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27306_id_ohio_gov/Documents/Desktop/"/>
    </mc:Choice>
  </mc:AlternateContent>
  <xr:revisionPtr revIDLastSave="420" documentId="13_ncr:1_{C454B7FE-BCF2-4C01-B1E7-D4BFF2DC1FBB}" xr6:coauthVersionLast="47" xr6:coauthVersionMax="47" xr10:uidLastSave="{49E57831-BA47-4F8F-87A1-2F2908ABA600}"/>
  <bookViews>
    <workbookView xWindow="-28920" yWindow="-120" windowWidth="29040" windowHeight="15840" xr2:uid="{3761AD86-EA3A-4418-9065-028DE0AEC947}"/>
  </bookViews>
  <sheets>
    <sheet name="Court Placed" sheetId="1" r:id="rId1"/>
    <sheet name="Open Enrolled" sheetId="5" r:id="rId2"/>
    <sheet name="JVS" sheetId="7" r:id="rId3"/>
    <sheet name="DD School Age" sheetId="8" r:id="rId4"/>
    <sheet name="DD PreK" sheetId="9" r:id="rId5"/>
    <sheet name="PreK" sheetId="6" r:id="rId6"/>
    <sheet name="Weighted Funding" sheetId="2" r:id="rId7"/>
    <sheet name="DD T2 Rate" sheetId="11" r:id="rId8"/>
    <sheet name="JVS Calc Data" sheetId="10" r:id="rId9"/>
    <sheet name="Trad Dist Calc Data" sheetId="4" r:id="rId10"/>
    <sheet name="Per Capita Estimate" sheetId="14" r:id="rId11"/>
    <sheet name="List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4" l="1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3" i="14"/>
  <c r="L484" i="14"/>
  <c r="L485" i="14"/>
  <c r="L486" i="14"/>
  <c r="L487" i="14"/>
  <c r="L488" i="14"/>
  <c r="L489" i="14"/>
  <c r="L490" i="14"/>
  <c r="L492" i="14"/>
  <c r="L493" i="14"/>
  <c r="L494" i="14"/>
  <c r="L495" i="14"/>
  <c r="L496" i="14"/>
  <c r="L497" i="14"/>
  <c r="L498" i="14"/>
  <c r="L500" i="14"/>
  <c r="L501" i="14"/>
  <c r="L502" i="14"/>
  <c r="L503" i="14"/>
  <c r="L504" i="14"/>
  <c r="L505" i="14"/>
  <c r="L506" i="14"/>
  <c r="L508" i="14"/>
  <c r="L509" i="14"/>
  <c r="L510" i="14"/>
  <c r="L511" i="14"/>
  <c r="L513" i="14"/>
  <c r="L514" i="14"/>
  <c r="L515" i="14"/>
  <c r="L516" i="14"/>
  <c r="L517" i="14"/>
  <c r="L518" i="14"/>
  <c r="L519" i="14"/>
  <c r="L520" i="14"/>
  <c r="L521" i="14"/>
  <c r="L522" i="14"/>
  <c r="L523" i="14"/>
  <c r="L525" i="14"/>
  <c r="L526" i="14"/>
  <c r="L527" i="14"/>
  <c r="L528" i="14"/>
  <c r="L529" i="14"/>
  <c r="L530" i="14"/>
  <c r="L532" i="14"/>
  <c r="L533" i="14"/>
  <c r="L534" i="14"/>
  <c r="L535" i="14"/>
  <c r="L536" i="14"/>
  <c r="L537" i="14"/>
  <c r="L538" i="14"/>
  <c r="L540" i="14"/>
  <c r="L541" i="14"/>
  <c r="L542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7" i="14"/>
  <c r="L578" i="14"/>
  <c r="L579" i="14"/>
  <c r="L580" i="14"/>
  <c r="L581" i="14"/>
  <c r="L582" i="14"/>
  <c r="L583" i="14"/>
  <c r="L584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6" i="14"/>
  <c r="L607" i="14"/>
  <c r="L608" i="14"/>
  <c r="L609" i="14"/>
  <c r="L610" i="14"/>
  <c r="L612" i="14"/>
  <c r="L613" i="14"/>
  <c r="L614" i="14"/>
  <c r="L615" i="14"/>
  <c r="L616" i="14"/>
  <c r="L617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8" i="14"/>
  <c r="L649" i="14"/>
  <c r="L650" i="14"/>
  <c r="L651" i="14"/>
  <c r="L653" i="14"/>
  <c r="L654" i="14"/>
  <c r="L655" i="14"/>
  <c r="L656" i="14"/>
  <c r="L657" i="14"/>
  <c r="L658" i="14"/>
  <c r="L659" i="14"/>
  <c r="L660" i="14"/>
  <c r="L661" i="14"/>
  <c r="L663" i="14"/>
  <c r="L664" i="14"/>
  <c r="L665" i="14"/>
  <c r="L666" i="14"/>
  <c r="L667" i="14"/>
  <c r="L668" i="14"/>
  <c r="L669" i="14"/>
  <c r="L670" i="14"/>
  <c r="L671" i="14"/>
  <c r="L672" i="14"/>
  <c r="L674" i="14"/>
  <c r="L675" i="14"/>
  <c r="L676" i="14"/>
  <c r="L677" i="14"/>
  <c r="L678" i="14"/>
  <c r="L679" i="14"/>
  <c r="L680" i="14"/>
  <c r="L682" i="14"/>
  <c r="L683" i="14"/>
  <c r="L684" i="14"/>
  <c r="L685" i="14"/>
  <c r="L686" i="14"/>
  <c r="L687" i="14"/>
  <c r="L688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3" i="14"/>
  <c r="L714" i="14"/>
  <c r="L715" i="14"/>
  <c r="L716" i="14"/>
  <c r="L718" i="14"/>
  <c r="L719" i="14"/>
  <c r="L720" i="14"/>
  <c r="L721" i="14"/>
  <c r="L723" i="14"/>
  <c r="L724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41" i="14"/>
  <c r="L742" i="14"/>
  <c r="L743" i="14"/>
  <c r="L744" i="14"/>
  <c r="L745" i="14"/>
  <c r="L746" i="14"/>
  <c r="L747" i="14"/>
  <c r="L748" i="14"/>
  <c r="L749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7" i="14"/>
  <c r="L768" i="14"/>
  <c r="L769" i="14"/>
  <c r="L771" i="14"/>
  <c r="L772" i="14"/>
  <c r="L773" i="14"/>
  <c r="L774" i="14"/>
  <c r="L775" i="14"/>
  <c r="L776" i="14"/>
  <c r="L777" i="14"/>
  <c r="L778" i="14"/>
  <c r="L779" i="14"/>
  <c r="L780" i="14"/>
  <c r="L781" i="14"/>
  <c r="L782" i="14"/>
  <c r="L783" i="14"/>
  <c r="L784" i="14"/>
  <c r="L785" i="14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5" i="14"/>
  <c r="L816" i="14"/>
  <c r="L817" i="14"/>
  <c r="L818" i="14"/>
  <c r="L819" i="14"/>
  <c r="L820" i="14"/>
  <c r="L821" i="14"/>
  <c r="L822" i="14"/>
  <c r="L823" i="14"/>
  <c r="L824" i="14"/>
  <c r="L825" i="14"/>
  <c r="L826" i="14"/>
  <c r="L827" i="14"/>
  <c r="L829" i="14"/>
  <c r="L830" i="14"/>
  <c r="L831" i="14"/>
  <c r="L832" i="14"/>
  <c r="L833" i="14"/>
  <c r="L834" i="14"/>
  <c r="L835" i="14"/>
  <c r="L836" i="14"/>
  <c r="L837" i="14"/>
  <c r="L838" i="14"/>
  <c r="L839" i="14"/>
  <c r="L841" i="14"/>
  <c r="L842" i="14"/>
  <c r="L843" i="14"/>
  <c r="L844" i="14"/>
  <c r="L845" i="14"/>
  <c r="L846" i="14"/>
  <c r="L847" i="14"/>
  <c r="L848" i="14"/>
  <c r="L849" i="14"/>
  <c r="L850" i="14"/>
  <c r="L851" i="14"/>
  <c r="L852" i="14"/>
  <c r="L853" i="14"/>
  <c r="L854" i="14"/>
  <c r="L855" i="14"/>
  <c r="L857" i="14"/>
  <c r="L858" i="14"/>
  <c r="L859" i="14"/>
  <c r="L860" i="14"/>
  <c r="L861" i="14"/>
  <c r="L862" i="14"/>
  <c r="L863" i="14"/>
  <c r="L864" i="14"/>
  <c r="L865" i="14"/>
  <c r="L867" i="14"/>
  <c r="L868" i="14"/>
  <c r="L869" i="14"/>
  <c r="L870" i="14"/>
  <c r="L871" i="14"/>
  <c r="L872" i="14"/>
  <c r="L873" i="14"/>
  <c r="L874" i="14"/>
  <c r="L875" i="14"/>
  <c r="L876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1" i="14"/>
  <c r="L892" i="14"/>
  <c r="L893" i="14"/>
  <c r="L894" i="14"/>
  <c r="L895" i="14"/>
  <c r="L896" i="14"/>
  <c r="L897" i="14"/>
  <c r="L898" i="14"/>
  <c r="L899" i="14"/>
  <c r="L900" i="14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26" i="14"/>
  <c r="L927" i="14"/>
  <c r="L928" i="14"/>
  <c r="L929" i="14"/>
  <c r="L930" i="14"/>
  <c r="L931" i="14"/>
  <c r="L932" i="14"/>
  <c r="L933" i="14"/>
  <c r="L934" i="14"/>
  <c r="L935" i="14"/>
  <c r="L936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4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1018" i="14"/>
  <c r="L1019" i="14"/>
  <c r="L1020" i="14"/>
  <c r="L1021" i="14"/>
  <c r="L1022" i="14"/>
  <c r="L1023" i="14"/>
  <c r="L1024" i="14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B12" i="5"/>
  <c r="B13" i="1"/>
  <c r="L2" i="14"/>
  <c r="B9" i="1"/>
  <c r="D2" i="2"/>
  <c r="B7" i="9"/>
  <c r="P16" i="8"/>
  <c r="B7" i="8"/>
  <c r="Q17" i="6"/>
  <c r="B7" i="6"/>
  <c r="B7" i="5"/>
  <c r="B7" i="1"/>
  <c r="C2" i="9" l="1"/>
  <c r="C2" i="8"/>
  <c r="C3" i="9"/>
  <c r="Q18" i="9"/>
  <c r="Q14" i="9"/>
  <c r="B9" i="9"/>
  <c r="Q15" i="9" s="1"/>
  <c r="P18" i="8"/>
  <c r="B9" i="8"/>
  <c r="P15" i="8" s="1"/>
  <c r="P14" i="8"/>
  <c r="C3" i="8"/>
  <c r="B8" i="7"/>
  <c r="Q15" i="7" s="1"/>
  <c r="Q17" i="7"/>
  <c r="B10" i="7"/>
  <c r="B9" i="7"/>
  <c r="Q14" i="7" s="1"/>
  <c r="C3" i="7"/>
  <c r="C2" i="7"/>
  <c r="E51" i="10"/>
  <c r="D51" i="10"/>
  <c r="C3" i="6"/>
  <c r="C2" i="6"/>
  <c r="B10" i="6"/>
  <c r="Q16" i="6" s="1"/>
  <c r="N22" i="1"/>
  <c r="P19" i="5"/>
  <c r="B10" i="5"/>
  <c r="P16" i="5" s="1"/>
  <c r="B9" i="5"/>
  <c r="B8" i="5"/>
  <c r="C3" i="5"/>
  <c r="C2" i="5"/>
  <c r="Q19" i="6"/>
  <c r="Q15" i="6"/>
  <c r="C3" i="1"/>
  <c r="C2" i="1"/>
  <c r="B11" i="1"/>
  <c r="N17" i="1" s="1"/>
  <c r="Q16" i="9" l="1"/>
  <c r="Q17" i="9" s="1"/>
  <c r="Q19" i="9" s="1"/>
  <c r="P17" i="5"/>
  <c r="Q16" i="7"/>
  <c r="Q18" i="7" s="1"/>
  <c r="N18" i="1"/>
  <c r="P17" i="8"/>
  <c r="P19" i="8" s="1"/>
  <c r="Q18" i="6"/>
  <c r="Q20" i="6" s="1"/>
  <c r="P15" i="5"/>
  <c r="P18" i="5" l="1"/>
  <c r="P20" i="5" s="1"/>
  <c r="B10" i="1"/>
  <c r="N16" i="1" s="1"/>
  <c r="N19" i="1" s="1"/>
  <c r="B8" i="1"/>
  <c r="N20" i="1" s="1"/>
  <c r="N21" i="1" l="1"/>
  <c r="N23" i="1" s="1"/>
</calcChain>
</file>

<file path=xl/sharedStrings.xml><?xml version="1.0" encoding="utf-8"?>
<sst xmlns="http://schemas.openxmlformats.org/spreadsheetml/2006/main" count="1627" uniqueCount="914">
  <si>
    <t xml:space="preserve">Certification Type: </t>
  </si>
  <si>
    <t>ODDEX Tuition Module</t>
  </si>
  <si>
    <t>EMIS Placement Codes</t>
  </si>
  <si>
    <t>C, D, J, P, T, W</t>
  </si>
  <si>
    <t>Educating District</t>
  </si>
  <si>
    <t>Resident District</t>
  </si>
  <si>
    <t>Funding Category</t>
  </si>
  <si>
    <t>Special Education FTE</t>
  </si>
  <si>
    <t>Tuition Rate FY2022</t>
  </si>
  <si>
    <t>Cost to Educate</t>
  </si>
  <si>
    <t>Base Cost (b2 on SFPR)</t>
  </si>
  <si>
    <t xml:space="preserve">Local Capacity (b1 on SFPR) </t>
  </si>
  <si>
    <t>State Share Percentage</t>
  </si>
  <si>
    <t>These applications will process through the State Foundation Payment System.</t>
  </si>
  <si>
    <t>Calculation :  (Final #1 SFPR Worksheet Reports)</t>
  </si>
  <si>
    <t>Cost</t>
  </si>
  <si>
    <t>1.</t>
  </si>
  <si>
    <t>District Base Cost Per Pupil: [Base Cost (line b2 of the SFPR) - Local Capacity (line b1 SFPR)  x  Special Education FTE]</t>
  </si>
  <si>
    <t>2.</t>
  </si>
  <si>
    <t>Special Education Weighted Funding: [(Statewide Base Cost (line s1 of Detailed SFPR)* Weight based on Disability Category * State Share Percentage (line A2 of SFPR)*.9] * Special Education FTE</t>
  </si>
  <si>
    <t>3.</t>
  </si>
  <si>
    <t xml:space="preserve">Was Transportation included as a Related Service (see 'Total Cost' Tab)? </t>
  </si>
  <si>
    <t>NO</t>
  </si>
  <si>
    <t>4.</t>
  </si>
  <si>
    <t>Total Foundation Funding Received: (Sum of Lines 1, 2 and 3)</t>
  </si>
  <si>
    <t>5.</t>
  </si>
  <si>
    <t>Educating District Tuition Rate per Year  X  Special Education FTE:</t>
  </si>
  <si>
    <t>6.</t>
  </si>
  <si>
    <t>Amount Received under Chapter 3317 of Revised Code: (Sum of line 4 and 5)</t>
  </si>
  <si>
    <t>7.</t>
  </si>
  <si>
    <r>
      <t>Cost to Educate: (Cost per FTE from 'Total Cost' tab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>X Special Education FTE)</t>
    </r>
  </si>
  <si>
    <t>8.</t>
  </si>
  <si>
    <t>Excess Costs: (Line 7 minus Line 6)</t>
  </si>
  <si>
    <t>FY22 Weight Percent</t>
  </si>
  <si>
    <t>Base Per Pupil</t>
  </si>
  <si>
    <t>Total Weighted Funding (Base x Weight)</t>
  </si>
  <si>
    <t>Hardin</t>
  </si>
  <si>
    <t>Ross</t>
  </si>
  <si>
    <t>Summit</t>
  </si>
  <si>
    <t>Athens</t>
  </si>
  <si>
    <t>Allen</t>
  </si>
  <si>
    <t>Stark</t>
  </si>
  <si>
    <t>Fairfield</t>
  </si>
  <si>
    <t>Lorain</t>
  </si>
  <si>
    <t>Shelby</t>
  </si>
  <si>
    <t>Darke</t>
  </si>
  <si>
    <t>Lucas</t>
  </si>
  <si>
    <t>Paulding</t>
  </si>
  <si>
    <t>Hancock</t>
  </si>
  <si>
    <t>Fulton</t>
  </si>
  <si>
    <t>Ashland</t>
  </si>
  <si>
    <t>Ashtabula</t>
  </si>
  <si>
    <t>Portage</t>
  </si>
  <si>
    <t>Mahoning</t>
  </si>
  <si>
    <t>Defiance</t>
  </si>
  <si>
    <t>Belmont</t>
  </si>
  <si>
    <t>Clermont</t>
  </si>
  <si>
    <t>Cuyahoga</t>
  </si>
  <si>
    <t>Columbiana</t>
  </si>
  <si>
    <t>Greene</t>
  </si>
  <si>
    <t>Logan</t>
  </si>
  <si>
    <t>Huron</t>
  </si>
  <si>
    <t>Washington</t>
  </si>
  <si>
    <t>Ottawa</t>
  </si>
  <si>
    <t>Geauga</t>
  </si>
  <si>
    <t>Miami</t>
  </si>
  <si>
    <t>Franklin</t>
  </si>
  <si>
    <t>Delaware</t>
  </si>
  <si>
    <t>Medina</t>
  </si>
  <si>
    <t>Clinton</t>
  </si>
  <si>
    <t>Scioto</t>
  </si>
  <si>
    <t>Trumbull</t>
  </si>
  <si>
    <t>Wood</t>
  </si>
  <si>
    <t>Highland</t>
  </si>
  <si>
    <t>Montgomery</t>
  </si>
  <si>
    <t>Carroll</t>
  </si>
  <si>
    <t>Williams</t>
  </si>
  <si>
    <t>Crawford</t>
  </si>
  <si>
    <t>Jefferson</t>
  </si>
  <si>
    <t>Noble</t>
  </si>
  <si>
    <t>Guernsey</t>
  </si>
  <si>
    <t>Morrow</t>
  </si>
  <si>
    <t>Wyandot</t>
  </si>
  <si>
    <t>Warren</t>
  </si>
  <si>
    <t>Mercer</t>
  </si>
  <si>
    <t>Knox</t>
  </si>
  <si>
    <t>Lawrence</t>
  </si>
  <si>
    <t>Wayne</t>
  </si>
  <si>
    <t>Hamilton</t>
  </si>
  <si>
    <t>Pickaway</t>
  </si>
  <si>
    <t>Clark</t>
  </si>
  <si>
    <t>Tuscarawas</t>
  </si>
  <si>
    <t>Richland</t>
  </si>
  <si>
    <t>Sandusky</t>
  </si>
  <si>
    <t>Preble</t>
  </si>
  <si>
    <t>Putnam</t>
  </si>
  <si>
    <t>Conotton Valley Union Local</t>
  </si>
  <si>
    <t>Harrison</t>
  </si>
  <si>
    <t>Coshocton</t>
  </si>
  <si>
    <t>Van Wert</t>
  </si>
  <si>
    <t>Perry</t>
  </si>
  <si>
    <t>Holmes</t>
  </si>
  <si>
    <t>Muskingum</t>
  </si>
  <si>
    <t>Brown</t>
  </si>
  <si>
    <t>Meigs</t>
  </si>
  <si>
    <t>Pike</t>
  </si>
  <si>
    <t>Butler</t>
  </si>
  <si>
    <t>Erie</t>
  </si>
  <si>
    <t>Marion</t>
  </si>
  <si>
    <t>Union</t>
  </si>
  <si>
    <t>Lake</t>
  </si>
  <si>
    <t>Seneca</t>
  </si>
  <si>
    <t>Gallia</t>
  </si>
  <si>
    <t>Champaign</t>
  </si>
  <si>
    <t>Licking</t>
  </si>
  <si>
    <t>Henry</t>
  </si>
  <si>
    <t>Jackson</t>
  </si>
  <si>
    <t>Madison</t>
  </si>
  <si>
    <t>Liberty Union-Thurston Local</t>
  </si>
  <si>
    <t>Hocking</t>
  </si>
  <si>
    <t>Adams</t>
  </si>
  <si>
    <t>Medina City SD</t>
  </si>
  <si>
    <t>Fayette</t>
  </si>
  <si>
    <t>Auglaize</t>
  </si>
  <si>
    <t>Morgan</t>
  </si>
  <si>
    <t>South Euclid-Lyndhurst City</t>
  </si>
  <si>
    <t>St Clairsville-Richland City</t>
  </si>
  <si>
    <t>St Henry Consolidated Local</t>
  </si>
  <si>
    <t>Monroe</t>
  </si>
  <si>
    <t>Twin Valley Community Local</t>
  </si>
  <si>
    <t>Vinton</t>
  </si>
  <si>
    <t>Washington Court House City</t>
  </si>
  <si>
    <t>IRN Dist</t>
  </si>
  <si>
    <t xml:space="preserve">District Names </t>
  </si>
  <si>
    <t>County Name</t>
  </si>
  <si>
    <t>Per-Pupil Capacity Amount</t>
  </si>
  <si>
    <t>District Base Cost Per-Pupil</t>
  </si>
  <si>
    <t>State Share Percent</t>
  </si>
  <si>
    <t>FY22 In-State Tuition Rate</t>
  </si>
  <si>
    <t>FY22 Out-State Tuition Rate</t>
  </si>
  <si>
    <t>Manchester Local</t>
  </si>
  <si>
    <t>Akron City</t>
  </si>
  <si>
    <t>Alliance City</t>
  </si>
  <si>
    <t>Ashland City</t>
  </si>
  <si>
    <t>Ashtabula Area City</t>
  </si>
  <si>
    <t>Athens City</t>
  </si>
  <si>
    <t>Barberton City</t>
  </si>
  <si>
    <t>Bay Village City</t>
  </si>
  <si>
    <t>Beachwood City</t>
  </si>
  <si>
    <t>Bedford City</t>
  </si>
  <si>
    <t>Bellaire Local</t>
  </si>
  <si>
    <t xml:space="preserve">Bellefontaine City </t>
  </si>
  <si>
    <t>Bellevue City</t>
  </si>
  <si>
    <t>Belpre City</t>
  </si>
  <si>
    <t>Berea City</t>
  </si>
  <si>
    <t>Bexley City</t>
  </si>
  <si>
    <t>Bowling Green City School District</t>
  </si>
  <si>
    <t>Brecksville-Broadview Heights City</t>
  </si>
  <si>
    <t>Brooklyn City</t>
  </si>
  <si>
    <t>Brunswick City</t>
  </si>
  <si>
    <t>Bryan City</t>
  </si>
  <si>
    <t>Bucyrus City</t>
  </si>
  <si>
    <t>Cambridge City</t>
  </si>
  <si>
    <t>Campbell City</t>
  </si>
  <si>
    <t>Canton City</t>
  </si>
  <si>
    <t>Celina City</t>
  </si>
  <si>
    <t>Centerville City</t>
  </si>
  <si>
    <t>Chillicothe City</t>
  </si>
  <si>
    <t>Cincinnati Public Schools</t>
  </si>
  <si>
    <t>Circleville City</t>
  </si>
  <si>
    <t>Claymont City</t>
  </si>
  <si>
    <t>Cleveland Municipal</t>
  </si>
  <si>
    <t>Cleveland Heights-University Heights City</t>
  </si>
  <si>
    <t>Conneaut Area City</t>
  </si>
  <si>
    <t>Coshocton City</t>
  </si>
  <si>
    <t>Cuyahoga Falls City</t>
  </si>
  <si>
    <t>Dayton City</t>
  </si>
  <si>
    <t>Deer Park Community City</t>
  </si>
  <si>
    <t>Defiance City</t>
  </si>
  <si>
    <t>Delaware City</t>
  </si>
  <si>
    <t>Delphos City</t>
  </si>
  <si>
    <t>Dover City</t>
  </si>
  <si>
    <t>East Cleveland City School District</t>
  </si>
  <si>
    <t>East Liverpool City</t>
  </si>
  <si>
    <t>East Palestine City</t>
  </si>
  <si>
    <t>Eaton Community City</t>
  </si>
  <si>
    <t>Elyria City Schools</t>
  </si>
  <si>
    <t>Euclid City</t>
  </si>
  <si>
    <t xml:space="preserve">Fairborn City </t>
  </si>
  <si>
    <t>Fairview Park City</t>
  </si>
  <si>
    <t>Findlay City</t>
  </si>
  <si>
    <t>Fostoria City</t>
  </si>
  <si>
    <t>Franklin City</t>
  </si>
  <si>
    <t>Fremont City</t>
  </si>
  <si>
    <t>Galion City</t>
  </si>
  <si>
    <t xml:space="preserve">Gallipolis City </t>
  </si>
  <si>
    <t>Garfield Heights City Schools</t>
  </si>
  <si>
    <t>Geneva Area City</t>
  </si>
  <si>
    <t>Girard City School District</t>
  </si>
  <si>
    <t>Grandview Heights Schools</t>
  </si>
  <si>
    <t>Winton Woods City</t>
  </si>
  <si>
    <t xml:space="preserve">Greenville City </t>
  </si>
  <si>
    <t>Hamilton City</t>
  </si>
  <si>
    <t>Heath City</t>
  </si>
  <si>
    <t>Hillsboro City</t>
  </si>
  <si>
    <t>Huron City Schools</t>
  </si>
  <si>
    <t>Ironton City School District</t>
  </si>
  <si>
    <t>Jackson City</t>
  </si>
  <si>
    <t>Kent City</t>
  </si>
  <si>
    <t>Kenton City</t>
  </si>
  <si>
    <t>Kettering City School District</t>
  </si>
  <si>
    <t>Lakewood City</t>
  </si>
  <si>
    <t>Lancaster City</t>
  </si>
  <si>
    <t>Lebanon City</t>
  </si>
  <si>
    <t>Lima City</t>
  </si>
  <si>
    <t>Lockland Local</t>
  </si>
  <si>
    <t>Logan-Hocking Local</t>
  </si>
  <si>
    <t>London City</t>
  </si>
  <si>
    <t>Lorain City</t>
  </si>
  <si>
    <t>Loveland City</t>
  </si>
  <si>
    <t>Madeira City</t>
  </si>
  <si>
    <t>Mansfield City</t>
  </si>
  <si>
    <t>Maple Heights City</t>
  </si>
  <si>
    <t>Mariemont City</t>
  </si>
  <si>
    <t>Marietta City</t>
  </si>
  <si>
    <t>Marion City</t>
  </si>
  <si>
    <t>Martins Ferry City</t>
  </si>
  <si>
    <t>Massillon City</t>
  </si>
  <si>
    <t>Maumee City</t>
  </si>
  <si>
    <t>Mayfield City</t>
  </si>
  <si>
    <t>Miamisburg City</t>
  </si>
  <si>
    <t>Middletown City</t>
  </si>
  <si>
    <t>Mt Healthy City</t>
  </si>
  <si>
    <t>Mount Vernon City</t>
  </si>
  <si>
    <t>Napoleon Area City</t>
  </si>
  <si>
    <t>Nelsonville-York City</t>
  </si>
  <si>
    <t>Newark City</t>
  </si>
  <si>
    <t>New Boston Local</t>
  </si>
  <si>
    <t>New Lexington School District</t>
  </si>
  <si>
    <t>New Philadelphia City</t>
  </si>
  <si>
    <t>Niles City</t>
  </si>
  <si>
    <t>North Canton City</t>
  </si>
  <si>
    <t>North College Hill City</t>
  </si>
  <si>
    <t>North Olmsted City</t>
  </si>
  <si>
    <t>North Ridgeville City</t>
  </si>
  <si>
    <t>North Royalton City</t>
  </si>
  <si>
    <t>Norton City</t>
  </si>
  <si>
    <t>Norwalk City</t>
  </si>
  <si>
    <t xml:space="preserve">Norwood City </t>
  </si>
  <si>
    <t>Oakwood City</t>
  </si>
  <si>
    <t>Oberlin City Schools</t>
  </si>
  <si>
    <t>Oregon City</t>
  </si>
  <si>
    <t>Orrville City</t>
  </si>
  <si>
    <t>Painesville City Local</t>
  </si>
  <si>
    <t>Parma City</t>
  </si>
  <si>
    <t>Piqua City</t>
  </si>
  <si>
    <t>Port Clinton City</t>
  </si>
  <si>
    <t>Portsmouth City</t>
  </si>
  <si>
    <t>Princeton City</t>
  </si>
  <si>
    <t>Ravenna City</t>
  </si>
  <si>
    <t>Reading Community City</t>
  </si>
  <si>
    <t>Rocky River City</t>
  </si>
  <si>
    <t>St Bernard-Elmwood Place City</t>
  </si>
  <si>
    <t>St Marys City</t>
  </si>
  <si>
    <t>Salem City</t>
  </si>
  <si>
    <t>Sandusky City</t>
  </si>
  <si>
    <t>Shaker Heights City</t>
  </si>
  <si>
    <t>Sheffield-Sheffield Lake City</t>
  </si>
  <si>
    <t>Shelby City</t>
  </si>
  <si>
    <t>Sidney City</t>
  </si>
  <si>
    <t>South-Western City</t>
  </si>
  <si>
    <t>Springfield City School District</t>
  </si>
  <si>
    <t>Steubenville City</t>
  </si>
  <si>
    <t>Stow-Munroe Falls City School District</t>
  </si>
  <si>
    <t>Strongsville City</t>
  </si>
  <si>
    <t>Struthers City</t>
  </si>
  <si>
    <t>Sycamore Community City</t>
  </si>
  <si>
    <t>Sylvania Schools</t>
  </si>
  <si>
    <t>Tallmadge City</t>
  </si>
  <si>
    <t>Toledo City</t>
  </si>
  <si>
    <t>Toronto City</t>
  </si>
  <si>
    <t>Troy City</t>
  </si>
  <si>
    <t>Upper Arlington City</t>
  </si>
  <si>
    <t>Urbana City</t>
  </si>
  <si>
    <t>Vandalia-Butler City</t>
  </si>
  <si>
    <t>Van Wert City</t>
  </si>
  <si>
    <t xml:space="preserve">Wadsworth City </t>
  </si>
  <si>
    <t>Wapakoneta City</t>
  </si>
  <si>
    <t>Warren City</t>
  </si>
  <si>
    <t>Warrensville Heights City</t>
  </si>
  <si>
    <t xml:space="preserve">Wellston City </t>
  </si>
  <si>
    <t>Wellsville Local</t>
  </si>
  <si>
    <t>Westerville City</t>
  </si>
  <si>
    <t>West Carrollton City</t>
  </si>
  <si>
    <t>Westlake City</t>
  </si>
  <si>
    <t>Whitehall City</t>
  </si>
  <si>
    <t>Wickliffe City</t>
  </si>
  <si>
    <t>Willard City</t>
  </si>
  <si>
    <t>Willoughby-Eastlake City</t>
  </si>
  <si>
    <t>Wilmington City</t>
  </si>
  <si>
    <t>Wooster City</t>
  </si>
  <si>
    <t>Worthington City</t>
  </si>
  <si>
    <t>Wyoming City</t>
  </si>
  <si>
    <t>Xenia Community City</t>
  </si>
  <si>
    <t>Youngstown City</t>
  </si>
  <si>
    <t>Zanesville City</t>
  </si>
  <si>
    <t>Ada Exempted Village</t>
  </si>
  <si>
    <t>Amherst Exempted Village</t>
  </si>
  <si>
    <t>Barnesville Exempted Village</t>
  </si>
  <si>
    <t>Bluffton Exempted Village</t>
  </si>
  <si>
    <t>Bradford Exempted Village</t>
  </si>
  <si>
    <t>Bridgeport Exempted Village</t>
  </si>
  <si>
    <t>Harrison Hills City</t>
  </si>
  <si>
    <t>Caldwell Exempted Village</t>
  </si>
  <si>
    <t>Carey Exempted Village Schools</t>
  </si>
  <si>
    <t>Carrollton Exempted Village</t>
  </si>
  <si>
    <t>Chagrin Falls Exempted Village</t>
  </si>
  <si>
    <t>Chesapeake Union Exempted Village</t>
  </si>
  <si>
    <t>Clyde-Green Springs Exempted Village</t>
  </si>
  <si>
    <t>Coldwater Exempted Village</t>
  </si>
  <si>
    <t>Columbiana Exempted Village</t>
  </si>
  <si>
    <t>Covington Exempted Village</t>
  </si>
  <si>
    <t>Crestline Exempted Village</t>
  </si>
  <si>
    <t>Crooksville Exempted Village</t>
  </si>
  <si>
    <t>Fairport Harbor Exempted Village</t>
  </si>
  <si>
    <t>Georgetown Exempted Village</t>
  </si>
  <si>
    <t>Gibsonburg Exempted Village</t>
  </si>
  <si>
    <t>Granville Exempted Village</t>
  </si>
  <si>
    <t>Greenfield Exempted Village</t>
  </si>
  <si>
    <t>Hubbard Exempted Village</t>
  </si>
  <si>
    <t>Indian Hill Exempted Village</t>
  </si>
  <si>
    <t>Leetonia Exempted Village School District</t>
  </si>
  <si>
    <t>Lisbon Exempted Village</t>
  </si>
  <si>
    <t>Loudonville-Perrysville Exempted Village</t>
  </si>
  <si>
    <t>Marysville Exempted Village</t>
  </si>
  <si>
    <t>Mechanicsburg Exempted Village</t>
  </si>
  <si>
    <t>Mentor Exempted Village</t>
  </si>
  <si>
    <t>Milford Exempted Village</t>
  </si>
  <si>
    <t>Milton-Union Exempted Village</t>
  </si>
  <si>
    <t>Montpelier Exempted Village</t>
  </si>
  <si>
    <t>Mount Gilead Exempted Village</t>
  </si>
  <si>
    <t>Newcomerstown Exempted Village</t>
  </si>
  <si>
    <t>New Richmond Exempted Village</t>
  </si>
  <si>
    <t>Newton Falls Exempted Village</t>
  </si>
  <si>
    <t>Paulding Exempted Village</t>
  </si>
  <si>
    <t>Perrysburg Exempted Village</t>
  </si>
  <si>
    <t>Rittman Exempted Village</t>
  </si>
  <si>
    <t>Rossford Exempted Village</t>
  </si>
  <si>
    <t>Tipp City Exempted Village</t>
  </si>
  <si>
    <t>Upper Sandusky Exempted Village</t>
  </si>
  <si>
    <t>Versailles Exempted Village</t>
  </si>
  <si>
    <t>Wauseon Exempted Village</t>
  </si>
  <si>
    <t>Wellington Exempted Village</t>
  </si>
  <si>
    <t>Windham Exempted Village</t>
  </si>
  <si>
    <t>Yellow Springs Exempted Village</t>
  </si>
  <si>
    <t>Allen East Local</t>
  </si>
  <si>
    <t>Bath Local</t>
  </si>
  <si>
    <t>Elida Local</t>
  </si>
  <si>
    <t>Perry Local</t>
  </si>
  <si>
    <t>Shawnee Local</t>
  </si>
  <si>
    <t>Spencerville Local</t>
  </si>
  <si>
    <t>Hillsdale Local</t>
  </si>
  <si>
    <t>Mapleton Local</t>
  </si>
  <si>
    <t>Buckeye Local</t>
  </si>
  <si>
    <t>Grand Valley Local</t>
  </si>
  <si>
    <t>Jefferson Area Local</t>
  </si>
  <si>
    <t>Pymatuning Valley Local</t>
  </si>
  <si>
    <t>Alexander Local</t>
  </si>
  <si>
    <t>Federal Hocking Local</t>
  </si>
  <si>
    <t>Trimble Local</t>
  </si>
  <si>
    <t>Minster Local</t>
  </si>
  <si>
    <t>New Bremen Local</t>
  </si>
  <si>
    <t>New Knoxville Local</t>
  </si>
  <si>
    <t>Waynesfield-Goshen Local</t>
  </si>
  <si>
    <t>Shadyside Local</t>
  </si>
  <si>
    <t>Union Local</t>
  </si>
  <si>
    <t>Eastern Local School District</t>
  </si>
  <si>
    <t>Fayetteville-Perry Local</t>
  </si>
  <si>
    <t>Western Brown Local</t>
  </si>
  <si>
    <t>Ripley-Union-Lewis-Huntington Local</t>
  </si>
  <si>
    <t>Fairfield City</t>
  </si>
  <si>
    <t>Lakota Local</t>
  </si>
  <si>
    <t>Madison Local</t>
  </si>
  <si>
    <t>New Miami Local</t>
  </si>
  <si>
    <t>Ross Local</t>
  </si>
  <si>
    <t>Talawanda City</t>
  </si>
  <si>
    <t>Brown Local</t>
  </si>
  <si>
    <t>Graham Local</t>
  </si>
  <si>
    <t>Triad Local</t>
  </si>
  <si>
    <t>West Liberty-Salem Local</t>
  </si>
  <si>
    <t>Greenon Local</t>
  </si>
  <si>
    <t>Tecumseh Local</t>
  </si>
  <si>
    <t>Northeastern Local</t>
  </si>
  <si>
    <t>Northwestern Local</t>
  </si>
  <si>
    <t>Southeastern Local</t>
  </si>
  <si>
    <t>Clark-Shawnee Local</t>
  </si>
  <si>
    <t>Batavia Local</t>
  </si>
  <si>
    <t>Bethel-Tate Local</t>
  </si>
  <si>
    <t>Clermont Northeastern Local</t>
  </si>
  <si>
    <t>Felicity-Franklin Local</t>
  </si>
  <si>
    <t>Goshen Local</t>
  </si>
  <si>
    <t>West Clermont Local</t>
  </si>
  <si>
    <t>Williamsburg Local</t>
  </si>
  <si>
    <t>Blanchester Local</t>
  </si>
  <si>
    <t>Clinton-Massie Local</t>
  </si>
  <si>
    <t>East Clinton Local</t>
  </si>
  <si>
    <t>Beaver Local</t>
  </si>
  <si>
    <t>Crestview Local</t>
  </si>
  <si>
    <t>Southern Local</t>
  </si>
  <si>
    <t>United Local</t>
  </si>
  <si>
    <t>Ridgewood Local</t>
  </si>
  <si>
    <t>River View Local</t>
  </si>
  <si>
    <t>Buckeye Central Local</t>
  </si>
  <si>
    <t>Colonel Crawford Local</t>
  </si>
  <si>
    <t>Wynford Local</t>
  </si>
  <si>
    <t>Cuyahoga Heights Local</t>
  </si>
  <si>
    <t>Independence Local</t>
  </si>
  <si>
    <t>Olmsted Falls City</t>
  </si>
  <si>
    <t xml:space="preserve">Orange City </t>
  </si>
  <si>
    <t>Richmond Heights Local</t>
  </si>
  <si>
    <t>Solon City</t>
  </si>
  <si>
    <t>Ansonia Local</t>
  </si>
  <si>
    <t xml:space="preserve">Arcanum-Butler Local </t>
  </si>
  <si>
    <t>Franklin Monroe Local</t>
  </si>
  <si>
    <t>Mississinawa Valley Local</t>
  </si>
  <si>
    <t>Tri-Village Local</t>
  </si>
  <si>
    <t xml:space="preserve">Ayersville Local </t>
  </si>
  <si>
    <t xml:space="preserve">Central Local </t>
  </si>
  <si>
    <t>Big Walnut Local</t>
  </si>
  <si>
    <t>Buckeye Valley Local</t>
  </si>
  <si>
    <t>Olentangy Local</t>
  </si>
  <si>
    <t>Edison Local (formerly Berlin-Milan)</t>
  </si>
  <si>
    <t>Kelleys Island Local</t>
  </si>
  <si>
    <t>Margaretta Local</t>
  </si>
  <si>
    <t>Perkins Local</t>
  </si>
  <si>
    <t>Vermilion Local</t>
  </si>
  <si>
    <t>Amanda-Clearcreek Local</t>
  </si>
  <si>
    <t>Berne Union Local</t>
  </si>
  <si>
    <t>Bloom-Carroll Local</t>
  </si>
  <si>
    <t>Fairfield Union Local</t>
  </si>
  <si>
    <t>Pickerington Local</t>
  </si>
  <si>
    <t>Walnut Township Local</t>
  </si>
  <si>
    <t>Miami Trace Local</t>
  </si>
  <si>
    <t>Canal Winchester Local</t>
  </si>
  <si>
    <t>Hamilton Local</t>
  </si>
  <si>
    <t>Gahanna-Jefferson City</t>
  </si>
  <si>
    <t>Groveport Madison Local</t>
  </si>
  <si>
    <t>New Albany-Plain Local</t>
  </si>
  <si>
    <t>Reynoldsburg City</t>
  </si>
  <si>
    <t>Hilliard City</t>
  </si>
  <si>
    <t>Dublin City</t>
  </si>
  <si>
    <t>Archbold-Area Local</t>
  </si>
  <si>
    <t>Evergreen Local</t>
  </si>
  <si>
    <t>Fayette Local</t>
  </si>
  <si>
    <t>Pettisville Local</t>
  </si>
  <si>
    <t>Pike-Delta-York Local</t>
  </si>
  <si>
    <t>Swanton Local</t>
  </si>
  <si>
    <t>Berkshire Local</t>
  </si>
  <si>
    <t>Cardinal Local</t>
  </si>
  <si>
    <t>Chardon Local</t>
  </si>
  <si>
    <t>Kenston Local</t>
  </si>
  <si>
    <t>West Geauga Local</t>
  </si>
  <si>
    <t>Beavercreek City</t>
  </si>
  <si>
    <t>Cedar Cliff Local</t>
  </si>
  <si>
    <t>Greeneview Local</t>
  </si>
  <si>
    <t>Bellbrook-Sugarcreek Local</t>
  </si>
  <si>
    <t>Rolling Hills Local</t>
  </si>
  <si>
    <t>Finneytown Local</t>
  </si>
  <si>
    <t>Forest Hills Local</t>
  </si>
  <si>
    <t xml:space="preserve">Northwest Local </t>
  </si>
  <si>
    <t xml:space="preserve">Oak Hills Local </t>
  </si>
  <si>
    <t>Southwest Local</t>
  </si>
  <si>
    <t xml:space="preserve">Three Rivers Local </t>
  </si>
  <si>
    <t>Arcadia Local</t>
  </si>
  <si>
    <t>Arlington Local</t>
  </si>
  <si>
    <t>Cory-Rawson Local</t>
  </si>
  <si>
    <t>Liberty-Benton Local</t>
  </si>
  <si>
    <t>McComb Local</t>
  </si>
  <si>
    <t>Van Buren Local</t>
  </si>
  <si>
    <t>Vanlue Local</t>
  </si>
  <si>
    <t>Hardin Northern Local</t>
  </si>
  <si>
    <t>Ridgemont Local</t>
  </si>
  <si>
    <t>Riverdale Local</t>
  </si>
  <si>
    <t>Upper Scioto Valley Local</t>
  </si>
  <si>
    <t>Holgate Local</t>
  </si>
  <si>
    <t>Liberty Center Local</t>
  </si>
  <si>
    <t>Patrick Henry Local</t>
  </si>
  <si>
    <t>Bright Local</t>
  </si>
  <si>
    <t>Fairfield Local</t>
  </si>
  <si>
    <t>Lynchburg-Clay Local</t>
  </si>
  <si>
    <t xml:space="preserve">East Holmes Local </t>
  </si>
  <si>
    <t>West Holmes Local</t>
  </si>
  <si>
    <t>Monroeville Local</t>
  </si>
  <si>
    <t>New London Local</t>
  </si>
  <si>
    <t>South Central Local</t>
  </si>
  <si>
    <t>Western Reserve Local</t>
  </si>
  <si>
    <t>Oak Hill Union Local</t>
  </si>
  <si>
    <t xml:space="preserve">Buckeye Local </t>
  </si>
  <si>
    <t>Edison Local</t>
  </si>
  <si>
    <t>Indian Creek Local</t>
  </si>
  <si>
    <t>Centerburg Local</t>
  </si>
  <si>
    <t xml:space="preserve">Danville Local </t>
  </si>
  <si>
    <t>East Knox Local</t>
  </si>
  <si>
    <t>Fredericktown Local</t>
  </si>
  <si>
    <t>Kirtland Local</t>
  </si>
  <si>
    <t xml:space="preserve">Madison Local </t>
  </si>
  <si>
    <t>Riverside Local</t>
  </si>
  <si>
    <t>Dawson-Bryant Local</t>
  </si>
  <si>
    <t xml:space="preserve">Fairland Local </t>
  </si>
  <si>
    <t>Rock Hill Local</t>
  </si>
  <si>
    <t>South Point Local</t>
  </si>
  <si>
    <t>Symmes Valley Local</t>
  </si>
  <si>
    <t>Johnstown-Monroe Local</t>
  </si>
  <si>
    <t>Lakewood Local</t>
  </si>
  <si>
    <t>Licking Heights Local</t>
  </si>
  <si>
    <t>Licking Valley Local</t>
  </si>
  <si>
    <t>North Fork Local</t>
  </si>
  <si>
    <t>Northridge Local</t>
  </si>
  <si>
    <t>Southwest Licking Local</t>
  </si>
  <si>
    <t>Benjamin Logan Local</t>
  </si>
  <si>
    <t>Indian Lake Local</t>
  </si>
  <si>
    <t>Avon Local</t>
  </si>
  <si>
    <t>Avon Lake City</t>
  </si>
  <si>
    <t>Clearview Local</t>
  </si>
  <si>
    <t>Columbia Local</t>
  </si>
  <si>
    <t>Firelands Local</t>
  </si>
  <si>
    <t>Keystone Local</t>
  </si>
  <si>
    <t>Midview Local</t>
  </si>
  <si>
    <t>Anthony Wayne Local</t>
  </si>
  <si>
    <t>Ottawa Hills Local</t>
  </si>
  <si>
    <t>Springfield Local</t>
  </si>
  <si>
    <t xml:space="preserve">Washington Local </t>
  </si>
  <si>
    <t>Jefferson Local</t>
  </si>
  <si>
    <t>Jonathan Alder Local</t>
  </si>
  <si>
    <t>Madison-Plains Local</t>
  </si>
  <si>
    <t>Austintown Local Schools</t>
  </si>
  <si>
    <t>Boardman Local</t>
  </si>
  <si>
    <t>Canfield Local</t>
  </si>
  <si>
    <t>Jackson-Milton Local</t>
  </si>
  <si>
    <t>Lowellville Local</t>
  </si>
  <si>
    <t>Poland Local</t>
  </si>
  <si>
    <t>Sebring Local</t>
  </si>
  <si>
    <t>South Range Local</t>
  </si>
  <si>
    <t>West Branch Local</t>
  </si>
  <si>
    <t>Elgin Local</t>
  </si>
  <si>
    <t>Pleasant Local</t>
  </si>
  <si>
    <t xml:space="preserve">Ridgedale Local </t>
  </si>
  <si>
    <t>River Valley Local</t>
  </si>
  <si>
    <t>Black River Local</t>
  </si>
  <si>
    <t>Cloverleaf Local</t>
  </si>
  <si>
    <t>Highland Local</t>
  </si>
  <si>
    <t>Eastern Local</t>
  </si>
  <si>
    <t>Meigs Local</t>
  </si>
  <si>
    <t>Marion Local</t>
  </si>
  <si>
    <t>Parkway Local</t>
  </si>
  <si>
    <t>Fort Recovery Local</t>
  </si>
  <si>
    <t>Bethel Local</t>
  </si>
  <si>
    <t>Miami East Local</t>
  </si>
  <si>
    <t>Newton Local</t>
  </si>
  <si>
    <t>Switzerland of Ohio Local</t>
  </si>
  <si>
    <t>Brookville Local</t>
  </si>
  <si>
    <t>Jefferson Township Local</t>
  </si>
  <si>
    <t>Trotwood-Madison City</t>
  </si>
  <si>
    <t>Mad River Local</t>
  </si>
  <si>
    <t>New Lebanon Local School District</t>
  </si>
  <si>
    <t>Northmont City</t>
  </si>
  <si>
    <t>Valley View Local</t>
  </si>
  <si>
    <t>Huber Heights City</t>
  </si>
  <si>
    <t>Morgan Local</t>
  </si>
  <si>
    <t>Cardington-Lincoln Local</t>
  </si>
  <si>
    <t>Northmor Local</t>
  </si>
  <si>
    <t>East Muskingum Local</t>
  </si>
  <si>
    <t xml:space="preserve">Franklin Local </t>
  </si>
  <si>
    <t>Maysville Local</t>
  </si>
  <si>
    <t xml:space="preserve">Tri-Valley Local </t>
  </si>
  <si>
    <t>West Muskingum Local</t>
  </si>
  <si>
    <t>Noble Local</t>
  </si>
  <si>
    <t>Benton Carroll Salem Local</t>
  </si>
  <si>
    <t>Danbury Local</t>
  </si>
  <si>
    <t>Genoa Area Local</t>
  </si>
  <si>
    <t>Middle Bass Local</t>
  </si>
  <si>
    <t>North Bass Local</t>
  </si>
  <si>
    <t>Put-In-Bay Local</t>
  </si>
  <si>
    <t>Antwerp Local</t>
  </si>
  <si>
    <t>Wayne Trace Local</t>
  </si>
  <si>
    <t>Northern Local</t>
  </si>
  <si>
    <t>Logan Elm Local</t>
  </si>
  <si>
    <t>Teays Valley Local</t>
  </si>
  <si>
    <t>Westfall Local</t>
  </si>
  <si>
    <t>Scioto Valley Local</t>
  </si>
  <si>
    <t>Waverly City</t>
  </si>
  <si>
    <t>Western Local</t>
  </si>
  <si>
    <t>Aurora City</t>
  </si>
  <si>
    <t>Crestwood Local</t>
  </si>
  <si>
    <t>Field Local</t>
  </si>
  <si>
    <t>James A Garfield Local</t>
  </si>
  <si>
    <t>Rootstown Local</t>
  </si>
  <si>
    <t>Southeast Local</t>
  </si>
  <si>
    <t>Streetsboro City</t>
  </si>
  <si>
    <t>Waterloo Local</t>
  </si>
  <si>
    <t>National Trail Local</t>
  </si>
  <si>
    <t>Preble Shawnee Local</t>
  </si>
  <si>
    <t>Columbus Grove Local</t>
  </si>
  <si>
    <t>Continental Local</t>
  </si>
  <si>
    <t>Jennings Local</t>
  </si>
  <si>
    <t>Kalida Local</t>
  </si>
  <si>
    <t>Leipsic Local</t>
  </si>
  <si>
    <t>Miller City-New Cleveland Local</t>
  </si>
  <si>
    <t>Ottawa-Glandorf Local</t>
  </si>
  <si>
    <t>Ottoville Local</t>
  </si>
  <si>
    <t>Pandora-Gilboa Local</t>
  </si>
  <si>
    <t>Clear Fork Valley Local</t>
  </si>
  <si>
    <t>Lexington Local</t>
  </si>
  <si>
    <t>Lucas Local</t>
  </si>
  <si>
    <t>Plymouth-Shiloh Local</t>
  </si>
  <si>
    <t>Ontario Local</t>
  </si>
  <si>
    <t>Adena Local</t>
  </si>
  <si>
    <t>Huntington Local</t>
  </si>
  <si>
    <t>Paint Valley Local</t>
  </si>
  <si>
    <t>Union-Scioto Local</t>
  </si>
  <si>
    <t>Zane Trace Local</t>
  </si>
  <si>
    <t>Woodmore Local</t>
  </si>
  <si>
    <t>Bloom-Vernon Local</t>
  </si>
  <si>
    <t>Clay Local</t>
  </si>
  <si>
    <t>Green Local</t>
  </si>
  <si>
    <t>Minford Local</t>
  </si>
  <si>
    <t>Northwest Local</t>
  </si>
  <si>
    <t>Valley Local</t>
  </si>
  <si>
    <t>Washington-Nile Local</t>
  </si>
  <si>
    <t>Wheelersburg Local</t>
  </si>
  <si>
    <t>Seneca East Local</t>
  </si>
  <si>
    <t>Hopewell-Loudon Local</t>
  </si>
  <si>
    <t>New Riegel Local</t>
  </si>
  <si>
    <t>Old Fort Local</t>
  </si>
  <si>
    <t>Anna Local</t>
  </si>
  <si>
    <t>Botkins Local</t>
  </si>
  <si>
    <t>Fairlawn Local</t>
  </si>
  <si>
    <t>Fort Loramie Local</t>
  </si>
  <si>
    <t>Hardin-Houston Local</t>
  </si>
  <si>
    <t>Jackson Center Local</t>
  </si>
  <si>
    <t>Russia Local</t>
  </si>
  <si>
    <t>Canton Local</t>
  </si>
  <si>
    <t>Fairless Local</t>
  </si>
  <si>
    <t>Jackson Local</t>
  </si>
  <si>
    <t>Lake Local</t>
  </si>
  <si>
    <t>Louisville City</t>
  </si>
  <si>
    <t>Marlington Local</t>
  </si>
  <si>
    <t>Minerva Local</t>
  </si>
  <si>
    <t>Osnaburg Local</t>
  </si>
  <si>
    <t>Plain Local</t>
  </si>
  <si>
    <t>Sandy Valley Local</t>
  </si>
  <si>
    <t>Tuslaw Local</t>
  </si>
  <si>
    <t>Woodridge Local</t>
  </si>
  <si>
    <t>Copley-Fairlawn City</t>
  </si>
  <si>
    <t>Coventry Local</t>
  </si>
  <si>
    <t>Hudson City</t>
  </si>
  <si>
    <t>Mogadore Local</t>
  </si>
  <si>
    <t>Nordonia Hills City</t>
  </si>
  <si>
    <t>Revere Local</t>
  </si>
  <si>
    <t>Twinsburg City</t>
  </si>
  <si>
    <t>Bloomfield-Mespo Local</t>
  </si>
  <si>
    <t>Bristol Local</t>
  </si>
  <si>
    <t xml:space="preserve">Brookfield Local </t>
  </si>
  <si>
    <t>Champion Local</t>
  </si>
  <si>
    <t>Mathews Local</t>
  </si>
  <si>
    <t>Howland Local</t>
  </si>
  <si>
    <t>Joseph Badger Local</t>
  </si>
  <si>
    <t>Lakeview Local</t>
  </si>
  <si>
    <t>Liberty Local</t>
  </si>
  <si>
    <t>Lordstown Local</t>
  </si>
  <si>
    <t>Maplewood Local</t>
  </si>
  <si>
    <t>McDonald Local</t>
  </si>
  <si>
    <t>Southington Local</t>
  </si>
  <si>
    <t>LaBrae Local</t>
  </si>
  <si>
    <t>Weathersfield Local</t>
  </si>
  <si>
    <t>Garaway Local</t>
  </si>
  <si>
    <t>Indian Valley Local</t>
  </si>
  <si>
    <t>Strasburg-Franklin Local</t>
  </si>
  <si>
    <t>Tuscarawas Valley Local</t>
  </si>
  <si>
    <t>Fairbanks Local</t>
  </si>
  <si>
    <t>North Union Local School District</t>
  </si>
  <si>
    <t>Lincolnview Local</t>
  </si>
  <si>
    <t>Vinton County Local</t>
  </si>
  <si>
    <t>Carlisle Local</t>
  </si>
  <si>
    <t>Springboro Community City</t>
  </si>
  <si>
    <t>Kings Local</t>
  </si>
  <si>
    <t>Little Miami Local</t>
  </si>
  <si>
    <t>Mason City</t>
  </si>
  <si>
    <t>Wayne Local</t>
  </si>
  <si>
    <t>Fort Frye Local</t>
  </si>
  <si>
    <t>Frontier Local</t>
  </si>
  <si>
    <t>Warren Local</t>
  </si>
  <si>
    <t>Wolf Creek Local</t>
  </si>
  <si>
    <t>Chippewa Local</t>
  </si>
  <si>
    <t>Dalton Local</t>
  </si>
  <si>
    <t>Norwayne Local</t>
  </si>
  <si>
    <t>Triway Local</t>
  </si>
  <si>
    <t>Edgerton Local</t>
  </si>
  <si>
    <t>Edon Northwest Local</t>
  </si>
  <si>
    <t>Millcreek-West Unity Local</t>
  </si>
  <si>
    <t>North Central Local</t>
  </si>
  <si>
    <t>Stryker Local</t>
  </si>
  <si>
    <t>Eastwood Local</t>
  </si>
  <si>
    <t>Elmwood Local</t>
  </si>
  <si>
    <t>North Baltimore Local</t>
  </si>
  <si>
    <t>Northwood Local Schools</t>
  </si>
  <si>
    <t>Otsego Local</t>
  </si>
  <si>
    <t>Mohawk Local</t>
  </si>
  <si>
    <t>Adams County Ohio Valley Local</t>
  </si>
  <si>
    <t>College Corner Local</t>
  </si>
  <si>
    <t>Gallia County Local</t>
  </si>
  <si>
    <t>East Guernsey Local</t>
  </si>
  <si>
    <t>Tri-County North Local</t>
  </si>
  <si>
    <t>Monroe Local</t>
  </si>
  <si>
    <t>Statewide Base Cost</t>
  </si>
  <si>
    <t>Open Enrolled</t>
  </si>
  <si>
    <t>9, B, G</t>
  </si>
  <si>
    <t>Cost to Educate: (Cost per FTE from 'Total Cost' tab) X Special Education FTE)</t>
  </si>
  <si>
    <t>Excess Costs: (Line 5 minus Line 4)</t>
  </si>
  <si>
    <t>Pre School</t>
  </si>
  <si>
    <t>Base Amount</t>
  </si>
  <si>
    <t>State Share Percentage:</t>
  </si>
  <si>
    <t>Proration Factor</t>
  </si>
  <si>
    <t>These applications will need to be direct billed.</t>
  </si>
  <si>
    <t>Calculation :</t>
  </si>
  <si>
    <t xml:space="preserve">Base Amount Per Pupil: (Base Amount  * Special Education FTE ) </t>
  </si>
  <si>
    <t>Preschool Tution: (Line 5 minus Line 4)</t>
  </si>
  <si>
    <t>DD (School Age)</t>
  </si>
  <si>
    <t>Franklin County Board of DD</t>
  </si>
  <si>
    <t xml:space="preserve">	Average Base Cost Per-Pupil</t>
  </si>
  <si>
    <t>Statewide Average Base Cost Per Pupil x  Special Education FTE</t>
  </si>
  <si>
    <t>Special Education Weighted Funding: [((Statewide Average Base Cost Per Pupil * Weight)* Resident District (as reported in application) State Share Percentage)*  Special Education FTE )]</t>
  </si>
  <si>
    <t>Was Transportation included as a Related Service(see 'Total Cost' Tab)?</t>
  </si>
  <si>
    <t>e</t>
  </si>
  <si>
    <t>DD (PreK)</t>
  </si>
  <si>
    <t xml:space="preserve">Statewide Base Cost </t>
  </si>
  <si>
    <t>Special Education Weighted Funding: [(((Statewide Base Cost (line s1 of Detailed SFPR)* Weight based on Disability Category) * Resident State (as reported in application) Share Percentage (line A2 of SFPR))* 0.5) *  Special Education FTE ]</t>
  </si>
  <si>
    <t>Total Foundation Funding Received: (Sum of Line 1, 2 and 3)</t>
  </si>
  <si>
    <t>Special Education Weighted Funding: [(((Statewide Base Cost (line s1 of Detailed SFPR)* Weight based on Disability Category) * State Share Percentage (line A2 of SFPR))* 0.5) * Proration Factor * Special Education FTE]</t>
  </si>
  <si>
    <t>JVS</t>
  </si>
  <si>
    <t>Four County Career Center</t>
  </si>
  <si>
    <t>Average Base Cost Per Pupil</t>
  </si>
  <si>
    <t>District Base Cost Per Pupil: (District's State Share of the Base Cost (Line A of Detailed SFPR) / Enrolled ADM (line a of the Detailed SFPR)  x Special Education FTE</t>
  </si>
  <si>
    <t>Special Education Weighted Funding: [(Statewide Base Cost (line s1 of Detailed SFPR)* Weight based on Disability Category * State Share Percentage (line A2 of SFPR)*.9] *  Special Education FTE</t>
  </si>
  <si>
    <t>Total Foundation Funding for this Pupil: (Sum of lines 1 and 2)</t>
  </si>
  <si>
    <t>Excess Costs: (Line 4 minus Line 3)</t>
  </si>
  <si>
    <t>JVSD IRN</t>
  </si>
  <si>
    <t>Joint Vocational School District Names</t>
  </si>
  <si>
    <t>Enrolled ADM</t>
  </si>
  <si>
    <t>District’s State Share of the Base Cost</t>
  </si>
  <si>
    <t>Apollo</t>
  </si>
  <si>
    <t>Southern Hills</t>
  </si>
  <si>
    <t>Ashtabula County Technical and Career Center</t>
  </si>
  <si>
    <t>Belmont-Harrison</t>
  </si>
  <si>
    <t>Butler Technology &amp; Career Development Schools</t>
  </si>
  <si>
    <t>Columbiana County</t>
  </si>
  <si>
    <t>Cuyahoga Valley Career Center</t>
  </si>
  <si>
    <t>Polaris</t>
  </si>
  <si>
    <t>Delaware Area Career Center</t>
  </si>
  <si>
    <t>Eastland-Fairfield Career &amp; Technical Schools</t>
  </si>
  <si>
    <t>EHOVE Career Center</t>
  </si>
  <si>
    <t>Greene County Vocational School District</t>
  </si>
  <si>
    <t>Great Oaks Career Campuses</t>
  </si>
  <si>
    <t>Jefferson County</t>
  </si>
  <si>
    <t>Knox County JVSD</t>
  </si>
  <si>
    <t>Auburn</t>
  </si>
  <si>
    <t>Lawrence County</t>
  </si>
  <si>
    <t>Career and Technology Educational Centers</t>
  </si>
  <si>
    <t>Lorain County JVS</t>
  </si>
  <si>
    <t>Mahoning Co Career &amp; Tech Ctr</t>
  </si>
  <si>
    <t>Miami Valley Career Tech</t>
  </si>
  <si>
    <t>Mid-East Career and Technology Centers</t>
  </si>
  <si>
    <t>Ohio Hi-Point Career Center</t>
  </si>
  <si>
    <t>Penta Career Center - District</t>
  </si>
  <si>
    <t>Pike County Area</t>
  </si>
  <si>
    <t>Maplewood Career Center District</t>
  </si>
  <si>
    <t>Pioneer Career &amp; Technology</t>
  </si>
  <si>
    <t>Pickaway-Ross County JVSD</t>
  </si>
  <si>
    <t>Vanguard-Sentinel Career &amp; Technology Centers</t>
  </si>
  <si>
    <t>Warren County Vocational School</t>
  </si>
  <si>
    <t>Scioto County Joint Vocational School</t>
  </si>
  <si>
    <t>Springfield-Clark County</t>
  </si>
  <si>
    <t>Tri-County Career Center</t>
  </si>
  <si>
    <t>Trumbull Career &amp; Tech Ctr</t>
  </si>
  <si>
    <t>Buckeye</t>
  </si>
  <si>
    <t>Vantage Career Center</t>
  </si>
  <si>
    <t>Washington County Career Center District</t>
  </si>
  <si>
    <t>Wayne County JVSD</t>
  </si>
  <si>
    <t>Stark County Area</t>
  </si>
  <si>
    <t>Ashland County-West Holmes Joint Vocational School</t>
  </si>
  <si>
    <t>Gallia-Jackson-Vinton</t>
  </si>
  <si>
    <t>Medina County Joint Vocational School District</t>
  </si>
  <si>
    <t>Upper Valley Career Center</t>
  </si>
  <si>
    <t>U S Grant</t>
  </si>
  <si>
    <t xml:space="preserve">Portage Lakes </t>
  </si>
  <si>
    <t>Tolles Career &amp; Technical Center</t>
  </si>
  <si>
    <t>Coshocton County</t>
  </si>
  <si>
    <t>Tri-Rivers</t>
  </si>
  <si>
    <t>District’s State Share of the Base Cost (line A SFPR)</t>
  </si>
  <si>
    <t>Enrolled ADM (line a SFPR)</t>
  </si>
  <si>
    <t>IRN</t>
  </si>
  <si>
    <t>ORGANIZATION NAME</t>
  </si>
  <si>
    <t>Fairfield County Board of DD</t>
  </si>
  <si>
    <t>Athens County Board of DD</t>
  </si>
  <si>
    <t>Jefferson County Board of DD</t>
  </si>
  <si>
    <t>Crawford County Board of DD</t>
  </si>
  <si>
    <t>Mercer County Board of DD</t>
  </si>
  <si>
    <t>Greene County Board of DD</t>
  </si>
  <si>
    <t>Belmont County Board of DD</t>
  </si>
  <si>
    <t>Putnam County Board of DD</t>
  </si>
  <si>
    <t>Erie County Board of DD</t>
  </si>
  <si>
    <t>Knox County Board of DD</t>
  </si>
  <si>
    <t>Lorain County Board of DD</t>
  </si>
  <si>
    <t>Henry County Board of DD</t>
  </si>
  <si>
    <t>Harrison County Board of DD</t>
  </si>
  <si>
    <t>Holmes County Board of DD</t>
  </si>
  <si>
    <t>Paulding County Board of DD</t>
  </si>
  <si>
    <t>Carroll County Board of DD</t>
  </si>
  <si>
    <t>Miami County Board of DD</t>
  </si>
  <si>
    <t>Scioto County Board of DD</t>
  </si>
  <si>
    <t>Allen County Board of DD</t>
  </si>
  <si>
    <t>Northwest Ohio Develop Center</t>
  </si>
  <si>
    <t>Lake County Board of DD</t>
  </si>
  <si>
    <t>Summit County Board of DD</t>
  </si>
  <si>
    <t>Butler County Board of DD</t>
  </si>
  <si>
    <t>Wyandot County Board of DD</t>
  </si>
  <si>
    <t>Wood County Board of DD</t>
  </si>
  <si>
    <t>Lawrence County Board of DD</t>
  </si>
  <si>
    <t>Preble County Board of DD</t>
  </si>
  <si>
    <t>Pickaway County Board of DD</t>
  </si>
  <si>
    <t>Clermont County Board of DD</t>
  </si>
  <si>
    <t>Adams County Board of DD</t>
  </si>
  <si>
    <t>Seneca County Board of DD</t>
  </si>
  <si>
    <t>Clinton County Board of DD</t>
  </si>
  <si>
    <t>Richland County Board of DD</t>
  </si>
  <si>
    <t>Noble County Board of DD</t>
  </si>
  <si>
    <t>Gallia County Board of DD</t>
  </si>
  <si>
    <t>Sandusky County Board of DD</t>
  </si>
  <si>
    <t>Coshocton County Board of DD</t>
  </si>
  <si>
    <t>Portage County Board of DD</t>
  </si>
  <si>
    <t>Washington County Board of DD</t>
  </si>
  <si>
    <t>Madison County Board of DD</t>
  </si>
  <si>
    <t>Apple Creek Developmental Ctr</t>
  </si>
  <si>
    <t>Fayette County Board of DD</t>
  </si>
  <si>
    <t>Wayne County Board of DD</t>
  </si>
  <si>
    <t>Hancock County Board of DD</t>
  </si>
  <si>
    <t>Logan County Board of DD</t>
  </si>
  <si>
    <t>Union County Board of DD</t>
  </si>
  <si>
    <t>Lucas County Board of DD</t>
  </si>
  <si>
    <t>Delaware County Board of DD</t>
  </si>
  <si>
    <t>Marion County Board of DD</t>
  </si>
  <si>
    <t>Springview Center (494)</t>
  </si>
  <si>
    <t>Pike County Board of DD</t>
  </si>
  <si>
    <t>Mahoning County Board of DD</t>
  </si>
  <si>
    <t>Trumbull County Board of DD</t>
  </si>
  <si>
    <t>Clark County Board of DD</t>
  </si>
  <si>
    <t>Jackson County Board of DD</t>
  </si>
  <si>
    <t>Auglaize County Board of DD</t>
  </si>
  <si>
    <t>Meigs County Board of DD</t>
  </si>
  <si>
    <t>Perry County Board of DD</t>
  </si>
  <si>
    <t>Warren County Board of DD</t>
  </si>
  <si>
    <t>Medina County Board of DD</t>
  </si>
  <si>
    <t>Ottawa County Board of DD</t>
  </si>
  <si>
    <t>Warrensville Center (500)</t>
  </si>
  <si>
    <t>Mt Vernon Developmental Center</t>
  </si>
  <si>
    <t>Huron County Board of DD</t>
  </si>
  <si>
    <t>Shelby County Board of DD</t>
  </si>
  <si>
    <t>Stark County Board of DD</t>
  </si>
  <si>
    <t>Hamilton County Board of DD</t>
  </si>
  <si>
    <t>Defiance County Board of DD</t>
  </si>
  <si>
    <t>Monroe County Board of DD</t>
  </si>
  <si>
    <t>Muskingum County Board of DD</t>
  </si>
  <si>
    <t>Tuscarawas County Board of DD</t>
  </si>
  <si>
    <t>Fulton County Board of DD</t>
  </si>
  <si>
    <t>Ashtabula County Board of DD</t>
  </si>
  <si>
    <t>Williams County Board of DD</t>
  </si>
  <si>
    <t>Columbiana County Board of DD</t>
  </si>
  <si>
    <t>Morrow County Board of DD</t>
  </si>
  <si>
    <t>Tiffin Devel And Mh Center</t>
  </si>
  <si>
    <t>Licking County Board of DD</t>
  </si>
  <si>
    <t>Darke County Board of DD</t>
  </si>
  <si>
    <t>Cuyahoga County Board of DD</t>
  </si>
  <si>
    <t>Hardin County Board of DD</t>
  </si>
  <si>
    <t>Montgomery County Board of DD</t>
  </si>
  <si>
    <t>Ashland County Board of DD</t>
  </si>
  <si>
    <t>Hocking County Board of DD</t>
  </si>
  <si>
    <t>Highland County Board of DD</t>
  </si>
  <si>
    <t>Van Wert County Board of DD</t>
  </si>
  <si>
    <t>Geauga County Board of DD</t>
  </si>
  <si>
    <t>Gallipolis Developmental Centr</t>
  </si>
  <si>
    <t>Guernsey County Board of DD</t>
  </si>
  <si>
    <t>Ross County Board of DD</t>
  </si>
  <si>
    <t>State Share Percentage (Resident District)</t>
  </si>
  <si>
    <t xml:space="preserve">T2 Rate </t>
  </si>
  <si>
    <t>T2 Rate</t>
  </si>
  <si>
    <t>Transportation</t>
  </si>
  <si>
    <t>YES</t>
  </si>
  <si>
    <t>Columbus City Schools District</t>
  </si>
  <si>
    <t>Tiffin City Schools</t>
  </si>
  <si>
    <t>Hicksville Exempted Village School District</t>
  </si>
  <si>
    <t>Edgewood City School District</t>
  </si>
  <si>
    <t>Estimated Per Capita</t>
  </si>
  <si>
    <t>RPTING_LEA_IRN</t>
  </si>
  <si>
    <t>disadm_nospch</t>
  </si>
  <si>
    <t>disability_salben</t>
  </si>
  <si>
    <t>reg_salben</t>
  </si>
  <si>
    <t>instr_sup</t>
  </si>
  <si>
    <t>instr_eq</t>
  </si>
  <si>
    <t>admin_gf_total</t>
  </si>
  <si>
    <t>ops_gf_total</t>
  </si>
  <si>
    <t>staff_gf_total</t>
  </si>
  <si>
    <t>pupil_gf_total</t>
  </si>
  <si>
    <t>adm1</t>
  </si>
  <si>
    <t>This calculation is an estimate only for school year 2022-23 filing (FY2023).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</si>
</sst>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%"/>
    <numFmt numFmtId="166" formatCode="#,##0.0000_);\(#,##0.0000\)"/>
    <numFmt numFmtId="167" formatCode="0.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</cellStyleXfs>
  <cellXfs count="62">
    <xf numFmtId="0" fontId="0" fillId="0" borderId="0" xfId="0"/>
    <xf numFmtId="44" fontId="0" fillId="0" borderId="0" xfId="1" applyFont="1"/>
    <xf numFmtId="164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0" borderId="0" xfId="0" applyFont="1"/>
    <xf numFmtId="49" fontId="0" fillId="0" borderId="0" xfId="0" applyNumberFormat="1" applyAlignment="1">
      <alignment horizontal="center"/>
    </xf>
    <xf numFmtId="44" fontId="3" fillId="0" borderId="0" xfId="1" applyFont="1"/>
    <xf numFmtId="4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8" fontId="0" fillId="0" borderId="0" xfId="0" applyNumberFormat="1"/>
    <xf numFmtId="165" fontId="0" fillId="0" borderId="0" xfId="0" applyNumberFormat="1"/>
    <xf numFmtId="0" fontId="7" fillId="0" borderId="0" xfId="0" applyFont="1"/>
    <xf numFmtId="49" fontId="0" fillId="0" borderId="0" xfId="1" applyNumberFormat="1" applyFont="1" applyAlignment="1">
      <alignment horizontal="center"/>
    </xf>
    <xf numFmtId="44" fontId="3" fillId="0" borderId="0" xfId="0" applyNumberFormat="1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40" fontId="0" fillId="0" borderId="0" xfId="0" applyNumberFormat="1"/>
    <xf numFmtId="40" fontId="0" fillId="0" borderId="0" xfId="3" applyNumberFormat="1" applyFont="1"/>
    <xf numFmtId="8" fontId="0" fillId="0" borderId="0" xfId="3" applyNumberFormat="1" applyFont="1"/>
    <xf numFmtId="43" fontId="0" fillId="0" borderId="0" xfId="3" applyFont="1"/>
    <xf numFmtId="44" fontId="0" fillId="0" borderId="0" xfId="1" applyFont="1" applyFill="1"/>
    <xf numFmtId="49" fontId="0" fillId="0" borderId="0" xfId="1" applyNumberFormat="1" applyFont="1" applyFill="1" applyAlignment="1">
      <alignment horizontal="center"/>
    </xf>
    <xf numFmtId="0" fontId="10" fillId="4" borderId="1" xfId="0" applyFont="1" applyFill="1" applyBorder="1"/>
    <xf numFmtId="44" fontId="10" fillId="4" borderId="1" xfId="1" applyFont="1" applyFill="1" applyBorder="1"/>
    <xf numFmtId="8" fontId="10" fillId="4" borderId="1" xfId="1" applyNumberFormat="1" applyFont="1" applyFill="1" applyBorder="1"/>
    <xf numFmtId="164" fontId="10" fillId="4" borderId="1" xfId="0" applyNumberFormat="1" applyFont="1" applyFill="1" applyBorder="1"/>
    <xf numFmtId="0" fontId="11" fillId="0" borderId="2" xfId="4"/>
    <xf numFmtId="44" fontId="10" fillId="5" borderId="7" xfId="1" applyFont="1" applyFill="1" applyBorder="1"/>
    <xf numFmtId="164" fontId="10" fillId="5" borderId="7" xfId="0" applyNumberFormat="1" applyFont="1" applyFill="1" applyBorder="1"/>
    <xf numFmtId="0" fontId="10" fillId="5" borderId="7" xfId="0" applyFont="1" applyFill="1" applyBorder="1"/>
    <xf numFmtId="0" fontId="12" fillId="0" borderId="0" xfId="5"/>
    <xf numFmtId="166" fontId="10" fillId="5" borderId="7" xfId="1" applyNumberFormat="1" applyFont="1" applyFill="1" applyBorder="1"/>
    <xf numFmtId="39" fontId="10" fillId="5" borderId="7" xfId="1" applyNumberFormat="1" applyFont="1" applyFill="1" applyBorder="1"/>
    <xf numFmtId="8" fontId="10" fillId="5" borderId="7" xfId="1" applyNumberFormat="1" applyFont="1" applyFill="1" applyBorder="1"/>
    <xf numFmtId="0" fontId="10" fillId="6" borderId="7" xfId="0" applyFont="1" applyFill="1" applyBorder="1"/>
    <xf numFmtId="44" fontId="10" fillId="6" borderId="7" xfId="1" applyFont="1" applyFill="1" applyBorder="1"/>
    <xf numFmtId="164" fontId="10" fillId="6" borderId="7" xfId="0" applyNumberFormat="1" applyFont="1" applyFill="1" applyBorder="1"/>
    <xf numFmtId="0" fontId="13" fillId="0" borderId="0" xfId="0" applyFont="1"/>
    <xf numFmtId="167" fontId="10" fillId="5" borderId="7" xfId="0" applyNumberFormat="1" applyFont="1" applyFill="1" applyBorder="1"/>
    <xf numFmtId="44" fontId="0" fillId="0" borderId="0" xfId="0" applyNumberFormat="1"/>
    <xf numFmtId="0" fontId="10" fillId="7" borderId="8" xfId="6" applyFont="1"/>
    <xf numFmtId="44" fontId="10" fillId="7" borderId="8" xfId="1" applyFont="1" applyFill="1" applyBorder="1"/>
    <xf numFmtId="44" fontId="5" fillId="0" borderId="0" xfId="1" applyFont="1"/>
    <xf numFmtId="0" fontId="7" fillId="2" borderId="1" xfId="2" applyNumberFormat="1" applyFont="1" applyProtection="1">
      <protection locked="0"/>
    </xf>
    <xf numFmtId="0" fontId="7" fillId="2" borderId="1" xfId="2" applyFont="1" applyProtection="1">
      <protection locked="0"/>
    </xf>
    <xf numFmtId="44" fontId="7" fillId="2" borderId="3" xfId="2" applyNumberFormat="1" applyFont="1" applyBorder="1" applyProtection="1">
      <protection locked="0"/>
    </xf>
    <xf numFmtId="44" fontId="5" fillId="0" borderId="0" xfId="1" applyFont="1" applyFill="1"/>
    <xf numFmtId="44" fontId="7" fillId="0" borderId="0" xfId="0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1" xfId="2" applyFont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</cellXfs>
  <cellStyles count="7">
    <cellStyle name="Calculation" xfId="6" builtinId="22"/>
    <cellStyle name="Comma" xfId="3" builtinId="3"/>
    <cellStyle name="Currency" xfId="1" builtinId="4"/>
    <cellStyle name="Heading 2" xfId="4" builtinId="17"/>
    <cellStyle name="Heading 4" xfId="5" builtinId="19"/>
    <cellStyle name="Normal" xfId="0" builtinId="0"/>
    <cellStyle name="Note" xfId="2" builtinId="10"/>
  </cellStyles>
  <dxfs count="12"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65" formatCode="0.000000%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0.000000%"/>
    </dxf>
    <dxf>
      <numFmt numFmtId="12" formatCode="&quot;$&quot;#,##0.00_);[Red]\(&quot;$&quot;#,##0.00\)"/>
    </dxf>
    <dxf>
      <numFmt numFmtId="8" formatCode="#,##0.00_);[Red]\(#,##0.00\)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A3D2B9-371C-4CBB-B97C-DA4AAA22908A}" name="Table1" displayName="Table1" ref="A1:D7" totalsRowShown="0">
  <autoFilter ref="A1:D7" xr:uid="{FAA3D2B9-371C-4CBB-B97C-DA4AAA22908A}"/>
  <tableColumns count="4">
    <tableColumn id="1" xr3:uid="{E6052018-E310-4919-97CD-99A7F69DDD29}" name="Funding Category"/>
    <tableColumn id="2" xr3:uid="{627711F8-C8CC-4099-99E2-86CA381CD1FA}" name="FY22 Weight Percent"/>
    <tableColumn id="3" xr3:uid="{1A14EAF9-D962-457E-98B2-24B27F9D4FE8}" name="Base Per Pupil" dataCellStyle="Currency"/>
    <tableColumn id="4" xr3:uid="{DB8A7521-09D5-461D-82D0-937CA98C9DD8}" name="Total Weighted Funding (Base x Weight)" dataCellStyle="Currency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B6B17B-CA3E-4CF4-A9B8-38A2D5E96CAA}" name="Table4" displayName="Table4" ref="A1:C92" totalsRowShown="0">
  <autoFilter ref="A1:C92" xr:uid="{CBB6B17B-CA3E-4CF4-A9B8-38A2D5E96CAA}"/>
  <tableColumns count="3">
    <tableColumn id="1" xr3:uid="{278D841C-F71D-4165-9167-F5EE95C3F554}" name="IRN"/>
    <tableColumn id="2" xr3:uid="{A3E41211-1C2D-41F0-8B68-2296525777A1}" name="ORGANIZATION NAME"/>
    <tableColumn id="3" xr3:uid="{9F40C60B-23A7-46D6-98D0-AF5A145CF774}" name="T2 Rate 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39929D-CFCC-4B9B-8CFB-52FAE4AFD784}" name="Table2" displayName="Table2" ref="A1:F50" totalsRowShown="0" headerRowDxfId="11">
  <autoFilter ref="A1:F50" xr:uid="{7F39929D-CFCC-4B9B-8CFB-52FAE4AFD784}"/>
  <tableColumns count="6">
    <tableColumn id="1" xr3:uid="{614B6486-27C9-4816-9D96-640ED903661C}" name="JVSD IRN" dataDxfId="10"/>
    <tableColumn id="2" xr3:uid="{C6FF2657-7C26-464E-B3E3-3F6AAD356624}" name="Joint Vocational School District Names"/>
    <tableColumn id="3" xr3:uid="{A736717C-D550-4BC2-AE24-E7A10FE9D476}" name="County Name"/>
    <tableColumn id="4" xr3:uid="{A0F96E44-F0B0-4B21-BF74-25484A83ACFA}" name="Enrolled ADM" dataDxfId="9"/>
    <tableColumn id="5" xr3:uid="{716305D7-FD66-406B-95AE-B1D8AB706B3A}" name="District’s State Share of the Base Cost" dataDxfId="8"/>
    <tableColumn id="6" xr3:uid="{06B3EB06-4EBC-4B26-8319-A0712D3E8A9C}" name="State Share Percent" dataDxfId="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D9892C0-8494-4B89-8BF6-B102DF201DF4}" name="Table3" displayName="Table3" ref="A1:I612" totalsRowShown="0" headerRowDxfId="6">
  <autoFilter ref="A1:I612" xr:uid="{BD9892C0-8494-4B89-8BF6-B102DF201DF4}"/>
  <tableColumns count="9">
    <tableColumn id="1" xr3:uid="{320E52C8-FECF-4F35-9CD6-54CAC7D709B5}" name="IRN Dist"/>
    <tableColumn id="2" xr3:uid="{1F87C5E2-789F-44DE-B3D8-3D7DAB2A6697}" name="District Names "/>
    <tableColumn id="3" xr3:uid="{C7EF8ACD-336E-49B7-8E9F-C58E109C13FA}" name="County Name"/>
    <tableColumn id="4" xr3:uid="{A9B8F5FC-6315-4E3D-904B-3F5953F056A4}" name="Per-Pupil Capacity Amount" dataDxfId="5"/>
    <tableColumn id="5" xr3:uid="{078300E7-EB5A-4B44-989D-572681503094}" name="District Base Cost Per-Pupil" dataDxfId="4"/>
    <tableColumn id="6" xr3:uid="{4A8EBC6F-805A-49FB-8FB8-B3C2F00CB704}" name="State Share Percent" dataDxfId="3"/>
    <tableColumn id="7" xr3:uid="{E6B80872-6B9B-4A73-A9D4-AABC9E1A05F5}" name="FY22 In-State Tuition Rate" dataDxfId="2"/>
    <tableColumn id="8" xr3:uid="{EAF9A00E-F0F2-4739-B737-3CBD2D9FD6B6}" name="FY22 Out-State Tuition Rate" dataDxfId="1"/>
    <tableColumn id="9" xr3:uid="{D414F71E-15D5-4ACC-A145-67CE0DC68A98}" name="T2 Rate" dataDxfId="0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9365BC-2B82-4A5E-AA1E-3CA196ECA326}" name="Table5" displayName="Table5" ref="A1:L1037" totalsRowShown="0">
  <autoFilter ref="A1:L1037" xr:uid="{329365BC-2B82-4A5E-AA1E-3CA196ECA326}"/>
  <tableColumns count="12">
    <tableColumn id="1" xr3:uid="{FF79633C-46D6-4976-A5FE-B91B1B92D8B9}" name="RPTING_LEA_IRN"/>
    <tableColumn id="2" xr3:uid="{A5D19DCF-AAFC-451E-9953-EE1B0F6D7920}" name="disadm_nospch"/>
    <tableColumn id="3" xr3:uid="{44D3A3BA-3D3D-4792-A8D5-EBDB26BBAD1B}" name="disability_salben"/>
    <tableColumn id="4" xr3:uid="{8EC3860D-6FBF-4991-8495-4450313C6C85}" name="reg_salben"/>
    <tableColumn id="5" xr3:uid="{61FFC97A-E773-4203-BE2B-AF64A3DB3B3B}" name="instr_sup"/>
    <tableColumn id="6" xr3:uid="{CAFC9CF5-307B-4247-9056-383B1850F3E5}" name="instr_eq"/>
    <tableColumn id="7" xr3:uid="{3859BC9C-D53E-475E-A170-412F83F9963D}" name="admin_gf_total"/>
    <tableColumn id="8" xr3:uid="{6440B1DD-C524-4787-846B-66CC4102E0B1}" name="ops_gf_total"/>
    <tableColumn id="9" xr3:uid="{19D3BA5E-6D3B-4FF7-A8A2-E50478DA6F25}" name="staff_gf_total"/>
    <tableColumn id="10" xr3:uid="{FC0C1667-AB40-4203-A98D-05875E6CBB4B}" name="pupil_gf_total"/>
    <tableColumn id="11" xr3:uid="{8AA6D4F7-DAA3-4847-8B48-CD5C644FA5A1}" name="adm1"/>
    <tableColumn id="12" xr3:uid="{9AE9FD46-6D4F-46D7-90D9-F1623C3726C6}" name="Estimated Per Capita">
      <calculatedColumnFormula>((SUM(D2:J2)/K2)+(C2/B2))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7A14-E1FB-4E9D-8A20-A75B88FA81DA}">
  <sheetPr>
    <tabColor theme="9" tint="0.79998168889431442"/>
  </sheetPr>
  <dimension ref="A1:P28"/>
  <sheetViews>
    <sheetView tabSelected="1" workbookViewId="0">
      <selection activeCell="B2" sqref="B2"/>
    </sheetView>
  </sheetViews>
  <sheetFormatPr defaultColWidth="12.85546875" defaultRowHeight="15" x14ac:dyDescent="0.25"/>
  <cols>
    <col min="1" max="1" width="29.5703125" customWidth="1"/>
    <col min="3" max="3" width="20.5703125" customWidth="1"/>
    <col min="8" max="8" width="16.42578125" customWidth="1"/>
    <col min="14" max="14" width="17.85546875" customWidth="1"/>
  </cols>
  <sheetData>
    <row r="1" spans="1:14" ht="18" thickBot="1" x14ac:dyDescent="0.35">
      <c r="A1" s="29" t="s">
        <v>0</v>
      </c>
      <c r="B1" s="29" t="s">
        <v>1</v>
      </c>
      <c r="K1" s="33" t="s">
        <v>2</v>
      </c>
      <c r="L1" s="33"/>
      <c r="M1" s="33" t="s">
        <v>3</v>
      </c>
    </row>
    <row r="2" spans="1:14" ht="15.75" thickTop="1" x14ac:dyDescent="0.25">
      <c r="A2" s="14" t="s">
        <v>4</v>
      </c>
      <c r="B2" s="46"/>
      <c r="C2" s="51" t="e">
        <f>VLOOKUP(B2, Table3[], 2, FALSE)</f>
        <v>#N/A</v>
      </c>
      <c r="D2" s="52"/>
      <c r="E2" s="53"/>
    </row>
    <row r="3" spans="1:14" x14ac:dyDescent="0.25">
      <c r="A3" s="14" t="s">
        <v>5</v>
      </c>
      <c r="B3" s="46"/>
      <c r="C3" s="51" t="e">
        <f>VLOOKUP(B3, Table3[], 2, FALSE)</f>
        <v>#N/A</v>
      </c>
      <c r="D3" s="52"/>
      <c r="E3" s="53"/>
    </row>
    <row r="4" spans="1:14" x14ac:dyDescent="0.25">
      <c r="A4" s="14" t="s">
        <v>6</v>
      </c>
      <c r="B4" s="47"/>
    </row>
    <row r="5" spans="1:14" x14ac:dyDescent="0.25">
      <c r="A5" s="14" t="s">
        <v>7</v>
      </c>
      <c r="B5" s="47"/>
      <c r="F5" s="1"/>
      <c r="I5" s="1"/>
    </row>
    <row r="6" spans="1:14" x14ac:dyDescent="0.25">
      <c r="A6" s="14" t="s">
        <v>9</v>
      </c>
      <c r="B6" s="48"/>
      <c r="F6" s="1"/>
      <c r="I6" s="1"/>
    </row>
    <row r="7" spans="1:14" x14ac:dyDescent="0.25">
      <c r="A7" s="32" t="s">
        <v>895</v>
      </c>
      <c r="B7" s="30" t="e">
        <f>VLOOKUP(B2, 'Trad Dist Calc Data'!A:I, 9, FALSE)</f>
        <v>#N/A</v>
      </c>
      <c r="F7" s="1"/>
    </row>
    <row r="8" spans="1:14" x14ac:dyDescent="0.25">
      <c r="A8" s="32" t="s">
        <v>8</v>
      </c>
      <c r="B8" s="30" t="e">
        <f>VLOOKUP(B2, Table3[#All],7, FALSE)</f>
        <v>#N/A</v>
      </c>
      <c r="F8" s="1"/>
    </row>
    <row r="9" spans="1:14" x14ac:dyDescent="0.25">
      <c r="A9" s="32" t="s">
        <v>10</v>
      </c>
      <c r="B9" s="30" t="e">
        <f>VLOOKUP(B2, Table3[#All], 5, FALSE)</f>
        <v>#N/A</v>
      </c>
      <c r="F9" s="1"/>
      <c r="I9" s="1"/>
    </row>
    <row r="10" spans="1:14" x14ac:dyDescent="0.25">
      <c r="A10" s="32" t="s">
        <v>11</v>
      </c>
      <c r="B10" s="30" t="e">
        <f>VLOOKUP(B2, Table3[#All], 4, FALSE)</f>
        <v>#N/A</v>
      </c>
      <c r="F10" s="1"/>
      <c r="I10" s="1"/>
    </row>
    <row r="11" spans="1:14" x14ac:dyDescent="0.25">
      <c r="A11" s="32" t="s">
        <v>12</v>
      </c>
      <c r="B11" s="41" t="e">
        <f>VLOOKUP(B2, Table3[#All], 6, FALSE)</f>
        <v>#N/A</v>
      </c>
      <c r="F11" s="1"/>
      <c r="I11" s="1"/>
    </row>
    <row r="12" spans="1:14" x14ac:dyDescent="0.25">
      <c r="A12" s="32" t="s">
        <v>714</v>
      </c>
      <c r="B12" s="30">
        <v>7351.71</v>
      </c>
      <c r="F12" s="1"/>
      <c r="I12" s="1"/>
    </row>
    <row r="13" spans="1:14" x14ac:dyDescent="0.25">
      <c r="A13" s="43" t="s">
        <v>901</v>
      </c>
      <c r="B13" s="44" t="e">
        <f>VLOOKUP(B2,'Per Capita Estimate'!A1:L1002, 12, FALSE)</f>
        <v>#N/A</v>
      </c>
      <c r="F13" s="1"/>
      <c r="I13" s="1"/>
    </row>
    <row r="14" spans="1:14" x14ac:dyDescent="0.25">
      <c r="A14" s="3" t="s">
        <v>13</v>
      </c>
      <c r="F14" s="1"/>
      <c r="I14" s="1"/>
    </row>
    <row r="15" spans="1:14" s="6" customFormat="1" x14ac:dyDescent="0.25">
      <c r="A15" s="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 t="s">
        <v>15</v>
      </c>
    </row>
    <row r="16" spans="1:14" x14ac:dyDescent="0.25">
      <c r="A16" s="7" t="s">
        <v>16</v>
      </c>
      <c r="B16" s="56" t="s">
        <v>17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1" t="e">
        <f>ROUND((B9-B10)*B5, 2)</f>
        <v>#N/A</v>
      </c>
    </row>
    <row r="17" spans="1:16" ht="31.5" customHeight="1" x14ac:dyDescent="0.25">
      <c r="A17" s="7" t="s">
        <v>18</v>
      </c>
      <c r="B17" s="57" t="s">
        <v>19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45" t="e">
        <f>(((B12*(VLOOKUP(B4,Table1[#All],2,FALSE)))*(B11)*0.9)*B5)</f>
        <v>#N/A</v>
      </c>
      <c r="P17" s="42"/>
    </row>
    <row r="18" spans="1:16" x14ac:dyDescent="0.25">
      <c r="A18" s="7" t="s">
        <v>20</v>
      </c>
      <c r="B18" s="54" t="s">
        <v>21</v>
      </c>
      <c r="C18" s="54"/>
      <c r="D18" s="54"/>
      <c r="E18" s="54"/>
      <c r="F18" s="54"/>
      <c r="G18" s="58" t="s">
        <v>22</v>
      </c>
      <c r="H18" s="58"/>
      <c r="I18" s="58"/>
      <c r="J18" s="58"/>
      <c r="K18" s="58"/>
      <c r="L18" s="58"/>
      <c r="M18" s="58"/>
      <c r="N18" s="23">
        <f>IF(G18="YES", B7*B5*(IF(B11&gt;0.3333, B11, 0.3333)), 0)</f>
        <v>0</v>
      </c>
    </row>
    <row r="19" spans="1:16" x14ac:dyDescent="0.25">
      <c r="A19" s="7" t="s">
        <v>23</v>
      </c>
      <c r="B19" s="54" t="s">
        <v>24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1" t="e">
        <f>SUM(N16,N17,N18)</f>
        <v>#N/A</v>
      </c>
    </row>
    <row r="20" spans="1:16" x14ac:dyDescent="0.25">
      <c r="A20" s="7" t="s">
        <v>25</v>
      </c>
      <c r="B20" s="54" t="s">
        <v>26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" t="e">
        <f>B8*B5</f>
        <v>#N/A</v>
      </c>
    </row>
    <row r="21" spans="1:16" x14ac:dyDescent="0.25">
      <c r="A21" s="7" t="s">
        <v>27</v>
      </c>
      <c r="B21" s="54" t="s">
        <v>28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" t="e">
        <f>SUM(N19:N20)</f>
        <v>#N/A</v>
      </c>
    </row>
    <row r="22" spans="1:16" x14ac:dyDescent="0.25">
      <c r="A22" s="7" t="s">
        <v>29</v>
      </c>
      <c r="B22" s="54" t="s">
        <v>30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">
        <f>B6*B5</f>
        <v>0</v>
      </c>
    </row>
    <row r="23" spans="1:16" x14ac:dyDescent="0.25">
      <c r="A23" s="7" t="s">
        <v>31</v>
      </c>
      <c r="B23" s="55" t="s">
        <v>32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8" t="e">
        <f>N22-N21</f>
        <v>#N/A</v>
      </c>
    </row>
    <row r="24" spans="1:16" x14ac:dyDescent="0.25">
      <c r="N24" s="1"/>
    </row>
    <row r="28" spans="1:16" x14ac:dyDescent="0.25">
      <c r="A28" s="40" t="s">
        <v>913</v>
      </c>
    </row>
  </sheetData>
  <sheetProtection algorithmName="SHA-512" hashValue="6uPUPwdT5g/iGIucqRLXR24AVz4ND+2yX9arEkZIov0mXKAApz+dUsXZrLErD5xIeXsudTcESCJAaQDOmXmXXA==" saltValue="sqa745XpOpG3wqcao8Cecw==" spinCount="100000" sheet="1" objects="1" scenarios="1" selectLockedCells="1"/>
  <mergeCells count="11">
    <mergeCell ref="C2:E2"/>
    <mergeCell ref="C3:E3"/>
    <mergeCell ref="B21:M21"/>
    <mergeCell ref="B22:M22"/>
    <mergeCell ref="B23:M23"/>
    <mergeCell ref="B16:M16"/>
    <mergeCell ref="B17:M17"/>
    <mergeCell ref="B18:F18"/>
    <mergeCell ref="G18:M18"/>
    <mergeCell ref="B19:M19"/>
    <mergeCell ref="B20:M20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CCBA38-4992-4B9B-BA67-517B4052B363}">
          <x14:formula1>
            <xm:f>List!$A$1:$A$2</xm:f>
          </x14:formula1>
          <xm:sqref>G18:M18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469B-D430-4393-AF29-C36CF0DFE999}">
  <sheetPr>
    <tabColor theme="0" tint="-0.499984740745262"/>
  </sheetPr>
  <dimension ref="A1:I613"/>
  <sheetViews>
    <sheetView workbookViewId="0">
      <selection activeCell="A3" sqref="A3"/>
    </sheetView>
  </sheetViews>
  <sheetFormatPr defaultColWidth="11.42578125" defaultRowHeight="15" x14ac:dyDescent="0.25"/>
  <cols>
    <col min="1" max="1" width="10.140625" customWidth="1"/>
    <col min="2" max="2" width="41.7109375" customWidth="1"/>
    <col min="3" max="3" width="15.140625" customWidth="1"/>
    <col min="4" max="4" width="26.85546875" customWidth="1"/>
    <col min="5" max="5" width="27" customWidth="1"/>
    <col min="6" max="6" width="20.42578125" customWidth="1"/>
    <col min="7" max="7" width="25.85546875" customWidth="1"/>
    <col min="8" max="8" width="27.42578125" customWidth="1"/>
  </cols>
  <sheetData>
    <row r="1" spans="1:9" s="10" customFormat="1" x14ac:dyDescent="0.25">
      <c r="A1" s="10" t="s">
        <v>132</v>
      </c>
      <c r="B1" s="11" t="s">
        <v>133</v>
      </c>
      <c r="C1" s="11" t="s">
        <v>134</v>
      </c>
      <c r="D1" s="11" t="s">
        <v>135</v>
      </c>
      <c r="E1" s="11" t="s">
        <v>136</v>
      </c>
      <c r="F1" s="11" t="s">
        <v>137</v>
      </c>
      <c r="G1" s="11" t="s">
        <v>138</v>
      </c>
      <c r="H1" s="11" t="s">
        <v>139</v>
      </c>
      <c r="I1" s="11" t="s">
        <v>894</v>
      </c>
    </row>
    <row r="2" spans="1:9" x14ac:dyDescent="0.25">
      <c r="A2">
        <v>442</v>
      </c>
      <c r="B2" t="s">
        <v>140</v>
      </c>
      <c r="C2" t="s">
        <v>120</v>
      </c>
      <c r="D2" s="12">
        <v>1768.39</v>
      </c>
      <c r="E2" s="12">
        <v>8071.97</v>
      </c>
      <c r="F2" s="13">
        <v>0.78092209999999995</v>
      </c>
      <c r="G2" s="12">
        <v>2711.36</v>
      </c>
      <c r="H2" s="12">
        <v>8997.0499999999993</v>
      </c>
      <c r="I2" s="12">
        <v>7044.5555555555557</v>
      </c>
    </row>
    <row r="3" spans="1:9" x14ac:dyDescent="0.25">
      <c r="A3">
        <v>43489</v>
      </c>
      <c r="B3" t="s">
        <v>141</v>
      </c>
      <c r="C3" t="s">
        <v>38</v>
      </c>
      <c r="D3" s="12">
        <v>2223.48</v>
      </c>
      <c r="E3" s="12">
        <v>7328.21</v>
      </c>
      <c r="F3" s="13">
        <v>0.69658620000000004</v>
      </c>
      <c r="G3" s="12">
        <v>5440.95</v>
      </c>
      <c r="H3" s="12">
        <v>11448.05</v>
      </c>
      <c r="I3" s="12">
        <v>5822.6736621196223</v>
      </c>
    </row>
    <row r="4" spans="1:9" x14ac:dyDescent="0.25">
      <c r="A4">
        <v>43497</v>
      </c>
      <c r="B4" t="s">
        <v>142</v>
      </c>
      <c r="C4" t="s">
        <v>41</v>
      </c>
      <c r="D4" s="12">
        <v>1730.53</v>
      </c>
      <c r="E4" s="12">
        <v>7271.6</v>
      </c>
      <c r="F4" s="13">
        <v>0.7620152</v>
      </c>
      <c r="G4" s="12">
        <v>3187.95</v>
      </c>
      <c r="H4" s="12">
        <v>10982.88</v>
      </c>
      <c r="I4" s="12">
        <v>3670.9259259259261</v>
      </c>
    </row>
    <row r="5" spans="1:9" x14ac:dyDescent="0.25">
      <c r="A5">
        <v>43505</v>
      </c>
      <c r="B5" t="s">
        <v>143</v>
      </c>
      <c r="C5" t="s">
        <v>50</v>
      </c>
      <c r="D5" s="12">
        <v>3943.89</v>
      </c>
      <c r="E5" s="12">
        <v>7254.74</v>
      </c>
      <c r="F5" s="13">
        <v>0.45637060000000002</v>
      </c>
      <c r="G5" s="12">
        <v>7716.09</v>
      </c>
      <c r="H5" s="12">
        <v>11472.53</v>
      </c>
      <c r="I5" s="12">
        <v>7778.9615384615381</v>
      </c>
    </row>
    <row r="6" spans="1:9" x14ac:dyDescent="0.25">
      <c r="A6">
        <v>43513</v>
      </c>
      <c r="B6" t="s">
        <v>144</v>
      </c>
      <c r="C6" t="s">
        <v>51</v>
      </c>
      <c r="D6" s="12">
        <v>2518.81</v>
      </c>
      <c r="E6" s="12">
        <v>7247.02</v>
      </c>
      <c r="F6" s="13">
        <v>0.65243510000000005</v>
      </c>
      <c r="G6" s="12">
        <v>3446.56</v>
      </c>
      <c r="H6" s="12">
        <v>9321.77</v>
      </c>
      <c r="I6" s="12">
        <v>14418.510204081633</v>
      </c>
    </row>
    <row r="7" spans="1:9" x14ac:dyDescent="0.25">
      <c r="A7">
        <v>43521</v>
      </c>
      <c r="B7" t="s">
        <v>145</v>
      </c>
      <c r="C7" t="s">
        <v>39</v>
      </c>
      <c r="D7" s="12">
        <v>4323.8900000000003</v>
      </c>
      <c r="E7" s="12">
        <v>7225.39</v>
      </c>
      <c r="F7" s="13">
        <v>0.40156999999999998</v>
      </c>
      <c r="G7" s="12">
        <v>10926.02</v>
      </c>
      <c r="H7" s="12">
        <v>14354.48</v>
      </c>
      <c r="I7" s="12">
        <v>19632</v>
      </c>
    </row>
    <row r="8" spans="1:9" x14ac:dyDescent="0.25">
      <c r="A8">
        <v>43539</v>
      </c>
      <c r="B8" t="s">
        <v>146</v>
      </c>
      <c r="C8" t="s">
        <v>38</v>
      </c>
      <c r="D8" s="12">
        <v>2003.09</v>
      </c>
      <c r="E8" s="12">
        <v>7297.09</v>
      </c>
      <c r="F8" s="13">
        <v>0.72549470000000005</v>
      </c>
      <c r="G8" s="12">
        <v>4396.12</v>
      </c>
      <c r="H8" s="12">
        <v>11414.59</v>
      </c>
      <c r="I8" s="12">
        <v>6469.8133333333335</v>
      </c>
    </row>
    <row r="9" spans="1:9" x14ac:dyDescent="0.25">
      <c r="A9">
        <v>43547</v>
      </c>
      <c r="B9" t="s">
        <v>147</v>
      </c>
      <c r="C9" t="s">
        <v>57</v>
      </c>
      <c r="D9" s="12">
        <v>7869.55</v>
      </c>
      <c r="E9" s="12">
        <v>7256.12</v>
      </c>
      <c r="F9" s="13">
        <v>5.0000599999999999E-2</v>
      </c>
      <c r="G9" s="12">
        <v>12812.77</v>
      </c>
      <c r="H9" s="12">
        <v>14219.74</v>
      </c>
      <c r="I9" s="12">
        <v>13787.428571428571</v>
      </c>
    </row>
    <row r="10" spans="1:9" x14ac:dyDescent="0.25">
      <c r="A10">
        <v>43554</v>
      </c>
      <c r="B10" t="s">
        <v>148</v>
      </c>
      <c r="C10" t="s">
        <v>57</v>
      </c>
      <c r="D10" s="12">
        <v>13563.83</v>
      </c>
      <c r="E10" s="12">
        <v>7257.13</v>
      </c>
      <c r="F10" s="13">
        <v>5.0000500000000003E-2</v>
      </c>
      <c r="G10" s="12">
        <v>23381.49</v>
      </c>
      <c r="H10" s="12">
        <v>23780.16</v>
      </c>
      <c r="I10" s="12">
        <v>15255.625</v>
      </c>
    </row>
    <row r="11" spans="1:9" x14ac:dyDescent="0.25">
      <c r="A11">
        <v>43562</v>
      </c>
      <c r="B11" t="s">
        <v>149</v>
      </c>
      <c r="C11" t="s">
        <v>57</v>
      </c>
      <c r="D11" s="12">
        <v>4721.83</v>
      </c>
      <c r="E11" s="12">
        <v>7270.02</v>
      </c>
      <c r="F11" s="13">
        <v>0.3505066</v>
      </c>
      <c r="G11" s="12">
        <v>12009.33</v>
      </c>
      <c r="H11" s="12">
        <v>14094.13</v>
      </c>
      <c r="I11" s="12">
        <v>6560.2317880794699</v>
      </c>
    </row>
    <row r="12" spans="1:9" x14ac:dyDescent="0.25">
      <c r="A12">
        <v>43570</v>
      </c>
      <c r="B12" t="s">
        <v>150</v>
      </c>
      <c r="C12" t="s">
        <v>55</v>
      </c>
      <c r="D12" s="12">
        <v>3782.27</v>
      </c>
      <c r="E12" s="12">
        <v>7427.52</v>
      </c>
      <c r="F12" s="13">
        <v>0.4907762</v>
      </c>
      <c r="G12" s="12">
        <v>6244.04</v>
      </c>
      <c r="H12" s="12">
        <v>12346.4</v>
      </c>
      <c r="I12" s="12">
        <v>0</v>
      </c>
    </row>
    <row r="13" spans="1:9" x14ac:dyDescent="0.25">
      <c r="A13">
        <v>43588</v>
      </c>
      <c r="B13" t="s">
        <v>151</v>
      </c>
      <c r="C13" t="s">
        <v>60</v>
      </c>
      <c r="D13" s="12">
        <v>2933.05</v>
      </c>
      <c r="E13" s="12">
        <v>7230.75</v>
      </c>
      <c r="F13" s="13">
        <v>0.59436429999999996</v>
      </c>
      <c r="G13" s="12">
        <v>4628.18</v>
      </c>
      <c r="H13" s="12">
        <v>10098.56</v>
      </c>
      <c r="I13" s="12">
        <v>1837.47</v>
      </c>
    </row>
    <row r="14" spans="1:9" x14ac:dyDescent="0.25">
      <c r="A14">
        <v>43596</v>
      </c>
      <c r="B14" t="s">
        <v>152</v>
      </c>
      <c r="C14" t="s">
        <v>61</v>
      </c>
      <c r="D14" s="12">
        <v>3762.54</v>
      </c>
      <c r="E14" s="12">
        <v>7242.28</v>
      </c>
      <c r="F14" s="13">
        <v>0.48047580000000001</v>
      </c>
      <c r="G14" s="12">
        <v>6533.47</v>
      </c>
      <c r="H14" s="12">
        <v>10879.28</v>
      </c>
      <c r="I14" s="12">
        <v>6228.76</v>
      </c>
    </row>
    <row r="15" spans="1:9" x14ac:dyDescent="0.25">
      <c r="A15">
        <v>43604</v>
      </c>
      <c r="B15" t="s">
        <v>153</v>
      </c>
      <c r="C15" t="s">
        <v>62</v>
      </c>
      <c r="D15" s="12">
        <v>3892.21</v>
      </c>
      <c r="E15" s="12">
        <v>7578.86</v>
      </c>
      <c r="F15" s="13">
        <v>0.4864386</v>
      </c>
      <c r="G15" s="12">
        <v>7087.26</v>
      </c>
      <c r="H15" s="12">
        <v>10545.06</v>
      </c>
      <c r="I15" s="12">
        <v>4229.05</v>
      </c>
    </row>
    <row r="16" spans="1:9" x14ac:dyDescent="0.25">
      <c r="A16">
        <v>43612</v>
      </c>
      <c r="B16" t="s">
        <v>154</v>
      </c>
      <c r="C16" t="s">
        <v>57</v>
      </c>
      <c r="D16" s="12">
        <v>6264.12</v>
      </c>
      <c r="E16" s="12">
        <v>7273.65</v>
      </c>
      <c r="F16" s="13">
        <v>0.13879279999999999</v>
      </c>
      <c r="G16" s="12">
        <v>12297.57</v>
      </c>
      <c r="H16" s="12">
        <v>13581.55</v>
      </c>
      <c r="I16" s="12">
        <v>10617.550898203594</v>
      </c>
    </row>
    <row r="17" spans="1:9" x14ac:dyDescent="0.25">
      <c r="A17">
        <v>43620</v>
      </c>
      <c r="B17" t="s">
        <v>155</v>
      </c>
      <c r="C17" t="s">
        <v>66</v>
      </c>
      <c r="D17" s="12">
        <v>6906.42</v>
      </c>
      <c r="E17" s="12">
        <v>7233.71</v>
      </c>
      <c r="F17" s="13">
        <v>5.0000599999999999E-2</v>
      </c>
      <c r="G17" s="12">
        <v>15364.97</v>
      </c>
      <c r="H17" s="12">
        <v>16777.5</v>
      </c>
      <c r="I17" s="12">
        <v>28083.5</v>
      </c>
    </row>
    <row r="18" spans="1:9" x14ac:dyDescent="0.25">
      <c r="A18">
        <v>43638</v>
      </c>
      <c r="B18" t="s">
        <v>156</v>
      </c>
      <c r="C18" t="s">
        <v>72</v>
      </c>
      <c r="D18" s="12">
        <v>5298.51</v>
      </c>
      <c r="E18" s="12">
        <v>7211.83</v>
      </c>
      <c r="F18" s="13">
        <v>0.26530300000000001</v>
      </c>
      <c r="G18" s="12">
        <v>10043.959999999999</v>
      </c>
      <c r="H18" s="12">
        <v>12311.9</v>
      </c>
      <c r="I18" s="12">
        <v>11061.809523809523</v>
      </c>
    </row>
    <row r="19" spans="1:9" x14ac:dyDescent="0.25">
      <c r="A19">
        <v>43646</v>
      </c>
      <c r="B19" t="s">
        <v>157</v>
      </c>
      <c r="C19" t="s">
        <v>57</v>
      </c>
      <c r="D19" s="12">
        <v>9186.0499999999993</v>
      </c>
      <c r="E19" s="12">
        <v>7237.2</v>
      </c>
      <c r="F19" s="13">
        <v>0.05</v>
      </c>
      <c r="G19" s="12">
        <v>14134.74</v>
      </c>
      <c r="H19" s="12">
        <v>14993.55</v>
      </c>
      <c r="I19" s="12">
        <v>9424.7594936708865</v>
      </c>
    </row>
    <row r="20" spans="1:9" x14ac:dyDescent="0.25">
      <c r="A20">
        <v>43653</v>
      </c>
      <c r="B20" t="s">
        <v>158</v>
      </c>
      <c r="C20" t="s">
        <v>57</v>
      </c>
      <c r="D20" s="12">
        <v>5487.76</v>
      </c>
      <c r="E20" s="12">
        <v>7393.71</v>
      </c>
      <c r="F20" s="13">
        <v>0.25777990000000001</v>
      </c>
      <c r="G20" s="12">
        <v>16411.52</v>
      </c>
      <c r="H20" s="12">
        <v>17166.37</v>
      </c>
      <c r="I20" s="12">
        <v>10608.242424242424</v>
      </c>
    </row>
    <row r="21" spans="1:9" x14ac:dyDescent="0.25">
      <c r="A21">
        <v>43661</v>
      </c>
      <c r="B21" t="s">
        <v>159</v>
      </c>
      <c r="C21" t="s">
        <v>68</v>
      </c>
      <c r="D21" s="12">
        <v>4983.75</v>
      </c>
      <c r="E21" s="12">
        <v>7243.45</v>
      </c>
      <c r="F21" s="13">
        <v>0.31196459999999998</v>
      </c>
      <c r="G21" s="12">
        <v>8358.49</v>
      </c>
      <c r="H21" s="12">
        <v>11993.98</v>
      </c>
      <c r="I21" s="12">
        <v>10567.319444444445</v>
      </c>
    </row>
    <row r="22" spans="1:9" x14ac:dyDescent="0.25">
      <c r="A22">
        <v>43679</v>
      </c>
      <c r="B22" t="s">
        <v>160</v>
      </c>
      <c r="C22" t="s">
        <v>76</v>
      </c>
      <c r="D22" s="12">
        <v>3143.78</v>
      </c>
      <c r="E22" s="12">
        <v>7240.19</v>
      </c>
      <c r="F22" s="13">
        <v>0.56578759999999995</v>
      </c>
      <c r="G22" s="12">
        <v>7144.54</v>
      </c>
      <c r="H22" s="12">
        <v>11233.72</v>
      </c>
      <c r="I22" s="12">
        <v>6237.227272727273</v>
      </c>
    </row>
    <row r="23" spans="1:9" x14ac:dyDescent="0.25">
      <c r="A23">
        <v>43687</v>
      </c>
      <c r="B23" t="s">
        <v>161</v>
      </c>
      <c r="C23" t="s">
        <v>77</v>
      </c>
      <c r="D23" s="12">
        <v>2547.59</v>
      </c>
      <c r="E23" s="12">
        <v>7503.04</v>
      </c>
      <c r="F23" s="13">
        <v>0.66045900000000002</v>
      </c>
      <c r="G23" s="12">
        <v>3706.71</v>
      </c>
      <c r="H23" s="12">
        <v>10230.68</v>
      </c>
      <c r="I23" s="12">
        <v>3993.2285714285713</v>
      </c>
    </row>
    <row r="24" spans="1:9" x14ac:dyDescent="0.25">
      <c r="A24">
        <v>43695</v>
      </c>
      <c r="B24" t="s">
        <v>162</v>
      </c>
      <c r="C24" t="s">
        <v>80</v>
      </c>
      <c r="D24" s="12">
        <v>2656.79</v>
      </c>
      <c r="E24" s="12">
        <v>7234.73</v>
      </c>
      <c r="F24" s="13">
        <v>0.63277280000000002</v>
      </c>
      <c r="G24" s="12">
        <v>4347.96</v>
      </c>
      <c r="H24" s="12">
        <v>9806.08</v>
      </c>
      <c r="I24" s="12">
        <v>10859.882352941177</v>
      </c>
    </row>
    <row r="25" spans="1:9" x14ac:dyDescent="0.25">
      <c r="A25">
        <v>43703</v>
      </c>
      <c r="B25" t="s">
        <v>163</v>
      </c>
      <c r="C25" t="s">
        <v>53</v>
      </c>
      <c r="D25" s="12">
        <v>1212.3399999999999</v>
      </c>
      <c r="E25" s="12">
        <v>7583.45</v>
      </c>
      <c r="F25" s="13">
        <v>0.84013340000000003</v>
      </c>
      <c r="G25" s="12">
        <v>2101.3000000000002</v>
      </c>
      <c r="H25" s="12">
        <v>12074.19</v>
      </c>
      <c r="I25" s="12">
        <v>3697</v>
      </c>
    </row>
    <row r="26" spans="1:9" x14ac:dyDescent="0.25">
      <c r="A26">
        <v>43711</v>
      </c>
      <c r="B26" t="s">
        <v>164</v>
      </c>
      <c r="C26" t="s">
        <v>41</v>
      </c>
      <c r="D26" s="12">
        <v>1226.9100000000001</v>
      </c>
      <c r="E26" s="12">
        <v>7311.17</v>
      </c>
      <c r="F26" s="13">
        <v>0.83218689999999995</v>
      </c>
      <c r="G26" s="12">
        <v>3605.26</v>
      </c>
      <c r="H26" s="12">
        <v>12076.72</v>
      </c>
      <c r="I26" s="12">
        <v>6619.0396039603957</v>
      </c>
    </row>
    <row r="27" spans="1:9" x14ac:dyDescent="0.25">
      <c r="A27">
        <v>43729</v>
      </c>
      <c r="B27" t="s">
        <v>165</v>
      </c>
      <c r="C27" t="s">
        <v>84</v>
      </c>
      <c r="D27" s="12">
        <v>4102.6499999999996</v>
      </c>
      <c r="E27" s="12">
        <v>7278.53</v>
      </c>
      <c r="F27" s="13">
        <v>0.43633539999999998</v>
      </c>
      <c r="G27" s="12">
        <v>6874.48</v>
      </c>
      <c r="H27" s="12">
        <v>10411.870000000001</v>
      </c>
      <c r="I27" s="12">
        <v>2956.804347826087</v>
      </c>
    </row>
    <row r="28" spans="1:9" x14ac:dyDescent="0.25">
      <c r="A28">
        <v>43737</v>
      </c>
      <c r="B28" t="s">
        <v>166</v>
      </c>
      <c r="C28" t="s">
        <v>74</v>
      </c>
      <c r="D28" s="12">
        <v>7583.7</v>
      </c>
      <c r="E28" s="12">
        <v>7266.52</v>
      </c>
      <c r="F28" s="13">
        <v>5.0000599999999999E-2</v>
      </c>
      <c r="G28" s="12">
        <v>12153.14</v>
      </c>
      <c r="H28" s="12">
        <v>13377.7</v>
      </c>
      <c r="I28" s="12">
        <v>7701.4802867383514</v>
      </c>
    </row>
    <row r="29" spans="1:9" x14ac:dyDescent="0.25">
      <c r="A29">
        <v>43745</v>
      </c>
      <c r="B29" t="s">
        <v>167</v>
      </c>
      <c r="C29" t="s">
        <v>37</v>
      </c>
      <c r="D29" s="12">
        <v>3069.29</v>
      </c>
      <c r="E29" s="12">
        <v>7232.78</v>
      </c>
      <c r="F29" s="13">
        <v>0.57564170000000003</v>
      </c>
      <c r="G29" s="12">
        <v>4327.6099999999997</v>
      </c>
      <c r="H29" s="12">
        <v>8237.58</v>
      </c>
      <c r="I29" s="12">
        <v>14137.130434782608</v>
      </c>
    </row>
    <row r="30" spans="1:9" x14ac:dyDescent="0.25">
      <c r="A30">
        <v>43752</v>
      </c>
      <c r="B30" t="s">
        <v>168</v>
      </c>
      <c r="C30" t="s">
        <v>88</v>
      </c>
      <c r="D30" s="12">
        <v>4286.0200000000004</v>
      </c>
      <c r="E30" s="12">
        <v>7230.52</v>
      </c>
      <c r="F30" s="13">
        <v>0.40723209999999999</v>
      </c>
      <c r="G30" s="12">
        <v>7722.65</v>
      </c>
      <c r="H30" s="12">
        <v>10232.9</v>
      </c>
      <c r="I30" s="12">
        <v>18364.966551326412</v>
      </c>
    </row>
    <row r="31" spans="1:9" x14ac:dyDescent="0.25">
      <c r="A31">
        <v>43760</v>
      </c>
      <c r="B31" t="s">
        <v>169</v>
      </c>
      <c r="C31" t="s">
        <v>89</v>
      </c>
      <c r="D31" s="12">
        <v>3058.55</v>
      </c>
      <c r="E31" s="12">
        <v>7225.68</v>
      </c>
      <c r="F31" s="13">
        <v>0.57671110000000003</v>
      </c>
      <c r="G31" s="12">
        <v>6900.5</v>
      </c>
      <c r="H31" s="12">
        <v>12077.1</v>
      </c>
      <c r="I31" s="12">
        <v>7922.8823529411766</v>
      </c>
    </row>
    <row r="32" spans="1:9" x14ac:dyDescent="0.25">
      <c r="A32">
        <v>43778</v>
      </c>
      <c r="B32" t="s">
        <v>170</v>
      </c>
      <c r="C32" t="s">
        <v>91</v>
      </c>
      <c r="D32" s="12">
        <v>2198.15</v>
      </c>
      <c r="E32" s="12">
        <v>7263.87</v>
      </c>
      <c r="F32" s="13">
        <v>0.69738579999999994</v>
      </c>
      <c r="G32" s="12">
        <v>3115.92</v>
      </c>
      <c r="H32" s="12">
        <v>10733.22</v>
      </c>
      <c r="I32" s="12">
        <v>21111.125</v>
      </c>
    </row>
    <row r="33" spans="1:9" x14ac:dyDescent="0.25">
      <c r="A33">
        <v>43786</v>
      </c>
      <c r="B33" t="s">
        <v>171</v>
      </c>
      <c r="C33" t="s">
        <v>57</v>
      </c>
      <c r="D33" s="12">
        <v>2432.2800000000002</v>
      </c>
      <c r="E33" s="12">
        <v>7230.85</v>
      </c>
      <c r="F33" s="13">
        <v>0.66362460000000001</v>
      </c>
      <c r="G33" s="12">
        <v>5887.99</v>
      </c>
      <c r="H33" s="12">
        <v>11618.12</v>
      </c>
      <c r="I33" s="12">
        <v>6304.5988888888887</v>
      </c>
    </row>
    <row r="34" spans="1:9" x14ac:dyDescent="0.25">
      <c r="A34">
        <v>43794</v>
      </c>
      <c r="B34" t="s">
        <v>172</v>
      </c>
      <c r="C34" t="s">
        <v>57</v>
      </c>
      <c r="D34" s="12">
        <v>6291.69</v>
      </c>
      <c r="E34" s="12">
        <v>7304.69</v>
      </c>
      <c r="F34" s="13">
        <v>0.138678</v>
      </c>
      <c r="G34" s="12">
        <v>12633.88</v>
      </c>
      <c r="H34" s="12">
        <v>13757.46</v>
      </c>
      <c r="I34" s="12">
        <v>10735.786407766991</v>
      </c>
    </row>
    <row r="35" spans="1:9" x14ac:dyDescent="0.25">
      <c r="A35">
        <v>43802</v>
      </c>
      <c r="B35" t="s">
        <v>897</v>
      </c>
      <c r="C35" t="s">
        <v>66</v>
      </c>
      <c r="D35" s="12">
        <v>5110.3500000000004</v>
      </c>
      <c r="E35" s="12">
        <v>7222.65</v>
      </c>
      <c r="F35" s="13">
        <v>0.29245500000000002</v>
      </c>
      <c r="G35" s="12">
        <v>7186.77</v>
      </c>
      <c r="H35" s="12">
        <v>8906.3700000000008</v>
      </c>
      <c r="I35" s="12">
        <v>0</v>
      </c>
    </row>
    <row r="36" spans="1:9" x14ac:dyDescent="0.25">
      <c r="A36">
        <v>43810</v>
      </c>
      <c r="B36" t="s">
        <v>173</v>
      </c>
      <c r="C36" t="s">
        <v>51</v>
      </c>
      <c r="D36" s="12">
        <v>2705.61</v>
      </c>
      <c r="E36" s="12">
        <v>7262.67</v>
      </c>
      <c r="F36" s="13">
        <v>0.62746349999999995</v>
      </c>
      <c r="G36" s="12">
        <v>4343.4399999999996</v>
      </c>
      <c r="H36" s="12">
        <v>10894.85</v>
      </c>
      <c r="I36" s="12">
        <v>12190.954545454546</v>
      </c>
    </row>
    <row r="37" spans="1:9" x14ac:dyDescent="0.25">
      <c r="A37">
        <v>43828</v>
      </c>
      <c r="B37" t="s">
        <v>174</v>
      </c>
      <c r="C37" t="s">
        <v>98</v>
      </c>
      <c r="D37" s="12">
        <v>1942.5</v>
      </c>
      <c r="E37" s="12">
        <v>7253.6</v>
      </c>
      <c r="F37" s="13">
        <v>0.73220189999999996</v>
      </c>
      <c r="G37" s="12">
        <v>3536.41</v>
      </c>
      <c r="H37" s="12">
        <v>9615.64</v>
      </c>
      <c r="I37" s="12">
        <v>8990.4285714285706</v>
      </c>
    </row>
    <row r="38" spans="1:9" x14ac:dyDescent="0.25">
      <c r="A38">
        <v>43836</v>
      </c>
      <c r="B38" t="s">
        <v>175</v>
      </c>
      <c r="C38" t="s">
        <v>38</v>
      </c>
      <c r="D38" s="12">
        <v>4939.45</v>
      </c>
      <c r="E38" s="12">
        <v>7343.76</v>
      </c>
      <c r="F38" s="13">
        <v>0.32739499999999999</v>
      </c>
      <c r="G38" s="12">
        <v>9407.33</v>
      </c>
      <c r="H38" s="12">
        <v>13113.47</v>
      </c>
      <c r="I38" s="12">
        <v>5418.1981132075471</v>
      </c>
    </row>
    <row r="39" spans="1:9" x14ac:dyDescent="0.25">
      <c r="A39">
        <v>43844</v>
      </c>
      <c r="B39" t="s">
        <v>176</v>
      </c>
      <c r="C39" t="s">
        <v>74</v>
      </c>
      <c r="D39" s="12">
        <v>2237.98</v>
      </c>
      <c r="E39" s="12">
        <v>7266.61</v>
      </c>
      <c r="F39" s="13">
        <v>0.69201869999999999</v>
      </c>
      <c r="G39" s="12">
        <v>3381.6</v>
      </c>
      <c r="H39" s="12">
        <v>8317.56</v>
      </c>
      <c r="I39" s="12">
        <v>16036.416370106761</v>
      </c>
    </row>
    <row r="40" spans="1:9" x14ac:dyDescent="0.25">
      <c r="A40">
        <v>43851</v>
      </c>
      <c r="B40" t="s">
        <v>177</v>
      </c>
      <c r="C40" t="s">
        <v>88</v>
      </c>
      <c r="D40" s="12">
        <v>5744.69</v>
      </c>
      <c r="E40" s="12">
        <v>7345.45</v>
      </c>
      <c r="F40" s="13">
        <v>0.21792539999999999</v>
      </c>
      <c r="G40" s="12">
        <v>11934.41</v>
      </c>
      <c r="H40" s="12">
        <v>14292.23</v>
      </c>
      <c r="I40" s="12">
        <v>12841.615384615385</v>
      </c>
    </row>
    <row r="41" spans="1:9" x14ac:dyDescent="0.25">
      <c r="A41">
        <v>43869</v>
      </c>
      <c r="B41" t="s">
        <v>178</v>
      </c>
      <c r="C41" t="s">
        <v>54</v>
      </c>
      <c r="D41" s="12">
        <v>2580.4699999999998</v>
      </c>
      <c r="E41" s="12">
        <v>7257.72</v>
      </c>
      <c r="F41" s="13">
        <v>0.64445169999999996</v>
      </c>
      <c r="G41" s="12">
        <v>4358.21</v>
      </c>
      <c r="H41" s="12">
        <v>10250.07</v>
      </c>
      <c r="I41" s="12">
        <v>2461.1264367816093</v>
      </c>
    </row>
    <row r="42" spans="1:9" x14ac:dyDescent="0.25">
      <c r="A42">
        <v>43877</v>
      </c>
      <c r="B42" t="s">
        <v>179</v>
      </c>
      <c r="C42" t="s">
        <v>67</v>
      </c>
      <c r="D42" s="12">
        <v>4405.6099999999997</v>
      </c>
      <c r="E42" s="12">
        <v>7276.4</v>
      </c>
      <c r="F42" s="13">
        <v>0.39453440000000001</v>
      </c>
      <c r="G42" s="12">
        <v>8902.7900000000009</v>
      </c>
      <c r="H42" s="12">
        <v>11797.4</v>
      </c>
      <c r="I42" s="12">
        <v>8738.8385093167708</v>
      </c>
    </row>
    <row r="43" spans="1:9" x14ac:dyDescent="0.25">
      <c r="A43">
        <v>43885</v>
      </c>
      <c r="B43" t="s">
        <v>180</v>
      </c>
      <c r="C43" t="s">
        <v>40</v>
      </c>
      <c r="D43" s="12">
        <v>5705.42</v>
      </c>
      <c r="E43" s="12">
        <v>7756.66</v>
      </c>
      <c r="F43" s="13">
        <v>0.26444889999999999</v>
      </c>
      <c r="G43" s="12">
        <v>7489.88</v>
      </c>
      <c r="H43" s="12">
        <v>10569.36</v>
      </c>
      <c r="I43" s="12">
        <v>6686.6153846153848</v>
      </c>
    </row>
    <row r="44" spans="1:9" x14ac:dyDescent="0.25">
      <c r="A44">
        <v>43893</v>
      </c>
      <c r="B44" t="s">
        <v>181</v>
      </c>
      <c r="C44" t="s">
        <v>91</v>
      </c>
      <c r="D44" s="12">
        <v>3664.2</v>
      </c>
      <c r="E44" s="12">
        <v>7226.32</v>
      </c>
      <c r="F44" s="13">
        <v>0.49293690000000001</v>
      </c>
      <c r="G44" s="12">
        <v>5959.55</v>
      </c>
      <c r="H44" s="12">
        <v>9131.9700000000012</v>
      </c>
      <c r="I44" s="12">
        <v>4110.8888888888887</v>
      </c>
    </row>
    <row r="45" spans="1:9" x14ac:dyDescent="0.25">
      <c r="A45">
        <v>43901</v>
      </c>
      <c r="B45" t="s">
        <v>182</v>
      </c>
      <c r="C45" t="s">
        <v>57</v>
      </c>
      <c r="D45" s="12">
        <v>1191.0999999999999</v>
      </c>
      <c r="E45" s="12">
        <v>7291.67</v>
      </c>
      <c r="F45" s="13">
        <v>0.83664919999999998</v>
      </c>
      <c r="G45" s="12">
        <v>4463.3</v>
      </c>
      <c r="H45" s="12">
        <v>17384.43</v>
      </c>
      <c r="I45" s="12">
        <v>8568.5810810810817</v>
      </c>
    </row>
    <row r="46" spans="1:9" x14ac:dyDescent="0.25">
      <c r="A46">
        <v>43919</v>
      </c>
      <c r="B46" t="s">
        <v>183</v>
      </c>
      <c r="C46" t="s">
        <v>58</v>
      </c>
      <c r="D46" s="12">
        <v>1745.56</v>
      </c>
      <c r="E46" s="12">
        <v>7292.08</v>
      </c>
      <c r="F46" s="13">
        <v>0.76062249999999998</v>
      </c>
      <c r="G46" s="12">
        <v>2240.56</v>
      </c>
      <c r="H46" s="12">
        <v>10441.98</v>
      </c>
      <c r="I46" s="12">
        <v>3267.25</v>
      </c>
    </row>
    <row r="47" spans="1:9" x14ac:dyDescent="0.25">
      <c r="A47">
        <v>43927</v>
      </c>
      <c r="B47" t="s">
        <v>184</v>
      </c>
      <c r="C47" t="s">
        <v>58</v>
      </c>
      <c r="D47" s="12">
        <v>3031.65</v>
      </c>
      <c r="E47" s="12">
        <v>7605.3</v>
      </c>
      <c r="F47" s="13">
        <v>0.60137669999999999</v>
      </c>
      <c r="G47" s="12">
        <v>3185.17</v>
      </c>
      <c r="H47" s="12">
        <v>8840.4</v>
      </c>
      <c r="I47" s="12">
        <v>0</v>
      </c>
    </row>
    <row r="48" spans="1:9" x14ac:dyDescent="0.25">
      <c r="A48">
        <v>43935</v>
      </c>
      <c r="B48" t="s">
        <v>185</v>
      </c>
      <c r="C48" t="s">
        <v>94</v>
      </c>
      <c r="D48" s="12">
        <v>3761.94</v>
      </c>
      <c r="E48" s="12">
        <v>7232.23</v>
      </c>
      <c r="F48" s="13">
        <v>0.47983680000000001</v>
      </c>
      <c r="G48" s="12">
        <v>6751.98</v>
      </c>
      <c r="H48" s="12">
        <v>11234.67</v>
      </c>
      <c r="I48" s="12">
        <v>9723.818181818182</v>
      </c>
    </row>
    <row r="49" spans="1:9" x14ac:dyDescent="0.25">
      <c r="A49">
        <v>43943</v>
      </c>
      <c r="B49" t="s">
        <v>186</v>
      </c>
      <c r="C49" t="s">
        <v>43</v>
      </c>
      <c r="D49" s="12">
        <v>2847.46</v>
      </c>
      <c r="E49" s="12">
        <v>7278.51</v>
      </c>
      <c r="F49" s="13">
        <v>0.60878529999999997</v>
      </c>
      <c r="G49" s="12">
        <v>5762.11</v>
      </c>
      <c r="H49" s="12">
        <v>10232.84</v>
      </c>
      <c r="I49" s="12">
        <v>15235.318181818182</v>
      </c>
    </row>
    <row r="50" spans="1:9" x14ac:dyDescent="0.25">
      <c r="A50">
        <v>43950</v>
      </c>
      <c r="B50" t="s">
        <v>187</v>
      </c>
      <c r="C50" t="s">
        <v>57</v>
      </c>
      <c r="D50" s="12">
        <v>2727.93</v>
      </c>
      <c r="E50" s="12">
        <v>7302.19</v>
      </c>
      <c r="F50" s="13">
        <v>0.62642299999999995</v>
      </c>
      <c r="G50" s="12">
        <v>6234.89</v>
      </c>
      <c r="H50" s="12">
        <v>9662.9000000000015</v>
      </c>
      <c r="I50" s="12">
        <v>21098.304347826088</v>
      </c>
    </row>
    <row r="51" spans="1:9" x14ac:dyDescent="0.25">
      <c r="A51">
        <v>43968</v>
      </c>
      <c r="B51" t="s">
        <v>188</v>
      </c>
      <c r="C51" t="s">
        <v>59</v>
      </c>
      <c r="D51" s="12">
        <v>3819.82</v>
      </c>
      <c r="E51" s="12">
        <v>7336.94</v>
      </c>
      <c r="F51" s="13">
        <v>0.47937150000000001</v>
      </c>
      <c r="G51" s="12">
        <v>6247.08</v>
      </c>
      <c r="H51" s="12">
        <v>10193.620000000001</v>
      </c>
      <c r="I51" s="12">
        <v>6306.5426356589151</v>
      </c>
    </row>
    <row r="52" spans="1:9" x14ac:dyDescent="0.25">
      <c r="A52">
        <v>43976</v>
      </c>
      <c r="B52" t="s">
        <v>189</v>
      </c>
      <c r="C52" t="s">
        <v>57</v>
      </c>
      <c r="D52" s="12">
        <v>7438.1</v>
      </c>
      <c r="E52" s="12">
        <v>7225.97</v>
      </c>
      <c r="F52" s="13">
        <v>5.0000200000000002E-2</v>
      </c>
      <c r="G52" s="12">
        <v>15300.36</v>
      </c>
      <c r="H52" s="12">
        <v>16459.09</v>
      </c>
      <c r="I52" s="12">
        <v>8096.53125</v>
      </c>
    </row>
    <row r="53" spans="1:9" x14ac:dyDescent="0.25">
      <c r="A53">
        <v>43984</v>
      </c>
      <c r="B53" t="s">
        <v>190</v>
      </c>
      <c r="C53" t="s">
        <v>48</v>
      </c>
      <c r="D53" s="12">
        <v>4300.34</v>
      </c>
      <c r="E53" s="12">
        <v>7325.48</v>
      </c>
      <c r="F53" s="13">
        <v>0.41296129999999998</v>
      </c>
      <c r="G53" s="12">
        <v>5930.34</v>
      </c>
      <c r="H53" s="12">
        <v>9850.9500000000007</v>
      </c>
      <c r="I53" s="12">
        <v>2641.0187500000002</v>
      </c>
    </row>
    <row r="54" spans="1:9" x14ac:dyDescent="0.25">
      <c r="A54">
        <v>43992</v>
      </c>
      <c r="B54" t="s">
        <v>191</v>
      </c>
      <c r="C54" t="s">
        <v>111</v>
      </c>
      <c r="D54" s="12">
        <v>2112.96</v>
      </c>
      <c r="E54" s="12">
        <v>7228.95</v>
      </c>
      <c r="F54" s="13">
        <v>0.70770860000000002</v>
      </c>
      <c r="G54" s="12">
        <v>4078.1</v>
      </c>
      <c r="H54" s="12">
        <v>9296.3799999999992</v>
      </c>
      <c r="I54" s="12">
        <v>5631.916666666667</v>
      </c>
    </row>
    <row r="55" spans="1:9" x14ac:dyDescent="0.25">
      <c r="A55">
        <v>44008</v>
      </c>
      <c r="B55" t="s">
        <v>192</v>
      </c>
      <c r="C55" t="s">
        <v>83</v>
      </c>
      <c r="D55" s="12">
        <v>3763.47</v>
      </c>
      <c r="E55" s="12">
        <v>7237.14</v>
      </c>
      <c r="F55" s="13">
        <v>0.47997830000000002</v>
      </c>
      <c r="G55" s="12">
        <v>7769.19</v>
      </c>
      <c r="H55" s="12">
        <v>12054.3</v>
      </c>
      <c r="I55" s="12">
        <v>6670.5283018867922</v>
      </c>
    </row>
    <row r="56" spans="1:9" x14ac:dyDescent="0.25">
      <c r="A56">
        <v>44016</v>
      </c>
      <c r="B56" t="s">
        <v>193</v>
      </c>
      <c r="C56" t="s">
        <v>93</v>
      </c>
      <c r="D56" s="12">
        <v>4047.95</v>
      </c>
      <c r="E56" s="12">
        <v>7257.23</v>
      </c>
      <c r="F56" s="13">
        <v>0.44221830000000001</v>
      </c>
      <c r="G56" s="12">
        <v>7128.41</v>
      </c>
      <c r="H56" s="12">
        <v>10481.69</v>
      </c>
      <c r="I56" s="12">
        <v>5262.4606741573034</v>
      </c>
    </row>
    <row r="57" spans="1:9" x14ac:dyDescent="0.25">
      <c r="A57">
        <v>44024</v>
      </c>
      <c r="B57" t="s">
        <v>194</v>
      </c>
      <c r="C57" t="s">
        <v>77</v>
      </c>
      <c r="D57" s="12">
        <v>2332.8000000000002</v>
      </c>
      <c r="E57" s="12">
        <v>7255.11</v>
      </c>
      <c r="F57" s="13">
        <v>0.67846110000000004</v>
      </c>
      <c r="G57" s="12">
        <v>3282.83</v>
      </c>
      <c r="H57" s="12">
        <v>9901.83</v>
      </c>
      <c r="I57" s="12">
        <v>4938.5294117647063</v>
      </c>
    </row>
    <row r="58" spans="1:9" x14ac:dyDescent="0.25">
      <c r="A58">
        <v>44032</v>
      </c>
      <c r="B58" t="s">
        <v>195</v>
      </c>
      <c r="C58" t="s">
        <v>112</v>
      </c>
      <c r="D58" s="12">
        <v>2750.22</v>
      </c>
      <c r="E58" s="12">
        <v>7228.48</v>
      </c>
      <c r="F58" s="13">
        <v>0.61953000000000003</v>
      </c>
      <c r="G58" s="12">
        <v>3473.87</v>
      </c>
      <c r="H58" s="12">
        <v>8966.74</v>
      </c>
      <c r="I58" s="12">
        <v>1889.8333333333333</v>
      </c>
    </row>
    <row r="59" spans="1:9" x14ac:dyDescent="0.25">
      <c r="A59">
        <v>44040</v>
      </c>
      <c r="B59" t="s">
        <v>196</v>
      </c>
      <c r="C59" t="s">
        <v>57</v>
      </c>
      <c r="D59" s="12">
        <v>1944.42</v>
      </c>
      <c r="E59" s="12">
        <v>7233.87</v>
      </c>
      <c r="F59" s="13">
        <v>0.73120609999999997</v>
      </c>
      <c r="G59" s="12">
        <v>5493.93</v>
      </c>
      <c r="H59" s="12">
        <v>10252.23</v>
      </c>
      <c r="I59" s="12">
        <v>3286.2450331125829</v>
      </c>
    </row>
    <row r="60" spans="1:9" x14ac:dyDescent="0.25">
      <c r="A60">
        <v>44057</v>
      </c>
      <c r="B60" t="s">
        <v>197</v>
      </c>
      <c r="C60" t="s">
        <v>51</v>
      </c>
      <c r="D60" s="12">
        <v>3491.78</v>
      </c>
      <c r="E60" s="12">
        <v>7201.44</v>
      </c>
      <c r="F60" s="13">
        <v>0.51512749999999996</v>
      </c>
      <c r="G60" s="12">
        <v>6312.34</v>
      </c>
      <c r="H60" s="12">
        <v>11569.09</v>
      </c>
      <c r="I60" s="12">
        <v>6626.95</v>
      </c>
    </row>
    <row r="61" spans="1:9" x14ac:dyDescent="0.25">
      <c r="A61">
        <v>44065</v>
      </c>
      <c r="B61" t="s">
        <v>198</v>
      </c>
      <c r="C61" t="s">
        <v>71</v>
      </c>
      <c r="D61" s="12">
        <v>1737.71</v>
      </c>
      <c r="E61" s="12">
        <v>7250.46</v>
      </c>
      <c r="F61" s="13">
        <v>0.76033110000000004</v>
      </c>
      <c r="G61" s="12">
        <v>3522.02</v>
      </c>
      <c r="H61" s="12">
        <v>12455.58</v>
      </c>
      <c r="I61" s="12">
        <v>8525.1515151515159</v>
      </c>
    </row>
    <row r="62" spans="1:9" x14ac:dyDescent="0.25">
      <c r="A62">
        <v>44073</v>
      </c>
      <c r="B62" t="s">
        <v>199</v>
      </c>
      <c r="C62" t="s">
        <v>66</v>
      </c>
      <c r="D62" s="12">
        <v>10163.34</v>
      </c>
      <c r="E62" s="12">
        <v>7420.58</v>
      </c>
      <c r="F62" s="13">
        <v>5.0000099999999999E-2</v>
      </c>
      <c r="G62" s="12">
        <v>14939.87</v>
      </c>
      <c r="H62" s="12">
        <v>16022.65</v>
      </c>
      <c r="I62" s="12">
        <v>13975.642857142857</v>
      </c>
    </row>
    <row r="63" spans="1:9" x14ac:dyDescent="0.25">
      <c r="A63">
        <v>44081</v>
      </c>
      <c r="B63" t="s">
        <v>200</v>
      </c>
      <c r="C63" t="s">
        <v>88</v>
      </c>
      <c r="D63" s="12">
        <v>3091.98</v>
      </c>
      <c r="E63" s="12">
        <v>7283.66</v>
      </c>
      <c r="F63" s="13">
        <v>0.57549090000000003</v>
      </c>
      <c r="G63" s="12">
        <v>6944.03</v>
      </c>
      <c r="H63" s="12">
        <v>11155.63</v>
      </c>
      <c r="I63" s="12">
        <v>7479.267045454545</v>
      </c>
    </row>
    <row r="64" spans="1:9" x14ac:dyDescent="0.25">
      <c r="A64">
        <v>44099</v>
      </c>
      <c r="B64" t="s">
        <v>201</v>
      </c>
      <c r="C64" t="s">
        <v>45</v>
      </c>
      <c r="D64" s="12">
        <v>4089.5</v>
      </c>
      <c r="E64" s="12">
        <v>7314.96</v>
      </c>
      <c r="F64" s="13">
        <v>0.4409402</v>
      </c>
      <c r="G64" s="12">
        <v>5615.58</v>
      </c>
      <c r="H64" s="12">
        <v>9041.0299999999988</v>
      </c>
      <c r="I64" s="12">
        <v>4510.6000000000004</v>
      </c>
    </row>
    <row r="65" spans="1:9" x14ac:dyDescent="0.25">
      <c r="A65">
        <v>44107</v>
      </c>
      <c r="B65" t="s">
        <v>202</v>
      </c>
      <c r="C65" t="s">
        <v>106</v>
      </c>
      <c r="D65" s="12">
        <v>1937.37</v>
      </c>
      <c r="E65" s="12">
        <v>7241.05</v>
      </c>
      <c r="F65" s="13">
        <v>0.73244629999999999</v>
      </c>
      <c r="G65" s="12">
        <v>2294.06</v>
      </c>
      <c r="H65" s="12">
        <v>9323.23</v>
      </c>
      <c r="I65" s="12">
        <v>2121.59375</v>
      </c>
    </row>
    <row r="66" spans="1:9" x14ac:dyDescent="0.25">
      <c r="A66">
        <v>44115</v>
      </c>
      <c r="B66" t="s">
        <v>203</v>
      </c>
      <c r="C66" t="s">
        <v>114</v>
      </c>
      <c r="D66" s="12">
        <v>3510.91</v>
      </c>
      <c r="E66" s="12">
        <v>7226.69</v>
      </c>
      <c r="F66" s="13">
        <v>0.51417449999999998</v>
      </c>
      <c r="G66" s="12">
        <v>7810.11</v>
      </c>
      <c r="H66" s="12">
        <v>12322.28</v>
      </c>
      <c r="I66" s="12">
        <v>2803.898305084746</v>
      </c>
    </row>
    <row r="67" spans="1:9" x14ac:dyDescent="0.25">
      <c r="A67">
        <v>44123</v>
      </c>
      <c r="B67" t="s">
        <v>204</v>
      </c>
      <c r="C67" t="s">
        <v>73</v>
      </c>
      <c r="D67" s="12">
        <v>2918.24</v>
      </c>
      <c r="E67" s="12">
        <v>7239.69</v>
      </c>
      <c r="F67" s="13">
        <v>0.59691090000000002</v>
      </c>
      <c r="G67" s="12">
        <v>5635.75</v>
      </c>
      <c r="H67" s="12">
        <v>11565.33</v>
      </c>
      <c r="I67" s="12">
        <v>9691.4444444444453</v>
      </c>
    </row>
    <row r="68" spans="1:9" x14ac:dyDescent="0.25">
      <c r="A68">
        <v>44131</v>
      </c>
      <c r="B68" t="s">
        <v>205</v>
      </c>
      <c r="C68" t="s">
        <v>107</v>
      </c>
      <c r="D68" s="12">
        <v>7214.88</v>
      </c>
      <c r="E68" s="12">
        <v>7352.2</v>
      </c>
      <c r="F68" s="13">
        <v>0.05</v>
      </c>
      <c r="G68" s="12">
        <v>12183.9</v>
      </c>
      <c r="H68" s="12">
        <v>14060.43</v>
      </c>
      <c r="I68" s="12">
        <v>6961.6428571428569</v>
      </c>
    </row>
    <row r="69" spans="1:9" x14ac:dyDescent="0.25">
      <c r="A69">
        <v>44149</v>
      </c>
      <c r="B69" t="s">
        <v>206</v>
      </c>
      <c r="C69" t="s">
        <v>86</v>
      </c>
      <c r="D69" s="12">
        <v>2180.8200000000002</v>
      </c>
      <c r="E69" s="12">
        <v>7286.47</v>
      </c>
      <c r="F69" s="13">
        <v>0.70070279999999996</v>
      </c>
      <c r="G69" s="12">
        <v>2945.54</v>
      </c>
      <c r="H69" s="12">
        <v>10534.09</v>
      </c>
      <c r="I69" s="12">
        <v>1256.8591549295775</v>
      </c>
    </row>
    <row r="70" spans="1:9" x14ac:dyDescent="0.25">
      <c r="A70">
        <v>44156</v>
      </c>
      <c r="B70" t="s">
        <v>207</v>
      </c>
      <c r="C70" t="s">
        <v>116</v>
      </c>
      <c r="D70" s="12">
        <v>2873.77</v>
      </c>
      <c r="E70" s="12">
        <v>7225.87</v>
      </c>
      <c r="F70" s="13">
        <v>0.60229429999999995</v>
      </c>
      <c r="G70" s="12">
        <v>3612.61</v>
      </c>
      <c r="H70" s="12">
        <v>9644.09</v>
      </c>
      <c r="I70" s="12">
        <v>672.76923076923072</v>
      </c>
    </row>
    <row r="71" spans="1:9" x14ac:dyDescent="0.25">
      <c r="A71">
        <v>44164</v>
      </c>
      <c r="B71" t="s">
        <v>208</v>
      </c>
      <c r="C71" t="s">
        <v>52</v>
      </c>
      <c r="D71" s="12">
        <v>3681.14</v>
      </c>
      <c r="E71" s="12">
        <v>7496.21</v>
      </c>
      <c r="F71" s="13">
        <v>0.50893319999999997</v>
      </c>
      <c r="G71" s="12">
        <v>10980.55</v>
      </c>
      <c r="H71" s="12">
        <v>15719.57</v>
      </c>
      <c r="I71" s="12">
        <v>3226.1232876712329</v>
      </c>
    </row>
    <row r="72" spans="1:9" x14ac:dyDescent="0.25">
      <c r="A72">
        <v>44172</v>
      </c>
      <c r="B72" t="s">
        <v>209</v>
      </c>
      <c r="C72" t="s">
        <v>36</v>
      </c>
      <c r="D72" s="12">
        <v>2503.04</v>
      </c>
      <c r="E72" s="12">
        <v>7230</v>
      </c>
      <c r="F72" s="13">
        <v>0.65379810000000005</v>
      </c>
      <c r="G72" s="12">
        <v>5103.49</v>
      </c>
      <c r="H72" s="12">
        <v>11439.67</v>
      </c>
      <c r="I72" s="12">
        <v>3673.521739130435</v>
      </c>
    </row>
    <row r="73" spans="1:9" x14ac:dyDescent="0.25">
      <c r="A73">
        <v>44180</v>
      </c>
      <c r="B73" t="s">
        <v>210</v>
      </c>
      <c r="C73" t="s">
        <v>74</v>
      </c>
      <c r="D73" s="12">
        <v>4655.67</v>
      </c>
      <c r="E73" s="12">
        <v>7449.78</v>
      </c>
      <c r="F73" s="13">
        <v>0.37505939999999999</v>
      </c>
      <c r="G73" s="12">
        <v>10479.48</v>
      </c>
      <c r="H73" s="12">
        <v>12544.1</v>
      </c>
      <c r="I73" s="12">
        <v>7436.3828996282527</v>
      </c>
    </row>
    <row r="74" spans="1:9" x14ac:dyDescent="0.25">
      <c r="A74">
        <v>44198</v>
      </c>
      <c r="B74" t="s">
        <v>211</v>
      </c>
      <c r="C74" t="s">
        <v>57</v>
      </c>
      <c r="D74" s="12">
        <v>7140.37</v>
      </c>
      <c r="E74" s="12">
        <v>7340.28</v>
      </c>
      <c r="F74" s="13">
        <v>0.05</v>
      </c>
      <c r="G74" s="12">
        <v>13162.05</v>
      </c>
      <c r="H74" s="12">
        <v>16306.79</v>
      </c>
      <c r="I74" s="12">
        <v>6017.7339449541287</v>
      </c>
    </row>
    <row r="75" spans="1:9" x14ac:dyDescent="0.25">
      <c r="A75">
        <v>44206</v>
      </c>
      <c r="B75" t="s">
        <v>212</v>
      </c>
      <c r="C75" t="s">
        <v>42</v>
      </c>
      <c r="D75" s="12">
        <v>3458.12</v>
      </c>
      <c r="E75" s="12">
        <v>7321.42</v>
      </c>
      <c r="F75" s="13">
        <v>0.52767090000000005</v>
      </c>
      <c r="G75" s="12">
        <v>6378.58</v>
      </c>
      <c r="H75" s="12">
        <v>10444.81</v>
      </c>
      <c r="I75" s="12">
        <v>7224</v>
      </c>
    </row>
    <row r="76" spans="1:9" x14ac:dyDescent="0.25">
      <c r="A76">
        <v>44214</v>
      </c>
      <c r="B76" t="s">
        <v>213</v>
      </c>
      <c r="C76" t="s">
        <v>83</v>
      </c>
      <c r="D76" s="12">
        <v>5409.4</v>
      </c>
      <c r="E76" s="12">
        <v>7261.09</v>
      </c>
      <c r="F76" s="13">
        <v>0.2550154</v>
      </c>
      <c r="G76" s="12">
        <v>7987.44</v>
      </c>
      <c r="H76" s="12">
        <v>11181.16</v>
      </c>
      <c r="I76" s="12">
        <v>13176.151724137932</v>
      </c>
    </row>
    <row r="77" spans="1:9" x14ac:dyDescent="0.25">
      <c r="A77">
        <v>44222</v>
      </c>
      <c r="B77" t="s">
        <v>214</v>
      </c>
      <c r="C77" t="s">
        <v>40</v>
      </c>
      <c r="D77" s="12">
        <v>1494.98</v>
      </c>
      <c r="E77" s="12">
        <v>7349.47</v>
      </c>
      <c r="F77" s="13">
        <v>0.79658669999999998</v>
      </c>
      <c r="G77" s="12">
        <v>2228.7199999999998</v>
      </c>
      <c r="H77" s="12">
        <v>10002.200000000001</v>
      </c>
      <c r="I77" s="12">
        <v>5369.8271604938273</v>
      </c>
    </row>
    <row r="78" spans="1:9" x14ac:dyDescent="0.25">
      <c r="A78">
        <v>44230</v>
      </c>
      <c r="B78" t="s">
        <v>215</v>
      </c>
      <c r="C78" t="s">
        <v>88</v>
      </c>
      <c r="D78" s="12">
        <v>2036.72</v>
      </c>
      <c r="E78" s="12">
        <v>8999.92</v>
      </c>
      <c r="F78" s="13">
        <v>0.77369580000000004</v>
      </c>
      <c r="G78" s="12">
        <v>4840.47</v>
      </c>
      <c r="H78" s="12">
        <v>11056.91</v>
      </c>
      <c r="I78" s="12">
        <v>21902</v>
      </c>
    </row>
    <row r="79" spans="1:9" x14ac:dyDescent="0.25">
      <c r="A79">
        <v>44248</v>
      </c>
      <c r="B79" t="s">
        <v>216</v>
      </c>
      <c r="C79" t="s">
        <v>119</v>
      </c>
      <c r="D79" s="12">
        <v>3927.11</v>
      </c>
      <c r="E79" s="12">
        <v>7303.32</v>
      </c>
      <c r="F79" s="13">
        <v>0.46228429999999998</v>
      </c>
      <c r="G79" s="12">
        <v>6192.13</v>
      </c>
      <c r="H79" s="12">
        <v>11972.04</v>
      </c>
      <c r="I79" s="12">
        <v>7759.4142857142861</v>
      </c>
    </row>
    <row r="80" spans="1:9" x14ac:dyDescent="0.25">
      <c r="A80">
        <v>44255</v>
      </c>
      <c r="B80" t="s">
        <v>217</v>
      </c>
      <c r="C80" t="s">
        <v>117</v>
      </c>
      <c r="D80" s="12">
        <v>4130.8500000000004</v>
      </c>
      <c r="E80" s="12">
        <v>7218.62</v>
      </c>
      <c r="F80" s="13">
        <v>0.42775069999999998</v>
      </c>
      <c r="G80" s="12">
        <v>6779.3</v>
      </c>
      <c r="H80" s="12">
        <v>10392.1</v>
      </c>
      <c r="I80" s="12">
        <v>3910.9444444444443</v>
      </c>
    </row>
    <row r="81" spans="1:9" x14ac:dyDescent="0.25">
      <c r="A81">
        <v>44263</v>
      </c>
      <c r="B81" t="s">
        <v>218</v>
      </c>
      <c r="C81" t="s">
        <v>43</v>
      </c>
      <c r="D81" s="12">
        <v>1856.59</v>
      </c>
      <c r="E81" s="12">
        <v>7298.12</v>
      </c>
      <c r="F81" s="13">
        <v>0.74560709999999997</v>
      </c>
      <c r="G81" s="12">
        <v>2438.54</v>
      </c>
      <c r="H81" s="12">
        <v>8744.09</v>
      </c>
      <c r="I81" s="12">
        <v>13076.666666666666</v>
      </c>
    </row>
    <row r="82" spans="1:9" x14ac:dyDescent="0.25">
      <c r="A82">
        <v>44271</v>
      </c>
      <c r="B82" t="s">
        <v>219</v>
      </c>
      <c r="C82" t="s">
        <v>88</v>
      </c>
      <c r="D82" s="12">
        <v>6586.24</v>
      </c>
      <c r="E82" s="12">
        <v>7263.53</v>
      </c>
      <c r="F82" s="13">
        <v>9.3245300000000003E-2</v>
      </c>
      <c r="G82" s="12">
        <v>9426.81</v>
      </c>
      <c r="H82" s="12">
        <v>11859.28</v>
      </c>
      <c r="I82" s="12">
        <v>8603.790697674418</v>
      </c>
    </row>
    <row r="83" spans="1:9" x14ac:dyDescent="0.25">
      <c r="A83">
        <v>44289</v>
      </c>
      <c r="B83" t="s">
        <v>220</v>
      </c>
      <c r="C83" t="s">
        <v>88</v>
      </c>
      <c r="D83" s="12">
        <v>7429.05</v>
      </c>
      <c r="E83" s="12">
        <v>7221.4</v>
      </c>
      <c r="F83" s="13">
        <v>0.05</v>
      </c>
      <c r="G83" s="12">
        <v>14598.56</v>
      </c>
      <c r="H83" s="12">
        <v>15883.21</v>
      </c>
      <c r="I83" s="12">
        <v>12364.666666666666</v>
      </c>
    </row>
    <row r="84" spans="1:9" x14ac:dyDescent="0.25">
      <c r="A84">
        <v>44297</v>
      </c>
      <c r="B84" t="s">
        <v>221</v>
      </c>
      <c r="C84" t="s">
        <v>92</v>
      </c>
      <c r="D84" s="12">
        <v>2078.84</v>
      </c>
      <c r="E84" s="12">
        <v>7333.24</v>
      </c>
      <c r="F84" s="13">
        <v>0.71651819999999999</v>
      </c>
      <c r="G84" s="12">
        <v>4143.3999999999996</v>
      </c>
      <c r="H84" s="12">
        <v>9270.119999999999</v>
      </c>
      <c r="I84" s="12">
        <v>3549.7431192660551</v>
      </c>
    </row>
    <row r="85" spans="1:9" x14ac:dyDescent="0.25">
      <c r="A85">
        <v>44305</v>
      </c>
      <c r="B85" t="s">
        <v>222</v>
      </c>
      <c r="C85" t="s">
        <v>57</v>
      </c>
      <c r="D85" s="12">
        <v>1625.57</v>
      </c>
      <c r="E85" s="12">
        <v>7284.06</v>
      </c>
      <c r="F85" s="13">
        <v>0.77683190000000002</v>
      </c>
      <c r="G85" s="12">
        <v>4427.37</v>
      </c>
      <c r="H85" s="12">
        <v>9918.4599999999991</v>
      </c>
      <c r="I85" s="12">
        <v>7913.3928571428569</v>
      </c>
    </row>
    <row r="86" spans="1:9" x14ac:dyDescent="0.25">
      <c r="A86">
        <v>44313</v>
      </c>
      <c r="B86" t="s">
        <v>223</v>
      </c>
      <c r="C86" t="s">
        <v>88</v>
      </c>
      <c r="D86" s="12">
        <v>7256.6</v>
      </c>
      <c r="E86" s="12">
        <v>7226.77</v>
      </c>
      <c r="F86" s="13">
        <v>5.0000200000000002E-2</v>
      </c>
      <c r="G86" s="12">
        <v>14680.85</v>
      </c>
      <c r="H86" s="12">
        <v>16192.3</v>
      </c>
      <c r="I86" s="12">
        <v>29588.5</v>
      </c>
    </row>
    <row r="87" spans="1:9" x14ac:dyDescent="0.25">
      <c r="A87">
        <v>44321</v>
      </c>
      <c r="B87" t="s">
        <v>224</v>
      </c>
      <c r="C87" t="s">
        <v>62</v>
      </c>
      <c r="D87" s="12">
        <v>4675.25</v>
      </c>
      <c r="E87" s="12">
        <v>7230.21</v>
      </c>
      <c r="F87" s="13">
        <v>0.35337289999999999</v>
      </c>
      <c r="G87" s="12">
        <v>7311.48</v>
      </c>
      <c r="H87" s="12">
        <v>10588.52</v>
      </c>
      <c r="I87" s="12">
        <v>2716.3461538461538</v>
      </c>
    </row>
    <row r="88" spans="1:9" x14ac:dyDescent="0.25">
      <c r="A88">
        <v>44339</v>
      </c>
      <c r="B88" t="s">
        <v>225</v>
      </c>
      <c r="C88" t="s">
        <v>108</v>
      </c>
      <c r="D88" s="12">
        <v>1624.72</v>
      </c>
      <c r="E88" s="12">
        <v>7352.15</v>
      </c>
      <c r="F88" s="13">
        <v>0.77901430000000005</v>
      </c>
      <c r="G88" s="12">
        <v>2232.42</v>
      </c>
      <c r="H88" s="12">
        <v>10018.56</v>
      </c>
      <c r="I88" s="12">
        <v>5009.8488372093025</v>
      </c>
    </row>
    <row r="89" spans="1:9" x14ac:dyDescent="0.25">
      <c r="A89">
        <v>44347</v>
      </c>
      <c r="B89" t="s">
        <v>226</v>
      </c>
      <c r="C89" t="s">
        <v>55</v>
      </c>
      <c r="D89" s="12">
        <v>2957.37</v>
      </c>
      <c r="E89" s="12">
        <v>7301.63</v>
      </c>
      <c r="F89" s="13">
        <v>0.59497129999999998</v>
      </c>
      <c r="G89" s="12">
        <v>5657.64</v>
      </c>
      <c r="H89" s="12">
        <v>13037.85</v>
      </c>
      <c r="I89" s="12">
        <v>8035.75</v>
      </c>
    </row>
    <row r="90" spans="1:9" x14ac:dyDescent="0.25">
      <c r="A90">
        <v>44354</v>
      </c>
      <c r="B90" t="s">
        <v>227</v>
      </c>
      <c r="C90" t="s">
        <v>41</v>
      </c>
      <c r="D90" s="12">
        <v>2228.2800000000002</v>
      </c>
      <c r="E90" s="12">
        <v>7382.44</v>
      </c>
      <c r="F90" s="13">
        <v>0.69816480000000003</v>
      </c>
      <c r="G90" s="12">
        <v>5164.8999999999996</v>
      </c>
      <c r="H90" s="12">
        <v>12322.9</v>
      </c>
      <c r="I90" s="12">
        <v>3255</v>
      </c>
    </row>
    <row r="91" spans="1:9" x14ac:dyDescent="0.25">
      <c r="A91">
        <v>44362</v>
      </c>
      <c r="B91" t="s">
        <v>228</v>
      </c>
      <c r="C91" t="s">
        <v>46</v>
      </c>
      <c r="D91" s="12">
        <v>4974.42</v>
      </c>
      <c r="E91" s="12">
        <v>7240.32</v>
      </c>
      <c r="F91" s="13">
        <v>0.31295580000000001</v>
      </c>
      <c r="G91" s="12">
        <v>11986.88</v>
      </c>
      <c r="H91" s="12">
        <v>14179.44</v>
      </c>
      <c r="I91" s="12">
        <v>5907.5609756097565</v>
      </c>
    </row>
    <row r="92" spans="1:9" x14ac:dyDescent="0.25">
      <c r="A92">
        <v>44370</v>
      </c>
      <c r="B92" t="s">
        <v>229</v>
      </c>
      <c r="C92" t="s">
        <v>57</v>
      </c>
      <c r="D92" s="12">
        <v>8746.14</v>
      </c>
      <c r="E92" s="12">
        <v>7315.45</v>
      </c>
      <c r="F92" s="13">
        <v>0.05</v>
      </c>
      <c r="G92" s="12">
        <v>17439.18</v>
      </c>
      <c r="H92" s="12">
        <v>17814.02</v>
      </c>
      <c r="I92" s="12">
        <v>20716.099999999999</v>
      </c>
    </row>
    <row r="93" spans="1:9" x14ac:dyDescent="0.25">
      <c r="A93">
        <v>44388</v>
      </c>
      <c r="B93" t="s">
        <v>121</v>
      </c>
      <c r="C93" t="s">
        <v>68</v>
      </c>
      <c r="D93" s="12">
        <v>6097.21</v>
      </c>
      <c r="E93" s="12">
        <v>7245.93</v>
      </c>
      <c r="F93" s="13">
        <v>0.15853310000000001</v>
      </c>
      <c r="G93" s="12">
        <v>10079.51</v>
      </c>
      <c r="H93" s="12">
        <v>12427.52</v>
      </c>
      <c r="I93" s="12">
        <v>15313.822222222223</v>
      </c>
    </row>
    <row r="94" spans="1:9" x14ac:dyDescent="0.25">
      <c r="A94">
        <v>44396</v>
      </c>
      <c r="B94" t="s">
        <v>230</v>
      </c>
      <c r="C94" t="s">
        <v>74</v>
      </c>
      <c r="D94" s="12">
        <v>4797.6400000000003</v>
      </c>
      <c r="E94" s="12">
        <v>7275.78</v>
      </c>
      <c r="F94" s="13">
        <v>0.3406013</v>
      </c>
      <c r="G94" s="12">
        <v>7530.77</v>
      </c>
      <c r="H94" s="12">
        <v>10325.120000000001</v>
      </c>
      <c r="I94" s="12">
        <v>7065.8657718120803</v>
      </c>
    </row>
    <row r="95" spans="1:9" x14ac:dyDescent="0.25">
      <c r="A95">
        <v>44404</v>
      </c>
      <c r="B95" t="s">
        <v>231</v>
      </c>
      <c r="C95" t="s">
        <v>106</v>
      </c>
      <c r="D95" s="12">
        <v>2403.15</v>
      </c>
      <c r="E95" s="12">
        <v>7278.57</v>
      </c>
      <c r="F95" s="13">
        <v>0.66983210000000004</v>
      </c>
      <c r="G95" s="12">
        <v>4723.6000000000004</v>
      </c>
      <c r="H95" s="12">
        <v>8798.66</v>
      </c>
      <c r="I95" s="12">
        <v>5871.5899053627763</v>
      </c>
    </row>
    <row r="96" spans="1:9" x14ac:dyDescent="0.25">
      <c r="A96">
        <v>44412</v>
      </c>
      <c r="B96" t="s">
        <v>232</v>
      </c>
      <c r="C96" t="s">
        <v>88</v>
      </c>
      <c r="D96" s="12">
        <v>2417.62</v>
      </c>
      <c r="E96" s="12">
        <v>7226.41</v>
      </c>
      <c r="F96" s="13">
        <v>0.6654466</v>
      </c>
      <c r="G96" s="12">
        <v>3468.36</v>
      </c>
      <c r="H96" s="12">
        <v>9208.69</v>
      </c>
      <c r="I96" s="12">
        <v>21682.01923076923</v>
      </c>
    </row>
    <row r="97" spans="1:9" x14ac:dyDescent="0.25">
      <c r="A97">
        <v>44420</v>
      </c>
      <c r="B97" t="s">
        <v>233</v>
      </c>
      <c r="C97" t="s">
        <v>85</v>
      </c>
      <c r="D97" s="12">
        <v>3758.75</v>
      </c>
      <c r="E97" s="12">
        <v>7288.67</v>
      </c>
      <c r="F97" s="13">
        <v>0.48430230000000002</v>
      </c>
      <c r="G97" s="12">
        <v>6436.9</v>
      </c>
      <c r="H97" s="12">
        <v>10435.58</v>
      </c>
      <c r="I97" s="12">
        <v>5700.958333333333</v>
      </c>
    </row>
    <row r="98" spans="1:9" x14ac:dyDescent="0.25">
      <c r="A98">
        <v>44438</v>
      </c>
      <c r="B98" t="s">
        <v>234</v>
      </c>
      <c r="C98" t="s">
        <v>115</v>
      </c>
      <c r="D98" s="12">
        <v>4889.55</v>
      </c>
      <c r="E98" s="12">
        <v>7225.15</v>
      </c>
      <c r="F98" s="13">
        <v>0.32325969999999998</v>
      </c>
      <c r="G98" s="12">
        <v>7651.79</v>
      </c>
      <c r="H98" s="12">
        <v>11163.9</v>
      </c>
      <c r="I98" s="12">
        <v>9943.7241379310344</v>
      </c>
    </row>
    <row r="99" spans="1:9" x14ac:dyDescent="0.25">
      <c r="A99">
        <v>44446</v>
      </c>
      <c r="B99" t="s">
        <v>235</v>
      </c>
      <c r="C99" t="s">
        <v>39</v>
      </c>
      <c r="D99" s="12">
        <v>2033.39</v>
      </c>
      <c r="E99" s="12">
        <v>7486.54</v>
      </c>
      <c r="F99" s="13">
        <v>0.72839390000000004</v>
      </c>
      <c r="G99" s="12">
        <v>3611.76</v>
      </c>
      <c r="H99" s="12">
        <v>13734.63</v>
      </c>
      <c r="I99" s="12">
        <v>15891</v>
      </c>
    </row>
    <row r="100" spans="1:9" x14ac:dyDescent="0.25">
      <c r="A100">
        <v>44453</v>
      </c>
      <c r="B100" t="s">
        <v>236</v>
      </c>
      <c r="C100" t="s">
        <v>114</v>
      </c>
      <c r="D100" s="12">
        <v>2870.7</v>
      </c>
      <c r="E100" s="12">
        <v>7283.62</v>
      </c>
      <c r="F100" s="13">
        <v>0.60586910000000005</v>
      </c>
      <c r="G100" s="12">
        <v>6002.68</v>
      </c>
      <c r="H100" s="12">
        <v>11051.86</v>
      </c>
      <c r="I100" s="12">
        <v>7636.145833333333</v>
      </c>
    </row>
    <row r="101" spans="1:9" x14ac:dyDescent="0.25">
      <c r="A101">
        <v>44461</v>
      </c>
      <c r="B101" t="s">
        <v>237</v>
      </c>
      <c r="C101" t="s">
        <v>70</v>
      </c>
      <c r="D101" s="12">
        <v>1081.8499999999999</v>
      </c>
      <c r="E101" s="12">
        <v>10442.280000000001</v>
      </c>
      <c r="F101" s="13">
        <v>0.89639709999999995</v>
      </c>
      <c r="G101" s="12">
        <v>4030.62</v>
      </c>
      <c r="H101" s="12">
        <v>16655.59</v>
      </c>
      <c r="I101" s="12">
        <v>5551.8571428571431</v>
      </c>
    </row>
    <row r="102" spans="1:9" x14ac:dyDescent="0.25">
      <c r="A102">
        <v>44479</v>
      </c>
      <c r="B102" t="s">
        <v>238</v>
      </c>
      <c r="C102" t="s">
        <v>100</v>
      </c>
      <c r="D102" s="12">
        <v>2691.39</v>
      </c>
      <c r="E102" s="12">
        <v>7324.37</v>
      </c>
      <c r="F102" s="13">
        <v>0.63254310000000002</v>
      </c>
      <c r="G102" s="12">
        <v>4220.0200000000004</v>
      </c>
      <c r="H102" s="12">
        <v>12797.49</v>
      </c>
      <c r="I102" s="12">
        <v>5244.2857142857147</v>
      </c>
    </row>
    <row r="103" spans="1:9" x14ac:dyDescent="0.25">
      <c r="A103">
        <v>44487</v>
      </c>
      <c r="B103" t="s">
        <v>239</v>
      </c>
      <c r="C103" t="s">
        <v>91</v>
      </c>
      <c r="D103" s="12">
        <v>3660.93</v>
      </c>
      <c r="E103" s="12">
        <v>7253.97</v>
      </c>
      <c r="F103" s="13">
        <v>0.4953205</v>
      </c>
      <c r="G103" s="12">
        <v>6293.98</v>
      </c>
      <c r="H103" s="12">
        <v>10085.780000000001</v>
      </c>
      <c r="I103" s="12">
        <v>2274.5238095238096</v>
      </c>
    </row>
    <row r="104" spans="1:9" x14ac:dyDescent="0.25">
      <c r="A104">
        <v>44495</v>
      </c>
      <c r="B104" t="s">
        <v>240</v>
      </c>
      <c r="C104" t="s">
        <v>71</v>
      </c>
      <c r="D104" s="12">
        <v>2160.35</v>
      </c>
      <c r="E104" s="12">
        <v>7209.42</v>
      </c>
      <c r="F104" s="13">
        <v>0.70034339999999995</v>
      </c>
      <c r="G104" s="12">
        <v>3696.79</v>
      </c>
      <c r="H104" s="12">
        <v>10038.64</v>
      </c>
      <c r="I104" s="12">
        <v>0</v>
      </c>
    </row>
    <row r="105" spans="1:9" x14ac:dyDescent="0.25">
      <c r="A105">
        <v>44503</v>
      </c>
      <c r="B105" t="s">
        <v>241</v>
      </c>
      <c r="C105" t="s">
        <v>41</v>
      </c>
      <c r="D105" s="12">
        <v>5189.87</v>
      </c>
      <c r="E105" s="12">
        <v>7351.64</v>
      </c>
      <c r="F105" s="13">
        <v>0.2940528</v>
      </c>
      <c r="G105" s="12">
        <v>8571.83</v>
      </c>
      <c r="H105" s="12">
        <v>11900.63</v>
      </c>
      <c r="I105" s="12">
        <v>5289.3472222222226</v>
      </c>
    </row>
    <row r="106" spans="1:9" x14ac:dyDescent="0.25">
      <c r="A106">
        <v>44511</v>
      </c>
      <c r="B106" t="s">
        <v>242</v>
      </c>
      <c r="C106" t="s">
        <v>88</v>
      </c>
      <c r="D106" s="12">
        <v>1961.21</v>
      </c>
      <c r="E106" s="12">
        <v>7285.77</v>
      </c>
      <c r="F106" s="13">
        <v>0.73081640000000003</v>
      </c>
      <c r="G106" s="12">
        <v>2746.04</v>
      </c>
      <c r="H106" s="12">
        <v>9401.73</v>
      </c>
      <c r="I106" s="12">
        <v>26613.333333333332</v>
      </c>
    </row>
    <row r="107" spans="1:9" x14ac:dyDescent="0.25">
      <c r="A107">
        <v>44529</v>
      </c>
      <c r="B107" t="s">
        <v>243</v>
      </c>
      <c r="C107" t="s">
        <v>57</v>
      </c>
      <c r="D107" s="12">
        <v>5789.19</v>
      </c>
      <c r="E107" s="12">
        <v>7268.42</v>
      </c>
      <c r="F107" s="13">
        <v>0.20351469999999999</v>
      </c>
      <c r="G107" s="12">
        <v>12430.76</v>
      </c>
      <c r="H107" s="12">
        <v>14409.18</v>
      </c>
      <c r="I107" s="12">
        <v>6525.359154929577</v>
      </c>
    </row>
    <row r="108" spans="1:9" x14ac:dyDescent="0.25">
      <c r="A108">
        <v>44537</v>
      </c>
      <c r="B108" t="s">
        <v>244</v>
      </c>
      <c r="C108" t="s">
        <v>43</v>
      </c>
      <c r="D108" s="12">
        <v>6093.46</v>
      </c>
      <c r="E108" s="12">
        <v>7265.02</v>
      </c>
      <c r="F108" s="13">
        <v>0.1612604</v>
      </c>
      <c r="G108" s="12">
        <v>8380.94</v>
      </c>
      <c r="H108" s="12">
        <v>10517.72</v>
      </c>
      <c r="I108" s="12">
        <v>10645.234042553191</v>
      </c>
    </row>
    <row r="109" spans="1:9" x14ac:dyDescent="0.25">
      <c r="A109">
        <v>44545</v>
      </c>
      <c r="B109" t="s">
        <v>245</v>
      </c>
      <c r="C109" t="s">
        <v>57</v>
      </c>
      <c r="D109" s="12">
        <v>8001.95</v>
      </c>
      <c r="E109" s="12">
        <v>7275.65</v>
      </c>
      <c r="F109" s="13">
        <v>0.05</v>
      </c>
      <c r="G109" s="12">
        <v>13232.56</v>
      </c>
      <c r="H109" s="12">
        <v>14142.71</v>
      </c>
      <c r="I109" s="12">
        <v>8506.9354838709678</v>
      </c>
    </row>
    <row r="110" spans="1:9" x14ac:dyDescent="0.25">
      <c r="A110">
        <v>44552</v>
      </c>
      <c r="B110" t="s">
        <v>246</v>
      </c>
      <c r="C110" t="s">
        <v>38</v>
      </c>
      <c r="D110" s="12">
        <v>3685.05</v>
      </c>
      <c r="E110" s="12">
        <v>7263.54</v>
      </c>
      <c r="F110" s="13">
        <v>0.49266470000000001</v>
      </c>
      <c r="G110" s="12">
        <v>6545.69</v>
      </c>
      <c r="H110" s="12">
        <v>12506.46</v>
      </c>
      <c r="I110" s="12">
        <v>8837.5185185185182</v>
      </c>
    </row>
    <row r="111" spans="1:9" x14ac:dyDescent="0.25">
      <c r="A111">
        <v>44560</v>
      </c>
      <c r="B111" t="s">
        <v>247</v>
      </c>
      <c r="C111" t="s">
        <v>61</v>
      </c>
      <c r="D111" s="12">
        <v>3015.44</v>
      </c>
      <c r="E111" s="12">
        <v>7265.71</v>
      </c>
      <c r="F111" s="13">
        <v>0.58497659999999996</v>
      </c>
      <c r="G111" s="12">
        <v>5033.88</v>
      </c>
      <c r="H111" s="12">
        <v>10204.65</v>
      </c>
      <c r="I111" s="12">
        <v>6382.5540540540542</v>
      </c>
    </row>
    <row r="112" spans="1:9" x14ac:dyDescent="0.25">
      <c r="A112">
        <v>44578</v>
      </c>
      <c r="B112" t="s">
        <v>248</v>
      </c>
      <c r="C112" t="s">
        <v>88</v>
      </c>
      <c r="D112" s="12">
        <v>5313.53</v>
      </c>
      <c r="E112" s="12">
        <v>7277.75</v>
      </c>
      <c r="F112" s="13">
        <v>0.26989390000000002</v>
      </c>
      <c r="G112" s="12">
        <v>10588.04</v>
      </c>
      <c r="H112" s="12">
        <v>14031.83</v>
      </c>
      <c r="I112" s="12">
        <v>13745.32</v>
      </c>
    </row>
    <row r="113" spans="1:9" x14ac:dyDescent="0.25">
      <c r="A113">
        <v>44586</v>
      </c>
      <c r="B113" t="s">
        <v>249</v>
      </c>
      <c r="C113" t="s">
        <v>74</v>
      </c>
      <c r="D113" s="12">
        <v>5389.06</v>
      </c>
      <c r="E113" s="12">
        <v>7200.09</v>
      </c>
      <c r="F113" s="13">
        <v>0.2515288</v>
      </c>
      <c r="G113" s="12">
        <v>11602.59</v>
      </c>
      <c r="H113" s="12">
        <v>14528.69</v>
      </c>
      <c r="I113" s="12">
        <v>8386.7391304347821</v>
      </c>
    </row>
    <row r="114" spans="1:9" x14ac:dyDescent="0.25">
      <c r="A114">
        <v>44594</v>
      </c>
      <c r="B114" t="s">
        <v>250</v>
      </c>
      <c r="C114" t="s">
        <v>43</v>
      </c>
      <c r="D114" s="12">
        <v>6489.51</v>
      </c>
      <c r="E114" s="12">
        <v>7771.81</v>
      </c>
      <c r="F114" s="13">
        <v>0.16499369999999999</v>
      </c>
      <c r="G114" s="12">
        <v>15464.17</v>
      </c>
      <c r="H114" s="12">
        <v>18945.990000000002</v>
      </c>
      <c r="I114" s="12">
        <v>1280</v>
      </c>
    </row>
    <row r="115" spans="1:9" x14ac:dyDescent="0.25">
      <c r="A115">
        <v>44602</v>
      </c>
      <c r="B115" t="s">
        <v>251</v>
      </c>
      <c r="C115" t="s">
        <v>46</v>
      </c>
      <c r="D115" s="12">
        <v>4075.62</v>
      </c>
      <c r="E115" s="12">
        <v>7340.2</v>
      </c>
      <c r="F115" s="13">
        <v>0.44475350000000002</v>
      </c>
      <c r="G115" s="12">
        <v>8140.36</v>
      </c>
      <c r="H115" s="12">
        <v>12276.42</v>
      </c>
      <c r="I115" s="12">
        <v>5102.9504132231405</v>
      </c>
    </row>
    <row r="116" spans="1:9" x14ac:dyDescent="0.25">
      <c r="A116">
        <v>44610</v>
      </c>
      <c r="B116" t="s">
        <v>252</v>
      </c>
      <c r="C116" t="s">
        <v>87</v>
      </c>
      <c r="D116" s="12">
        <v>3687.13</v>
      </c>
      <c r="E116" s="12">
        <v>7247.15</v>
      </c>
      <c r="F116" s="13">
        <v>0.49123030000000001</v>
      </c>
      <c r="G116" s="12">
        <v>6501.49</v>
      </c>
      <c r="H116" s="12">
        <v>10368.86</v>
      </c>
      <c r="I116" s="12">
        <v>7936.105263157895</v>
      </c>
    </row>
    <row r="117" spans="1:9" x14ac:dyDescent="0.25">
      <c r="A117">
        <v>44628</v>
      </c>
      <c r="B117" t="s">
        <v>253</v>
      </c>
      <c r="C117" t="s">
        <v>110</v>
      </c>
      <c r="D117" s="12">
        <v>1322.4</v>
      </c>
      <c r="E117" s="12">
        <v>7257</v>
      </c>
      <c r="F117" s="13">
        <v>0.8177759</v>
      </c>
      <c r="G117" s="12">
        <v>2869.33</v>
      </c>
      <c r="H117" s="12">
        <v>11774.88</v>
      </c>
      <c r="I117" s="12">
        <v>4927.895833333333</v>
      </c>
    </row>
    <row r="118" spans="1:9" x14ac:dyDescent="0.25">
      <c r="A118">
        <v>44636</v>
      </c>
      <c r="B118" t="s">
        <v>254</v>
      </c>
      <c r="C118" t="s">
        <v>57</v>
      </c>
      <c r="D118" s="12">
        <v>5876.54</v>
      </c>
      <c r="E118" s="12">
        <v>7303.91</v>
      </c>
      <c r="F118" s="13">
        <v>0.1954255</v>
      </c>
      <c r="G118" s="12">
        <v>10580.06</v>
      </c>
      <c r="H118" s="12">
        <v>12131.39</v>
      </c>
      <c r="I118" s="12">
        <v>11096.213523131673</v>
      </c>
    </row>
    <row r="119" spans="1:9" x14ac:dyDescent="0.25">
      <c r="A119">
        <v>44644</v>
      </c>
      <c r="B119" t="s">
        <v>255</v>
      </c>
      <c r="C119" t="s">
        <v>65</v>
      </c>
      <c r="D119" s="12">
        <v>2859.16</v>
      </c>
      <c r="E119" s="12">
        <v>7257.4</v>
      </c>
      <c r="F119" s="13">
        <v>0.6060352</v>
      </c>
      <c r="G119" s="12">
        <v>6266.65</v>
      </c>
      <c r="H119" s="12">
        <v>11298.81</v>
      </c>
      <c r="I119" s="12">
        <v>2306.9818181818182</v>
      </c>
    </row>
    <row r="120" spans="1:9" x14ac:dyDescent="0.25">
      <c r="A120">
        <v>44651</v>
      </c>
      <c r="B120" t="s">
        <v>256</v>
      </c>
      <c r="C120" t="s">
        <v>63</v>
      </c>
      <c r="D120" s="12">
        <v>8220.57</v>
      </c>
      <c r="E120" s="12">
        <v>7214.13</v>
      </c>
      <c r="F120" s="13">
        <v>5.0000500000000003E-2</v>
      </c>
      <c r="G120" s="12">
        <v>14040.31</v>
      </c>
      <c r="H120" s="12">
        <v>15422.97</v>
      </c>
      <c r="I120" s="12">
        <v>10191.125</v>
      </c>
    </row>
    <row r="121" spans="1:9" x14ac:dyDescent="0.25">
      <c r="A121">
        <v>44669</v>
      </c>
      <c r="B121" t="s">
        <v>257</v>
      </c>
      <c r="C121" t="s">
        <v>70</v>
      </c>
      <c r="D121" s="12">
        <v>2472.6</v>
      </c>
      <c r="E121" s="12">
        <v>7233.02</v>
      </c>
      <c r="F121" s="13">
        <v>0.65815109999999999</v>
      </c>
      <c r="G121" s="12">
        <v>2350.58</v>
      </c>
      <c r="H121" s="12">
        <v>7378.63</v>
      </c>
      <c r="I121" s="12">
        <v>1536.1</v>
      </c>
    </row>
    <row r="122" spans="1:9" x14ac:dyDescent="0.25">
      <c r="A122">
        <v>44677</v>
      </c>
      <c r="B122" t="s">
        <v>258</v>
      </c>
      <c r="C122" t="s">
        <v>88</v>
      </c>
      <c r="D122" s="12">
        <v>6114.12</v>
      </c>
      <c r="E122" s="12">
        <v>7248.15</v>
      </c>
      <c r="F122" s="13">
        <v>0.15645790000000001</v>
      </c>
      <c r="G122" s="12">
        <v>11342.6</v>
      </c>
      <c r="H122" s="12">
        <v>12299.89</v>
      </c>
      <c r="I122" s="12">
        <v>9263.268907563026</v>
      </c>
    </row>
    <row r="123" spans="1:9" x14ac:dyDescent="0.25">
      <c r="A123">
        <v>44685</v>
      </c>
      <c r="B123" t="s">
        <v>259</v>
      </c>
      <c r="C123" t="s">
        <v>52</v>
      </c>
      <c r="D123" s="12">
        <v>3277.66</v>
      </c>
      <c r="E123" s="12">
        <v>7253.72</v>
      </c>
      <c r="F123" s="13">
        <v>0.54814079999999998</v>
      </c>
      <c r="G123" s="12">
        <v>5119</v>
      </c>
      <c r="H123" s="12">
        <v>10056.120000000001</v>
      </c>
      <c r="I123" s="12">
        <v>2389.5357142857142</v>
      </c>
    </row>
    <row r="124" spans="1:9" x14ac:dyDescent="0.25">
      <c r="A124">
        <v>44693</v>
      </c>
      <c r="B124" t="s">
        <v>260</v>
      </c>
      <c r="C124" t="s">
        <v>88</v>
      </c>
      <c r="D124" s="12">
        <v>2855.11</v>
      </c>
      <c r="E124" s="12">
        <v>7224.62</v>
      </c>
      <c r="F124" s="13">
        <v>0.60480829999999997</v>
      </c>
      <c r="G124" s="12">
        <v>7024.76</v>
      </c>
      <c r="H124" s="12">
        <v>12397.07</v>
      </c>
      <c r="I124" s="12">
        <v>11318.4</v>
      </c>
    </row>
    <row r="125" spans="1:9" x14ac:dyDescent="0.25">
      <c r="A125">
        <v>44701</v>
      </c>
      <c r="B125" t="s">
        <v>261</v>
      </c>
      <c r="C125" t="s">
        <v>57</v>
      </c>
      <c r="D125" s="12">
        <v>9860.26</v>
      </c>
      <c r="E125" s="12">
        <v>7201.42</v>
      </c>
      <c r="F125" s="13">
        <v>0.05</v>
      </c>
      <c r="G125" s="12">
        <v>15439.6</v>
      </c>
      <c r="H125" s="12">
        <v>15790.2</v>
      </c>
      <c r="I125" s="12">
        <v>17767.0625</v>
      </c>
    </row>
    <row r="126" spans="1:9" x14ac:dyDescent="0.25">
      <c r="A126">
        <v>44719</v>
      </c>
      <c r="B126" t="s">
        <v>262</v>
      </c>
      <c r="C126" t="s">
        <v>88</v>
      </c>
      <c r="D126" s="12">
        <v>2469.87</v>
      </c>
      <c r="E126" s="12">
        <v>7941.04</v>
      </c>
      <c r="F126" s="13">
        <v>0.68897399999999998</v>
      </c>
      <c r="G126" s="12">
        <v>8757.08</v>
      </c>
      <c r="H126" s="12">
        <v>15770.2</v>
      </c>
      <c r="I126" s="12">
        <v>1963.4166666666667</v>
      </c>
    </row>
    <row r="127" spans="1:9" x14ac:dyDescent="0.25">
      <c r="A127">
        <v>44727</v>
      </c>
      <c r="B127" t="s">
        <v>263</v>
      </c>
      <c r="C127" t="s">
        <v>123</v>
      </c>
      <c r="D127" s="12">
        <v>3630.54</v>
      </c>
      <c r="E127" s="12">
        <v>7269.77</v>
      </c>
      <c r="F127" s="13">
        <v>0.50059770000000003</v>
      </c>
      <c r="G127" s="12">
        <v>5742.45</v>
      </c>
      <c r="H127" s="12">
        <v>10460.52</v>
      </c>
      <c r="I127" s="12">
        <v>2616.7763157894738</v>
      </c>
    </row>
    <row r="128" spans="1:9" x14ac:dyDescent="0.25">
      <c r="A128">
        <v>44735</v>
      </c>
      <c r="B128" t="s">
        <v>264</v>
      </c>
      <c r="C128" t="s">
        <v>58</v>
      </c>
      <c r="D128" s="12">
        <v>3211.11</v>
      </c>
      <c r="E128" s="12">
        <v>7229.99</v>
      </c>
      <c r="F128" s="13">
        <v>0.55586250000000004</v>
      </c>
      <c r="G128" s="12">
        <v>5085.29</v>
      </c>
      <c r="H128" s="12">
        <v>8544.5299999999988</v>
      </c>
      <c r="I128" s="12">
        <v>2947.3571428571427</v>
      </c>
    </row>
    <row r="129" spans="1:9" x14ac:dyDescent="0.25">
      <c r="A129">
        <v>44743</v>
      </c>
      <c r="B129" t="s">
        <v>265</v>
      </c>
      <c r="C129" t="s">
        <v>107</v>
      </c>
      <c r="D129" s="12">
        <v>2339.31</v>
      </c>
      <c r="E129" s="12">
        <v>7317.77</v>
      </c>
      <c r="F129" s="13">
        <v>0.6803247</v>
      </c>
      <c r="G129" s="12">
        <v>6003.85</v>
      </c>
      <c r="H129" s="12">
        <v>10392.35</v>
      </c>
      <c r="I129" s="12">
        <v>6300.8532110091746</v>
      </c>
    </row>
    <row r="130" spans="1:9" x14ac:dyDescent="0.25">
      <c r="A130">
        <v>44750</v>
      </c>
      <c r="B130" t="s">
        <v>266</v>
      </c>
      <c r="C130" t="s">
        <v>57</v>
      </c>
      <c r="D130" s="12">
        <v>5819.62</v>
      </c>
      <c r="E130" s="12">
        <v>7272.91</v>
      </c>
      <c r="F130" s="13">
        <v>0.19982240000000001</v>
      </c>
      <c r="G130" s="12">
        <v>16929.97</v>
      </c>
      <c r="H130" s="12">
        <v>19915.62</v>
      </c>
      <c r="I130" s="12">
        <v>19745.027777777777</v>
      </c>
    </row>
    <row r="131" spans="1:9" x14ac:dyDescent="0.25">
      <c r="A131">
        <v>44768</v>
      </c>
      <c r="B131" t="s">
        <v>267</v>
      </c>
      <c r="C131" t="s">
        <v>43</v>
      </c>
      <c r="D131" s="12">
        <v>5401.7</v>
      </c>
      <c r="E131" s="12">
        <v>7260.54</v>
      </c>
      <c r="F131" s="13">
        <v>0.25601950000000001</v>
      </c>
      <c r="G131" s="12">
        <v>11011.25</v>
      </c>
      <c r="H131" s="12">
        <v>14065.99</v>
      </c>
      <c r="I131" s="12">
        <v>20709.099999999999</v>
      </c>
    </row>
    <row r="132" spans="1:9" x14ac:dyDescent="0.25">
      <c r="A132">
        <v>44776</v>
      </c>
      <c r="B132" t="s">
        <v>268</v>
      </c>
      <c r="C132" t="s">
        <v>92</v>
      </c>
      <c r="D132" s="12">
        <v>3365.73</v>
      </c>
      <c r="E132" s="12">
        <v>7218.2</v>
      </c>
      <c r="F132" s="13">
        <v>0.53371619999999997</v>
      </c>
      <c r="G132" s="12">
        <v>8072.96</v>
      </c>
      <c r="H132" s="12">
        <v>13244.98</v>
      </c>
      <c r="I132" s="12">
        <v>5623.7058823529414</v>
      </c>
    </row>
    <row r="133" spans="1:9" x14ac:dyDescent="0.25">
      <c r="A133">
        <v>44784</v>
      </c>
      <c r="B133" t="s">
        <v>269</v>
      </c>
      <c r="C133" t="s">
        <v>44</v>
      </c>
      <c r="D133" s="12">
        <v>3509.36</v>
      </c>
      <c r="E133" s="12">
        <v>7257.98</v>
      </c>
      <c r="F133" s="13">
        <v>0.51648249999999996</v>
      </c>
      <c r="G133" s="12">
        <v>5228.63</v>
      </c>
      <c r="H133" s="12">
        <v>9276.619999999999</v>
      </c>
      <c r="I133" s="12">
        <v>3937.068181818182</v>
      </c>
    </row>
    <row r="134" spans="1:9" x14ac:dyDescent="0.25">
      <c r="A134">
        <v>44792</v>
      </c>
      <c r="B134" t="s">
        <v>125</v>
      </c>
      <c r="C134" t="s">
        <v>57</v>
      </c>
      <c r="D134" s="12">
        <v>6460.13</v>
      </c>
      <c r="E134" s="12">
        <v>7270.61</v>
      </c>
      <c r="F134" s="13">
        <v>0.1114735</v>
      </c>
      <c r="G134" s="12">
        <v>15736.6</v>
      </c>
      <c r="H134" s="12">
        <v>17188.47</v>
      </c>
      <c r="I134" s="12">
        <v>4373.9679999999998</v>
      </c>
    </row>
    <row r="135" spans="1:9" x14ac:dyDescent="0.25">
      <c r="A135">
        <v>44800</v>
      </c>
      <c r="B135" t="s">
        <v>270</v>
      </c>
      <c r="C135" t="s">
        <v>66</v>
      </c>
      <c r="D135" s="12">
        <v>3208.98</v>
      </c>
      <c r="E135" s="12">
        <v>7282.7</v>
      </c>
      <c r="F135" s="13">
        <v>0.55936949999999996</v>
      </c>
      <c r="G135" s="12">
        <v>5131.55</v>
      </c>
      <c r="H135" s="12">
        <v>10270.06</v>
      </c>
      <c r="I135" s="12">
        <v>6783.6058601134218</v>
      </c>
    </row>
    <row r="136" spans="1:9" x14ac:dyDescent="0.25">
      <c r="A136">
        <v>44818</v>
      </c>
      <c r="B136" t="s">
        <v>271</v>
      </c>
      <c r="C136" t="s">
        <v>90</v>
      </c>
      <c r="D136" s="12">
        <v>1580.97</v>
      </c>
      <c r="E136" s="12">
        <v>7270.92</v>
      </c>
      <c r="F136" s="13">
        <v>0.7825626</v>
      </c>
      <c r="G136" s="12">
        <v>3162.22</v>
      </c>
      <c r="H136" s="12">
        <v>10909.92</v>
      </c>
      <c r="I136" s="12">
        <v>2910.1655172413793</v>
      </c>
    </row>
    <row r="137" spans="1:9" x14ac:dyDescent="0.25">
      <c r="A137">
        <v>44826</v>
      </c>
      <c r="B137" t="s">
        <v>272</v>
      </c>
      <c r="C137" t="s">
        <v>78</v>
      </c>
      <c r="D137" s="12">
        <v>1239.19</v>
      </c>
      <c r="E137" s="12">
        <v>7342</v>
      </c>
      <c r="F137" s="13">
        <v>0.83121900000000004</v>
      </c>
      <c r="G137" s="12">
        <v>2379.9299999999998</v>
      </c>
      <c r="H137" s="12">
        <v>12190.31</v>
      </c>
      <c r="I137" s="12">
        <v>2605.939393939394</v>
      </c>
    </row>
    <row r="138" spans="1:9" x14ac:dyDescent="0.25">
      <c r="A138">
        <v>44834</v>
      </c>
      <c r="B138" t="s">
        <v>273</v>
      </c>
      <c r="C138" t="s">
        <v>38</v>
      </c>
      <c r="D138" s="12">
        <v>5356.27</v>
      </c>
      <c r="E138" s="12">
        <v>7402.72</v>
      </c>
      <c r="F138" s="13">
        <v>0.27644570000000002</v>
      </c>
      <c r="G138" s="12">
        <v>8847.02</v>
      </c>
      <c r="H138" s="12">
        <v>11814.75</v>
      </c>
      <c r="I138" s="12">
        <v>4301.4647887323945</v>
      </c>
    </row>
    <row r="139" spans="1:9" x14ac:dyDescent="0.25">
      <c r="A139">
        <v>44842</v>
      </c>
      <c r="B139" t="s">
        <v>274</v>
      </c>
      <c r="C139" t="s">
        <v>57</v>
      </c>
      <c r="D139" s="12">
        <v>8268.01</v>
      </c>
      <c r="E139" s="12">
        <v>7259.79</v>
      </c>
      <c r="F139" s="13">
        <v>5.0000099999999999E-2</v>
      </c>
      <c r="G139" s="12">
        <v>13671.92</v>
      </c>
      <c r="H139" s="12">
        <v>14694.7</v>
      </c>
      <c r="I139" s="12">
        <v>8655.6617647058829</v>
      </c>
    </row>
    <row r="140" spans="1:9" x14ac:dyDescent="0.25">
      <c r="A140">
        <v>44859</v>
      </c>
      <c r="B140" t="s">
        <v>275</v>
      </c>
      <c r="C140" t="s">
        <v>53</v>
      </c>
      <c r="D140" s="12">
        <v>1691.15</v>
      </c>
      <c r="E140" s="12">
        <v>7239.34</v>
      </c>
      <c r="F140" s="13">
        <v>0.76639449999999998</v>
      </c>
      <c r="G140" s="12">
        <v>3713.19</v>
      </c>
      <c r="H140" s="12">
        <v>12359.97</v>
      </c>
      <c r="I140" s="12">
        <v>6401.9259259259261</v>
      </c>
    </row>
    <row r="141" spans="1:9" x14ac:dyDescent="0.25">
      <c r="A141">
        <v>44867</v>
      </c>
      <c r="B141" t="s">
        <v>276</v>
      </c>
      <c r="C141" t="s">
        <v>88</v>
      </c>
      <c r="D141" s="12">
        <v>9593.01</v>
      </c>
      <c r="E141" s="12">
        <v>7250.01</v>
      </c>
      <c r="F141" s="13">
        <v>0.05</v>
      </c>
      <c r="G141" s="12">
        <v>14934.01</v>
      </c>
      <c r="H141" s="12">
        <v>15282.69</v>
      </c>
      <c r="I141" s="12">
        <v>32749.607142857141</v>
      </c>
    </row>
    <row r="142" spans="1:9" x14ac:dyDescent="0.25">
      <c r="A142">
        <v>44875</v>
      </c>
      <c r="B142" t="s">
        <v>277</v>
      </c>
      <c r="C142" t="s">
        <v>46</v>
      </c>
      <c r="D142" s="12">
        <v>5816.91</v>
      </c>
      <c r="E142" s="12">
        <v>7286</v>
      </c>
      <c r="F142" s="13">
        <v>0.2016319</v>
      </c>
      <c r="G142" s="12">
        <v>9394.17</v>
      </c>
      <c r="H142" s="12">
        <v>11233.73</v>
      </c>
      <c r="I142" s="12">
        <v>7220.289772727273</v>
      </c>
    </row>
    <row r="143" spans="1:9" x14ac:dyDescent="0.25">
      <c r="A143">
        <v>44883</v>
      </c>
      <c r="B143" t="s">
        <v>278</v>
      </c>
      <c r="C143" t="s">
        <v>38</v>
      </c>
      <c r="D143" s="12">
        <v>4712.1400000000003</v>
      </c>
      <c r="E143" s="12">
        <v>7283.76</v>
      </c>
      <c r="F143" s="13">
        <v>0.35306219999999999</v>
      </c>
      <c r="G143" s="12">
        <v>7972.06</v>
      </c>
      <c r="H143" s="12">
        <v>10839.09</v>
      </c>
      <c r="I143" s="12">
        <v>10637.21052631579</v>
      </c>
    </row>
    <row r="144" spans="1:9" x14ac:dyDescent="0.25">
      <c r="A144">
        <v>44891</v>
      </c>
      <c r="B144" t="s">
        <v>898</v>
      </c>
      <c r="C144" t="s">
        <v>111</v>
      </c>
      <c r="D144" s="12">
        <v>3300.87</v>
      </c>
      <c r="E144" s="12">
        <v>7222.96</v>
      </c>
      <c r="F144" s="13">
        <v>0.54300309999999996</v>
      </c>
      <c r="G144" s="12">
        <v>5398.88</v>
      </c>
      <c r="H144" s="12">
        <v>9490.16</v>
      </c>
      <c r="I144" s="12">
        <v>4506.4567901234568</v>
      </c>
    </row>
    <row r="145" spans="1:9" x14ac:dyDescent="0.25">
      <c r="A145">
        <v>44909</v>
      </c>
      <c r="B145" t="s">
        <v>279</v>
      </c>
      <c r="C145" t="s">
        <v>46</v>
      </c>
      <c r="D145" s="12">
        <v>2090.1</v>
      </c>
      <c r="E145" s="12">
        <v>7317.66</v>
      </c>
      <c r="F145" s="13">
        <v>0.71437589999999995</v>
      </c>
      <c r="G145" s="12">
        <v>3652.01</v>
      </c>
      <c r="H145" s="12">
        <v>9242.0400000000009</v>
      </c>
      <c r="I145" s="12">
        <v>15365.374639769452</v>
      </c>
    </row>
    <row r="146" spans="1:9" x14ac:dyDescent="0.25">
      <c r="A146">
        <v>44917</v>
      </c>
      <c r="B146" t="s">
        <v>280</v>
      </c>
      <c r="C146" t="s">
        <v>78</v>
      </c>
      <c r="D146" s="12">
        <v>2538.0100000000002</v>
      </c>
      <c r="E146" s="12">
        <v>7940.3</v>
      </c>
      <c r="F146" s="13">
        <v>0.68036350000000001</v>
      </c>
      <c r="G146" s="12">
        <v>3985.61</v>
      </c>
      <c r="H146" s="12">
        <v>12701.33</v>
      </c>
      <c r="I146" s="12">
        <v>0</v>
      </c>
    </row>
    <row r="147" spans="1:9" x14ac:dyDescent="0.25">
      <c r="A147">
        <v>44925</v>
      </c>
      <c r="B147" t="s">
        <v>281</v>
      </c>
      <c r="C147" t="s">
        <v>65</v>
      </c>
      <c r="D147" s="12">
        <v>4693.3</v>
      </c>
      <c r="E147" s="12">
        <v>7298.93</v>
      </c>
      <c r="F147" s="13">
        <v>0.35698790000000002</v>
      </c>
      <c r="G147" s="12">
        <v>8858.5499999999993</v>
      </c>
      <c r="H147" s="12">
        <v>12144.01</v>
      </c>
      <c r="I147" s="12">
        <v>7129.130434782609</v>
      </c>
    </row>
    <row r="148" spans="1:9" x14ac:dyDescent="0.25">
      <c r="A148">
        <v>44933</v>
      </c>
      <c r="B148" t="s">
        <v>282</v>
      </c>
      <c r="C148" t="s">
        <v>66</v>
      </c>
      <c r="D148" s="12">
        <v>9242.57</v>
      </c>
      <c r="E148" s="12">
        <v>7270.35</v>
      </c>
      <c r="F148" s="13">
        <v>5.0000299999999998E-2</v>
      </c>
      <c r="G148" s="12">
        <v>14902.23</v>
      </c>
      <c r="H148" s="12">
        <v>15250.69</v>
      </c>
      <c r="I148" s="12">
        <v>17496.9375</v>
      </c>
    </row>
    <row r="149" spans="1:9" x14ac:dyDescent="0.25">
      <c r="A149">
        <v>44941</v>
      </c>
      <c r="B149" t="s">
        <v>283</v>
      </c>
      <c r="C149" t="s">
        <v>113</v>
      </c>
      <c r="D149" s="12">
        <v>3441.49</v>
      </c>
      <c r="E149" s="12">
        <v>7251.18</v>
      </c>
      <c r="F149" s="13">
        <v>0.52538899999999999</v>
      </c>
      <c r="G149" s="12">
        <v>5576.79</v>
      </c>
      <c r="H149" s="12">
        <v>10178.23</v>
      </c>
      <c r="I149" s="12">
        <v>4343.253731343284</v>
      </c>
    </row>
    <row r="150" spans="1:9" x14ac:dyDescent="0.25">
      <c r="A150">
        <v>44958</v>
      </c>
      <c r="B150" t="s">
        <v>284</v>
      </c>
      <c r="C150" t="s">
        <v>74</v>
      </c>
      <c r="D150" s="12">
        <v>5942.1</v>
      </c>
      <c r="E150" s="12">
        <v>7199.47</v>
      </c>
      <c r="F150" s="13">
        <v>0.17464759999999999</v>
      </c>
      <c r="G150" s="12">
        <v>9730.4</v>
      </c>
      <c r="H150" s="12">
        <v>11149.12</v>
      </c>
      <c r="I150" s="12">
        <v>8528.6153846153848</v>
      </c>
    </row>
    <row r="151" spans="1:9" x14ac:dyDescent="0.25">
      <c r="A151">
        <v>44966</v>
      </c>
      <c r="B151" t="s">
        <v>285</v>
      </c>
      <c r="C151" t="s">
        <v>99</v>
      </c>
      <c r="D151" s="12">
        <v>3017.9</v>
      </c>
      <c r="E151" s="12">
        <v>7265.25</v>
      </c>
      <c r="F151" s="13">
        <v>0.58461169999999996</v>
      </c>
      <c r="G151" s="12">
        <v>5451.18</v>
      </c>
      <c r="H151" s="12">
        <v>10576.01</v>
      </c>
      <c r="I151" s="12">
        <v>7245.4230769230771</v>
      </c>
    </row>
    <row r="152" spans="1:9" x14ac:dyDescent="0.25">
      <c r="A152">
        <v>44974</v>
      </c>
      <c r="B152" t="s">
        <v>286</v>
      </c>
      <c r="C152" t="s">
        <v>68</v>
      </c>
      <c r="D152" s="12">
        <v>4587.7700000000004</v>
      </c>
      <c r="E152" s="12">
        <v>7331.84</v>
      </c>
      <c r="F152" s="13">
        <v>0.37426759999999998</v>
      </c>
      <c r="G152" s="12">
        <v>7825.12</v>
      </c>
      <c r="H152" s="12">
        <v>11656.78</v>
      </c>
      <c r="I152" s="12">
        <v>8929.6734693877552</v>
      </c>
    </row>
    <row r="153" spans="1:9" x14ac:dyDescent="0.25">
      <c r="A153">
        <v>44982</v>
      </c>
      <c r="B153" t="s">
        <v>287</v>
      </c>
      <c r="C153" t="s">
        <v>123</v>
      </c>
      <c r="D153" s="12">
        <v>3540.92</v>
      </c>
      <c r="E153" s="12">
        <v>7258.24</v>
      </c>
      <c r="F153" s="13">
        <v>0.51215169999999999</v>
      </c>
      <c r="G153" s="12">
        <v>4305.9399999999996</v>
      </c>
      <c r="H153" s="12">
        <v>9372.31</v>
      </c>
      <c r="I153" s="12">
        <v>6450.1333333333332</v>
      </c>
    </row>
    <row r="154" spans="1:9" x14ac:dyDescent="0.25">
      <c r="A154">
        <v>44990</v>
      </c>
      <c r="B154" t="s">
        <v>288</v>
      </c>
      <c r="C154" t="s">
        <v>71</v>
      </c>
      <c r="D154" s="12">
        <v>1094.0899999999999</v>
      </c>
      <c r="E154" s="12">
        <v>7323.14</v>
      </c>
      <c r="F154" s="13">
        <v>0.85059819999999997</v>
      </c>
      <c r="G154" s="12">
        <v>2798.78</v>
      </c>
      <c r="H154" s="12">
        <v>10912.1</v>
      </c>
      <c r="I154" s="12">
        <v>6887.0697674418607</v>
      </c>
    </row>
    <row r="155" spans="1:9" x14ac:dyDescent="0.25">
      <c r="A155">
        <v>45005</v>
      </c>
      <c r="B155" t="s">
        <v>289</v>
      </c>
      <c r="C155" t="s">
        <v>57</v>
      </c>
      <c r="D155" s="12">
        <v>3049.93</v>
      </c>
      <c r="E155" s="12">
        <v>7261</v>
      </c>
      <c r="F155" s="13">
        <v>0.57995730000000001</v>
      </c>
      <c r="G155" s="12">
        <v>10751.36</v>
      </c>
      <c r="H155" s="12">
        <v>14154</v>
      </c>
      <c r="I155" s="12">
        <v>10610.046153846153</v>
      </c>
    </row>
    <row r="156" spans="1:9" x14ac:dyDescent="0.25">
      <c r="A156">
        <v>45013</v>
      </c>
      <c r="B156" t="s">
        <v>131</v>
      </c>
      <c r="C156" t="s">
        <v>122</v>
      </c>
      <c r="D156" s="12">
        <v>2130.1</v>
      </c>
      <c r="E156" s="12">
        <v>7211.99</v>
      </c>
      <c r="F156" s="13">
        <v>0.70464459999999995</v>
      </c>
      <c r="G156" s="12">
        <v>3358.82</v>
      </c>
      <c r="H156" s="12">
        <v>10088.14</v>
      </c>
      <c r="I156" s="12">
        <v>6692.4897959183672</v>
      </c>
    </row>
    <row r="157" spans="1:9" x14ac:dyDescent="0.25">
      <c r="A157">
        <v>45021</v>
      </c>
      <c r="B157" t="s">
        <v>290</v>
      </c>
      <c r="C157" t="s">
        <v>116</v>
      </c>
      <c r="D157" s="12">
        <v>2004.14</v>
      </c>
      <c r="E157" s="12">
        <v>7348.7</v>
      </c>
      <c r="F157" s="13">
        <v>0.72727969999999997</v>
      </c>
      <c r="G157" s="12">
        <v>2437.5</v>
      </c>
      <c r="H157" s="12">
        <v>11364.25</v>
      </c>
      <c r="I157" s="12">
        <v>10934.545454545454</v>
      </c>
    </row>
    <row r="158" spans="1:9" x14ac:dyDescent="0.25">
      <c r="A158">
        <v>45039</v>
      </c>
      <c r="B158" t="s">
        <v>291</v>
      </c>
      <c r="C158" t="s">
        <v>58</v>
      </c>
      <c r="D158" s="12">
        <v>1659.72</v>
      </c>
      <c r="E158" s="12">
        <v>8449.33</v>
      </c>
      <c r="F158" s="13">
        <v>0.8035679</v>
      </c>
      <c r="G158" s="12">
        <v>2051.59</v>
      </c>
      <c r="H158" s="12">
        <v>14154.76</v>
      </c>
      <c r="I158" s="12">
        <v>0</v>
      </c>
    </row>
    <row r="159" spans="1:9" x14ac:dyDescent="0.25">
      <c r="A159">
        <v>45047</v>
      </c>
      <c r="B159" t="s">
        <v>292</v>
      </c>
      <c r="C159" t="s">
        <v>66</v>
      </c>
      <c r="D159" s="12">
        <v>5289.94</v>
      </c>
      <c r="E159" s="12">
        <v>7216.36</v>
      </c>
      <c r="F159" s="13">
        <v>0.26695180000000002</v>
      </c>
      <c r="G159" s="12">
        <v>10066.370000000001</v>
      </c>
      <c r="H159" s="12">
        <v>12352.72</v>
      </c>
      <c r="I159" s="12">
        <v>8497.3427109974418</v>
      </c>
    </row>
    <row r="160" spans="1:9" x14ac:dyDescent="0.25">
      <c r="A160">
        <v>45054</v>
      </c>
      <c r="B160" t="s">
        <v>293</v>
      </c>
      <c r="C160" t="s">
        <v>74</v>
      </c>
      <c r="D160" s="12">
        <v>2907.25</v>
      </c>
      <c r="E160" s="12">
        <v>7273.79</v>
      </c>
      <c r="F160" s="13">
        <v>0.6003115</v>
      </c>
      <c r="G160" s="12">
        <v>6664.34</v>
      </c>
      <c r="H160" s="12">
        <v>12425.18</v>
      </c>
      <c r="I160" s="12">
        <v>15638.9</v>
      </c>
    </row>
    <row r="161" spans="1:9" x14ac:dyDescent="0.25">
      <c r="A161">
        <v>45062</v>
      </c>
      <c r="B161" t="s">
        <v>294</v>
      </c>
      <c r="C161" t="s">
        <v>57</v>
      </c>
      <c r="D161" s="12">
        <v>12827.3</v>
      </c>
      <c r="E161" s="12">
        <v>7217.5</v>
      </c>
      <c r="F161" s="13">
        <v>5.0000700000000002E-2</v>
      </c>
      <c r="G161" s="12">
        <v>15554.35</v>
      </c>
      <c r="H161" s="12">
        <v>15959.88</v>
      </c>
      <c r="I161" s="12">
        <v>11749.657894736842</v>
      </c>
    </row>
    <row r="162" spans="1:9" x14ac:dyDescent="0.25">
      <c r="A162">
        <v>45070</v>
      </c>
      <c r="B162" t="s">
        <v>295</v>
      </c>
      <c r="C162" t="s">
        <v>66</v>
      </c>
      <c r="D162" s="12">
        <v>1484.54</v>
      </c>
      <c r="E162" s="12">
        <v>7269.51</v>
      </c>
      <c r="F162" s="13">
        <v>0.79578539999999998</v>
      </c>
      <c r="G162" s="12">
        <v>3180.49</v>
      </c>
      <c r="H162" s="12">
        <v>10300.76</v>
      </c>
      <c r="I162" s="12">
        <v>8383.9124087591244</v>
      </c>
    </row>
    <row r="163" spans="1:9" x14ac:dyDescent="0.25">
      <c r="A163">
        <v>45088</v>
      </c>
      <c r="B163" t="s">
        <v>296</v>
      </c>
      <c r="C163" t="s">
        <v>110</v>
      </c>
      <c r="D163" s="12">
        <v>5235.75</v>
      </c>
      <c r="E163" s="12">
        <v>7303.93</v>
      </c>
      <c r="F163" s="13">
        <v>0.28315990000000002</v>
      </c>
      <c r="G163" s="12">
        <v>12507.46</v>
      </c>
      <c r="H163" s="12">
        <v>14038.4</v>
      </c>
      <c r="I163" s="12">
        <v>19639.266666666666</v>
      </c>
    </row>
    <row r="164" spans="1:9" x14ac:dyDescent="0.25">
      <c r="A164">
        <v>45096</v>
      </c>
      <c r="B164" t="s">
        <v>297</v>
      </c>
      <c r="C164" t="s">
        <v>61</v>
      </c>
      <c r="D164" s="12">
        <v>3076.94</v>
      </c>
      <c r="E164" s="12">
        <v>7324.78</v>
      </c>
      <c r="F164" s="13">
        <v>0.57992730000000003</v>
      </c>
      <c r="G164" s="12">
        <v>5515.66</v>
      </c>
      <c r="H164" s="12">
        <v>10285.42</v>
      </c>
      <c r="I164" s="12">
        <v>6140.333333333333</v>
      </c>
    </row>
    <row r="165" spans="1:9" x14ac:dyDescent="0.25">
      <c r="A165">
        <v>45104</v>
      </c>
      <c r="B165" t="s">
        <v>298</v>
      </c>
      <c r="C165" t="s">
        <v>110</v>
      </c>
      <c r="D165" s="12">
        <v>5848.27</v>
      </c>
      <c r="E165" s="12">
        <v>7264.22</v>
      </c>
      <c r="F165" s="13">
        <v>0.19492110000000001</v>
      </c>
      <c r="G165" s="12">
        <v>12025.14</v>
      </c>
      <c r="H165" s="12">
        <v>13908.69</v>
      </c>
      <c r="I165" s="12">
        <v>6678.2484725050917</v>
      </c>
    </row>
    <row r="166" spans="1:9" x14ac:dyDescent="0.25">
      <c r="A166">
        <v>45112</v>
      </c>
      <c r="B166" t="s">
        <v>299</v>
      </c>
      <c r="C166" t="s">
        <v>69</v>
      </c>
      <c r="D166" s="12">
        <v>4600.5200000000004</v>
      </c>
      <c r="E166" s="12">
        <v>7218.73</v>
      </c>
      <c r="F166" s="13">
        <v>0.36269679999999999</v>
      </c>
      <c r="G166" s="12">
        <v>6927.12</v>
      </c>
      <c r="H166" s="12">
        <v>10233.049999999999</v>
      </c>
      <c r="I166" s="12">
        <v>11257</v>
      </c>
    </row>
    <row r="167" spans="1:9" x14ac:dyDescent="0.25">
      <c r="A167">
        <v>45120</v>
      </c>
      <c r="B167" t="s">
        <v>300</v>
      </c>
      <c r="C167" t="s">
        <v>87</v>
      </c>
      <c r="D167" s="12">
        <v>4829.38</v>
      </c>
      <c r="E167" s="12">
        <v>7277.69</v>
      </c>
      <c r="F167" s="13">
        <v>0.33641310000000002</v>
      </c>
      <c r="G167" s="12">
        <v>11140.09</v>
      </c>
      <c r="H167" s="12">
        <v>13623.25</v>
      </c>
      <c r="I167" s="12">
        <v>7257.090909090909</v>
      </c>
    </row>
    <row r="168" spans="1:9" x14ac:dyDescent="0.25">
      <c r="A168">
        <v>45138</v>
      </c>
      <c r="B168" t="s">
        <v>301</v>
      </c>
      <c r="C168" t="s">
        <v>66</v>
      </c>
      <c r="D168" s="12">
        <v>5873.04</v>
      </c>
      <c r="E168" s="12">
        <v>7243.02</v>
      </c>
      <c r="F168" s="13">
        <v>0.1891449</v>
      </c>
      <c r="G168" s="12">
        <v>12967.14</v>
      </c>
      <c r="H168" s="12">
        <v>14636.85</v>
      </c>
      <c r="I168" s="12">
        <v>8163.208333333333</v>
      </c>
    </row>
    <row r="169" spans="1:9" x14ac:dyDescent="0.25">
      <c r="A169">
        <v>45146</v>
      </c>
      <c r="B169" t="s">
        <v>302</v>
      </c>
      <c r="C169" t="s">
        <v>88</v>
      </c>
      <c r="D169" s="12">
        <v>5282.83</v>
      </c>
      <c r="E169" s="12">
        <v>7181.28</v>
      </c>
      <c r="F169" s="13">
        <v>0.26436090000000001</v>
      </c>
      <c r="G169" s="12">
        <v>11469.17</v>
      </c>
      <c r="H169" s="12">
        <v>14253.1</v>
      </c>
      <c r="I169" s="12">
        <v>3615.2</v>
      </c>
    </row>
    <row r="170" spans="1:9" x14ac:dyDescent="0.25">
      <c r="A170">
        <v>45153</v>
      </c>
      <c r="B170" t="s">
        <v>303</v>
      </c>
      <c r="C170" t="s">
        <v>59</v>
      </c>
      <c r="D170" s="12">
        <v>4151.6400000000003</v>
      </c>
      <c r="E170" s="12">
        <v>7313.34</v>
      </c>
      <c r="F170" s="13">
        <v>0.43231960000000003</v>
      </c>
      <c r="G170" s="12">
        <v>7354.35</v>
      </c>
      <c r="H170" s="12">
        <v>11228.44</v>
      </c>
      <c r="I170" s="12">
        <v>6396.7094017094014</v>
      </c>
    </row>
    <row r="171" spans="1:9" x14ac:dyDescent="0.25">
      <c r="A171">
        <v>45161</v>
      </c>
      <c r="B171" t="s">
        <v>304</v>
      </c>
      <c r="C171" t="s">
        <v>53</v>
      </c>
      <c r="D171" s="12">
        <v>1625</v>
      </c>
      <c r="E171" s="12">
        <v>7370.4</v>
      </c>
      <c r="F171" s="13">
        <v>0.77952350000000004</v>
      </c>
      <c r="G171" s="12">
        <v>3022.85</v>
      </c>
      <c r="H171" s="12">
        <v>8733.85</v>
      </c>
      <c r="I171" s="12">
        <v>18384.431372549021</v>
      </c>
    </row>
    <row r="172" spans="1:9" x14ac:dyDescent="0.25">
      <c r="A172">
        <v>45179</v>
      </c>
      <c r="B172" t="s">
        <v>305</v>
      </c>
      <c r="C172" t="s">
        <v>102</v>
      </c>
      <c r="D172" s="12">
        <v>2242.94</v>
      </c>
      <c r="E172" s="12">
        <v>7278.27</v>
      </c>
      <c r="F172" s="13">
        <v>0.69183059999999996</v>
      </c>
      <c r="G172" s="12">
        <v>3044.62</v>
      </c>
      <c r="H172" s="12">
        <v>9133.9500000000007</v>
      </c>
      <c r="I172" s="12">
        <v>7261.7469879518076</v>
      </c>
    </row>
    <row r="173" spans="1:9" x14ac:dyDescent="0.25">
      <c r="A173">
        <v>45187</v>
      </c>
      <c r="B173" t="s">
        <v>306</v>
      </c>
      <c r="C173" t="s">
        <v>36</v>
      </c>
      <c r="D173" s="12">
        <v>2907.86</v>
      </c>
      <c r="E173" s="12">
        <v>7854.44</v>
      </c>
      <c r="F173" s="13">
        <v>0.62978140000000005</v>
      </c>
      <c r="G173" s="12">
        <v>6164.62</v>
      </c>
      <c r="H173" s="12">
        <v>12686.03</v>
      </c>
      <c r="I173" s="12">
        <v>3013.1666666666665</v>
      </c>
    </row>
    <row r="174" spans="1:9" x14ac:dyDescent="0.25">
      <c r="A174">
        <v>45195</v>
      </c>
      <c r="B174" t="s">
        <v>307</v>
      </c>
      <c r="C174" t="s">
        <v>43</v>
      </c>
      <c r="D174" s="12">
        <v>4470.5200000000004</v>
      </c>
      <c r="E174" s="12">
        <v>7268.41</v>
      </c>
      <c r="F174" s="13">
        <v>0.38493840000000001</v>
      </c>
      <c r="G174" s="12">
        <v>6284.17</v>
      </c>
      <c r="H174" s="12">
        <v>9754.2099999999991</v>
      </c>
      <c r="I174" s="12">
        <v>5691.7261904761908</v>
      </c>
    </row>
    <row r="175" spans="1:9" x14ac:dyDescent="0.25">
      <c r="A175">
        <v>45203</v>
      </c>
      <c r="B175" t="s">
        <v>308</v>
      </c>
      <c r="C175" t="s">
        <v>55</v>
      </c>
      <c r="D175" s="12">
        <v>3205.41</v>
      </c>
      <c r="E175" s="12">
        <v>7311.8</v>
      </c>
      <c r="F175" s="13">
        <v>0.56161139999999998</v>
      </c>
      <c r="G175" s="12">
        <v>5391.27</v>
      </c>
      <c r="H175" s="12">
        <v>10821.84</v>
      </c>
      <c r="I175" s="12">
        <v>0</v>
      </c>
    </row>
    <row r="176" spans="1:9" x14ac:dyDescent="0.25">
      <c r="A176">
        <v>45211</v>
      </c>
      <c r="B176" t="s">
        <v>309</v>
      </c>
      <c r="C176" t="s">
        <v>40</v>
      </c>
      <c r="D176" s="12">
        <v>3541.58</v>
      </c>
      <c r="E176" s="12">
        <v>7402.79</v>
      </c>
      <c r="F176" s="13">
        <v>0.52158850000000001</v>
      </c>
      <c r="G176" s="12">
        <v>5104.22</v>
      </c>
      <c r="H176" s="12">
        <v>11145.38</v>
      </c>
      <c r="I176" s="12">
        <v>2214.5</v>
      </c>
    </row>
    <row r="177" spans="1:9" x14ac:dyDescent="0.25">
      <c r="A177">
        <v>45229</v>
      </c>
      <c r="B177" t="s">
        <v>310</v>
      </c>
      <c r="C177" t="s">
        <v>65</v>
      </c>
      <c r="D177" s="12">
        <v>2850.15</v>
      </c>
      <c r="E177" s="12">
        <v>9264.4500000000007</v>
      </c>
      <c r="F177" s="13">
        <v>0.69235630000000004</v>
      </c>
      <c r="G177" s="12">
        <v>5667.78</v>
      </c>
      <c r="H177" s="12">
        <v>14291.58</v>
      </c>
      <c r="I177" s="12">
        <v>5995.2857142857147</v>
      </c>
    </row>
    <row r="178" spans="1:9" x14ac:dyDescent="0.25">
      <c r="A178">
        <v>45237</v>
      </c>
      <c r="B178" t="s">
        <v>311</v>
      </c>
      <c r="C178" t="s">
        <v>55</v>
      </c>
      <c r="D178" s="12">
        <v>2616.66</v>
      </c>
      <c r="E178" s="12">
        <v>8190.29</v>
      </c>
      <c r="F178" s="13">
        <v>0.68051680000000003</v>
      </c>
      <c r="G178" s="12">
        <v>4241.09</v>
      </c>
      <c r="H178" s="12">
        <v>12491.23</v>
      </c>
      <c r="I178" s="12">
        <v>17730</v>
      </c>
    </row>
    <row r="179" spans="1:9" x14ac:dyDescent="0.25">
      <c r="A179">
        <v>45245</v>
      </c>
      <c r="B179" t="s">
        <v>312</v>
      </c>
      <c r="C179" t="s">
        <v>97</v>
      </c>
      <c r="D179" s="12">
        <v>7422.88</v>
      </c>
      <c r="E179" s="12">
        <v>7266.41</v>
      </c>
      <c r="F179" s="13">
        <v>0.05</v>
      </c>
      <c r="G179" s="12">
        <v>13287.24</v>
      </c>
      <c r="H179" s="12">
        <v>17117.89</v>
      </c>
      <c r="I179" s="12">
        <v>15986.318181818182</v>
      </c>
    </row>
    <row r="180" spans="1:9" x14ac:dyDescent="0.25">
      <c r="A180">
        <v>45252</v>
      </c>
      <c r="B180" t="s">
        <v>313</v>
      </c>
      <c r="C180" t="s">
        <v>79</v>
      </c>
      <c r="D180" s="12">
        <v>3832.9</v>
      </c>
      <c r="E180" s="12">
        <v>8053.68</v>
      </c>
      <c r="F180" s="13">
        <v>0.52408089999999996</v>
      </c>
      <c r="G180" s="12">
        <v>7268.49</v>
      </c>
      <c r="H180" s="12">
        <v>12672.05</v>
      </c>
      <c r="I180" s="12">
        <v>33305.5</v>
      </c>
    </row>
    <row r="181" spans="1:9" x14ac:dyDescent="0.25">
      <c r="A181">
        <v>45260</v>
      </c>
      <c r="B181" t="s">
        <v>314</v>
      </c>
      <c r="C181" t="s">
        <v>82</v>
      </c>
      <c r="D181" s="12">
        <v>3234.52</v>
      </c>
      <c r="E181" s="12">
        <v>7852.53</v>
      </c>
      <c r="F181" s="13">
        <v>0.58809199999999995</v>
      </c>
      <c r="G181" s="12">
        <v>5158.51</v>
      </c>
      <c r="H181" s="12">
        <v>12398.7</v>
      </c>
      <c r="I181" s="12">
        <v>9488.7999999999993</v>
      </c>
    </row>
    <row r="182" spans="1:9" x14ac:dyDescent="0.25">
      <c r="A182">
        <v>45278</v>
      </c>
      <c r="B182" t="s">
        <v>315</v>
      </c>
      <c r="C182" t="s">
        <v>75</v>
      </c>
      <c r="D182" s="12">
        <v>6161.55</v>
      </c>
      <c r="E182" s="12">
        <v>7210</v>
      </c>
      <c r="F182" s="13">
        <v>0.14541609999999999</v>
      </c>
      <c r="G182" s="12">
        <v>8414.01</v>
      </c>
      <c r="H182" s="12">
        <v>12658.4</v>
      </c>
      <c r="I182" s="12">
        <v>0</v>
      </c>
    </row>
    <row r="183" spans="1:9" x14ac:dyDescent="0.25">
      <c r="A183">
        <v>45286</v>
      </c>
      <c r="B183" t="s">
        <v>316</v>
      </c>
      <c r="C183" t="s">
        <v>57</v>
      </c>
      <c r="D183" s="12">
        <v>10157.56</v>
      </c>
      <c r="E183" s="12">
        <v>7180.65</v>
      </c>
      <c r="F183" s="13">
        <v>0.05</v>
      </c>
      <c r="G183" s="12">
        <v>19393.169999999998</v>
      </c>
      <c r="H183" s="12">
        <v>20237.61</v>
      </c>
      <c r="I183" s="12">
        <v>9396.6923076923085</v>
      </c>
    </row>
    <row r="184" spans="1:9" x14ac:dyDescent="0.25">
      <c r="A184">
        <v>45294</v>
      </c>
      <c r="B184" t="s">
        <v>317</v>
      </c>
      <c r="C184" t="s">
        <v>86</v>
      </c>
      <c r="D184" s="12">
        <v>2940.52</v>
      </c>
      <c r="E184" s="12">
        <v>7350.16</v>
      </c>
      <c r="F184" s="13">
        <v>0.59993799999999997</v>
      </c>
      <c r="G184" s="12">
        <v>3702.94</v>
      </c>
      <c r="H184" s="12">
        <v>11925.64</v>
      </c>
      <c r="I184" s="12">
        <v>12344.076923076924</v>
      </c>
    </row>
    <row r="185" spans="1:9" x14ac:dyDescent="0.25">
      <c r="A185">
        <v>45302</v>
      </c>
      <c r="B185" t="s">
        <v>318</v>
      </c>
      <c r="C185" t="s">
        <v>93</v>
      </c>
      <c r="D185" s="12">
        <v>2715.21</v>
      </c>
      <c r="E185" s="12">
        <v>7225.23</v>
      </c>
      <c r="F185" s="13">
        <v>0.62420439999999999</v>
      </c>
      <c r="G185" s="12">
        <v>5589.43</v>
      </c>
      <c r="H185" s="12">
        <v>11944.54</v>
      </c>
      <c r="I185" s="12">
        <v>5855.9268292682927</v>
      </c>
    </row>
    <row r="186" spans="1:9" x14ac:dyDescent="0.25">
      <c r="A186">
        <v>45310</v>
      </c>
      <c r="B186" t="s">
        <v>319</v>
      </c>
      <c r="C186" t="s">
        <v>84</v>
      </c>
      <c r="D186" s="12">
        <v>3110.43</v>
      </c>
      <c r="E186" s="12">
        <v>7337.51</v>
      </c>
      <c r="F186" s="13">
        <v>0.57609189999999999</v>
      </c>
      <c r="G186" s="12">
        <v>4706.51</v>
      </c>
      <c r="H186" s="12">
        <v>11103.79</v>
      </c>
      <c r="I186" s="12">
        <v>0</v>
      </c>
    </row>
    <row r="187" spans="1:9" x14ac:dyDescent="0.25">
      <c r="A187">
        <v>45328</v>
      </c>
      <c r="B187" t="s">
        <v>320</v>
      </c>
      <c r="C187" t="s">
        <v>58</v>
      </c>
      <c r="D187" s="12">
        <v>4528.49</v>
      </c>
      <c r="E187" s="12">
        <v>7494.76</v>
      </c>
      <c r="F187" s="13">
        <v>0.3957792</v>
      </c>
      <c r="G187" s="12">
        <v>7826.17</v>
      </c>
      <c r="H187" s="12">
        <v>11572.36</v>
      </c>
      <c r="I187" s="12">
        <v>0</v>
      </c>
    </row>
    <row r="188" spans="1:9" x14ac:dyDescent="0.25">
      <c r="A188">
        <v>45336</v>
      </c>
      <c r="B188" t="s">
        <v>321</v>
      </c>
      <c r="C188" t="s">
        <v>65</v>
      </c>
      <c r="D188" s="12">
        <v>3649.75</v>
      </c>
      <c r="E188" s="12">
        <v>8146.19</v>
      </c>
      <c r="F188" s="13">
        <v>0.55196849999999997</v>
      </c>
      <c r="G188" s="12">
        <v>8227.35</v>
      </c>
      <c r="H188" s="12">
        <v>14996.06</v>
      </c>
      <c r="I188" s="12">
        <v>14459.857142857143</v>
      </c>
    </row>
    <row r="189" spans="1:9" x14ac:dyDescent="0.25">
      <c r="A189">
        <v>45344</v>
      </c>
      <c r="B189" t="s">
        <v>322</v>
      </c>
      <c r="C189" t="s">
        <v>77</v>
      </c>
      <c r="D189" s="12">
        <v>2537.96</v>
      </c>
      <c r="E189" s="12">
        <v>9113.9</v>
      </c>
      <c r="F189" s="13">
        <v>0.72152870000000002</v>
      </c>
      <c r="G189" s="12">
        <v>4777.82</v>
      </c>
      <c r="H189" s="12">
        <v>12207.01</v>
      </c>
      <c r="I189" s="12">
        <v>5454.5</v>
      </c>
    </row>
    <row r="190" spans="1:9" x14ac:dyDescent="0.25">
      <c r="A190">
        <v>45351</v>
      </c>
      <c r="B190" t="s">
        <v>323</v>
      </c>
      <c r="C190" t="s">
        <v>100</v>
      </c>
      <c r="D190" s="12">
        <v>2119.36</v>
      </c>
      <c r="E190" s="12">
        <v>7506.21</v>
      </c>
      <c r="F190" s="13">
        <v>0.71765250000000003</v>
      </c>
      <c r="G190" s="12">
        <v>3744.95</v>
      </c>
      <c r="H190" s="12">
        <v>15308.2</v>
      </c>
      <c r="I190" s="12">
        <v>44680</v>
      </c>
    </row>
    <row r="191" spans="1:9" x14ac:dyDescent="0.25">
      <c r="A191">
        <v>45369</v>
      </c>
      <c r="B191" t="s">
        <v>324</v>
      </c>
      <c r="C191" t="s">
        <v>110</v>
      </c>
      <c r="D191" s="12">
        <v>1975.01</v>
      </c>
      <c r="E191" s="12">
        <v>8538.74</v>
      </c>
      <c r="F191" s="13">
        <v>0.7687001</v>
      </c>
      <c r="G191" s="12">
        <v>9290.23</v>
      </c>
      <c r="H191" s="12">
        <v>21843.42</v>
      </c>
      <c r="I191" s="12">
        <v>4587.8888888888887</v>
      </c>
    </row>
    <row r="192" spans="1:9" x14ac:dyDescent="0.25">
      <c r="A192">
        <v>45377</v>
      </c>
      <c r="B192" t="s">
        <v>325</v>
      </c>
      <c r="C192" t="s">
        <v>103</v>
      </c>
      <c r="D192" s="12">
        <v>2492</v>
      </c>
      <c r="E192" s="12">
        <v>7591.61</v>
      </c>
      <c r="F192" s="13">
        <v>0.67174290000000003</v>
      </c>
      <c r="G192" s="12">
        <v>3336.45</v>
      </c>
      <c r="H192" s="12">
        <v>10927.07</v>
      </c>
      <c r="I192" s="12">
        <v>5243.8571428571431</v>
      </c>
    </row>
    <row r="193" spans="1:9" x14ac:dyDescent="0.25">
      <c r="A193">
        <v>45385</v>
      </c>
      <c r="B193" t="s">
        <v>326</v>
      </c>
      <c r="C193" t="s">
        <v>93</v>
      </c>
      <c r="D193" s="12">
        <v>3823.64</v>
      </c>
      <c r="E193" s="12">
        <v>7918.75</v>
      </c>
      <c r="F193" s="13">
        <v>0.51714099999999996</v>
      </c>
      <c r="G193" s="12">
        <v>6725.48</v>
      </c>
      <c r="H193" s="12">
        <v>13759.1</v>
      </c>
      <c r="I193" s="12">
        <v>8714</v>
      </c>
    </row>
    <row r="194" spans="1:9" x14ac:dyDescent="0.25">
      <c r="A194">
        <v>45393</v>
      </c>
      <c r="B194" t="s">
        <v>327</v>
      </c>
      <c r="C194" t="s">
        <v>114</v>
      </c>
      <c r="D194" s="12">
        <v>6174.22</v>
      </c>
      <c r="E194" s="12">
        <v>7203.14</v>
      </c>
      <c r="F194" s="13">
        <v>0.14284330000000001</v>
      </c>
      <c r="G194" s="12">
        <v>12047.95</v>
      </c>
      <c r="H194" s="12">
        <v>14115.56</v>
      </c>
      <c r="I194" s="12">
        <v>6426.260869565217</v>
      </c>
    </row>
    <row r="195" spans="1:9" x14ac:dyDescent="0.25">
      <c r="A195">
        <v>45401</v>
      </c>
      <c r="B195" t="s">
        <v>328</v>
      </c>
      <c r="C195" t="s">
        <v>73</v>
      </c>
      <c r="D195" s="12">
        <v>2166.12</v>
      </c>
      <c r="E195" s="12">
        <v>7253.42</v>
      </c>
      <c r="F195" s="13">
        <v>0.70136569999999998</v>
      </c>
      <c r="G195" s="12">
        <v>4214.3500000000004</v>
      </c>
      <c r="H195" s="12">
        <v>11603.65</v>
      </c>
      <c r="I195" s="12">
        <v>1805.6</v>
      </c>
    </row>
    <row r="196" spans="1:9" x14ac:dyDescent="0.25">
      <c r="A196">
        <v>45419</v>
      </c>
      <c r="B196" t="s">
        <v>899</v>
      </c>
      <c r="C196" t="s">
        <v>54</v>
      </c>
      <c r="D196" s="12">
        <v>2789.07</v>
      </c>
      <c r="E196" s="12">
        <v>7770.79</v>
      </c>
      <c r="F196" s="13">
        <v>0.64108279999999995</v>
      </c>
      <c r="G196" s="12">
        <v>6106.03</v>
      </c>
      <c r="H196" s="12">
        <v>14068.56</v>
      </c>
      <c r="I196" s="12">
        <v>0</v>
      </c>
    </row>
    <row r="197" spans="1:9" x14ac:dyDescent="0.25">
      <c r="A197">
        <v>45427</v>
      </c>
      <c r="B197" t="s">
        <v>329</v>
      </c>
      <c r="C197" t="s">
        <v>71</v>
      </c>
      <c r="D197" s="12">
        <v>2879.09</v>
      </c>
      <c r="E197" s="12">
        <v>7219.01</v>
      </c>
      <c r="F197" s="13">
        <v>0.60117940000000003</v>
      </c>
      <c r="G197" s="12">
        <v>5594.63</v>
      </c>
      <c r="H197" s="12">
        <v>11500.37</v>
      </c>
      <c r="I197" s="12">
        <v>12379.174999999999</v>
      </c>
    </row>
    <row r="198" spans="1:9" x14ac:dyDescent="0.25">
      <c r="A198">
        <v>45435</v>
      </c>
      <c r="B198" t="s">
        <v>330</v>
      </c>
      <c r="C198" t="s">
        <v>88</v>
      </c>
      <c r="D198" s="12">
        <v>18574.71</v>
      </c>
      <c r="E198" s="12">
        <v>7201.74</v>
      </c>
      <c r="F198" s="13">
        <v>5.00004E-2</v>
      </c>
      <c r="G198" s="12">
        <v>17493.5</v>
      </c>
      <c r="H198" s="12">
        <v>17811.900000000001</v>
      </c>
      <c r="I198" s="12">
        <v>11482.1</v>
      </c>
    </row>
    <row r="199" spans="1:9" x14ac:dyDescent="0.25">
      <c r="A199">
        <v>45443</v>
      </c>
      <c r="B199" t="s">
        <v>331</v>
      </c>
      <c r="C199" t="s">
        <v>58</v>
      </c>
      <c r="D199" s="12">
        <v>2950.16</v>
      </c>
      <c r="E199" s="12">
        <v>8874.35</v>
      </c>
      <c r="F199" s="13">
        <v>0.66756329999999997</v>
      </c>
      <c r="G199" s="12">
        <v>4195.1099999999997</v>
      </c>
      <c r="H199" s="12">
        <v>13356.17</v>
      </c>
      <c r="I199" s="12">
        <v>12663</v>
      </c>
    </row>
    <row r="200" spans="1:9" x14ac:dyDescent="0.25">
      <c r="A200">
        <v>45450</v>
      </c>
      <c r="B200" t="s">
        <v>332</v>
      </c>
      <c r="C200" t="s">
        <v>58</v>
      </c>
      <c r="D200" s="12">
        <v>2254.65</v>
      </c>
      <c r="E200" s="12">
        <v>7946.3</v>
      </c>
      <c r="F200" s="13">
        <v>0.71626420000000002</v>
      </c>
      <c r="G200" s="12">
        <v>3395.28</v>
      </c>
      <c r="H200" s="12">
        <v>12102.71</v>
      </c>
      <c r="I200" s="12">
        <v>4310.4375</v>
      </c>
    </row>
    <row r="201" spans="1:9" x14ac:dyDescent="0.25">
      <c r="A201">
        <v>45468</v>
      </c>
      <c r="B201" t="s">
        <v>333</v>
      </c>
      <c r="C201" t="s">
        <v>50</v>
      </c>
      <c r="D201" s="12">
        <v>3890.55</v>
      </c>
      <c r="E201" s="12">
        <v>7692.52</v>
      </c>
      <c r="F201" s="13">
        <v>0.49424249999999997</v>
      </c>
      <c r="G201" s="12">
        <v>10068.14</v>
      </c>
      <c r="H201" s="12">
        <v>15379.2</v>
      </c>
      <c r="I201" s="12">
        <v>15032</v>
      </c>
    </row>
    <row r="202" spans="1:9" x14ac:dyDescent="0.25">
      <c r="A202">
        <v>45476</v>
      </c>
      <c r="B202" t="s">
        <v>334</v>
      </c>
      <c r="C202" t="s">
        <v>109</v>
      </c>
      <c r="D202" s="12">
        <v>4461.22</v>
      </c>
      <c r="E202" s="12">
        <v>7322.98</v>
      </c>
      <c r="F202" s="13">
        <v>0.39079170000000002</v>
      </c>
      <c r="G202" s="12">
        <v>5688.13</v>
      </c>
      <c r="H202" s="12">
        <v>9248.25</v>
      </c>
      <c r="I202" s="12">
        <v>10003.945652173914</v>
      </c>
    </row>
    <row r="203" spans="1:9" x14ac:dyDescent="0.25">
      <c r="A203">
        <v>45484</v>
      </c>
      <c r="B203" t="s">
        <v>335</v>
      </c>
      <c r="C203" t="s">
        <v>113</v>
      </c>
      <c r="D203" s="12">
        <v>3284.97</v>
      </c>
      <c r="E203" s="12">
        <v>7910.85</v>
      </c>
      <c r="F203" s="13">
        <v>0.58475129999999997</v>
      </c>
      <c r="G203" s="12">
        <v>6638.47</v>
      </c>
      <c r="H203" s="12">
        <v>14027.9</v>
      </c>
      <c r="I203" s="12">
        <v>18160.636363636364</v>
      </c>
    </row>
    <row r="204" spans="1:9" x14ac:dyDescent="0.25">
      <c r="A204">
        <v>45492</v>
      </c>
      <c r="B204" t="s">
        <v>336</v>
      </c>
      <c r="C204" t="s">
        <v>110</v>
      </c>
      <c r="D204" s="12">
        <v>6582.05</v>
      </c>
      <c r="E204" s="12">
        <v>7286.51</v>
      </c>
      <c r="F204" s="13">
        <v>9.6680000000000002E-2</v>
      </c>
      <c r="G204" s="12">
        <v>11246.51</v>
      </c>
      <c r="H204" s="12">
        <v>12945.96</v>
      </c>
      <c r="I204" s="12">
        <v>13121.967741935483</v>
      </c>
    </row>
    <row r="205" spans="1:9" x14ac:dyDescent="0.25">
      <c r="A205">
        <v>45500</v>
      </c>
      <c r="B205" t="s">
        <v>337</v>
      </c>
      <c r="C205" t="s">
        <v>56</v>
      </c>
      <c r="D205" s="12">
        <v>4933.75</v>
      </c>
      <c r="E205" s="12">
        <v>7253.77</v>
      </c>
      <c r="F205" s="13">
        <v>0.31983640000000002</v>
      </c>
      <c r="G205" s="12">
        <v>7444.41</v>
      </c>
      <c r="H205" s="12">
        <v>10688.9</v>
      </c>
      <c r="I205" s="12">
        <v>7911.5860215053763</v>
      </c>
    </row>
    <row r="206" spans="1:9" x14ac:dyDescent="0.25">
      <c r="A206">
        <v>45518</v>
      </c>
      <c r="B206" t="s">
        <v>338</v>
      </c>
      <c r="C206" t="s">
        <v>65</v>
      </c>
      <c r="D206" s="12">
        <v>3629.75</v>
      </c>
      <c r="E206" s="12">
        <v>7271.09</v>
      </c>
      <c r="F206" s="13">
        <v>0.50079700000000005</v>
      </c>
      <c r="G206" s="12">
        <v>5716.27</v>
      </c>
      <c r="H206" s="12">
        <v>10632.4</v>
      </c>
      <c r="I206" s="12">
        <v>6793.916666666667</v>
      </c>
    </row>
    <row r="207" spans="1:9" x14ac:dyDescent="0.25">
      <c r="A207">
        <v>45526</v>
      </c>
      <c r="B207" t="s">
        <v>339</v>
      </c>
      <c r="C207" t="s">
        <v>76</v>
      </c>
      <c r="D207" s="12">
        <v>2594.64</v>
      </c>
      <c r="E207" s="12">
        <v>7924.39</v>
      </c>
      <c r="F207" s="13">
        <v>0.67257540000000005</v>
      </c>
      <c r="G207" s="12">
        <v>5009.3500000000004</v>
      </c>
      <c r="H207" s="12">
        <v>13316.62</v>
      </c>
      <c r="I207" s="12">
        <v>7636.25</v>
      </c>
    </row>
    <row r="208" spans="1:9" x14ac:dyDescent="0.25">
      <c r="A208">
        <v>45534</v>
      </c>
      <c r="B208" t="s">
        <v>340</v>
      </c>
      <c r="C208" t="s">
        <v>81</v>
      </c>
      <c r="D208" s="12">
        <v>3874.02</v>
      </c>
      <c r="E208" s="12">
        <v>7555.49</v>
      </c>
      <c r="F208" s="13">
        <v>0.48725760000000001</v>
      </c>
      <c r="G208" s="12">
        <v>6671.53</v>
      </c>
      <c r="H208" s="12">
        <v>11977.77</v>
      </c>
      <c r="I208" s="12">
        <v>6063.5925925925922</v>
      </c>
    </row>
    <row r="209" spans="1:9" x14ac:dyDescent="0.25">
      <c r="A209">
        <v>45542</v>
      </c>
      <c r="B209" t="s">
        <v>341</v>
      </c>
      <c r="C209" t="s">
        <v>91</v>
      </c>
      <c r="D209" s="12">
        <v>2581</v>
      </c>
      <c r="E209" s="12">
        <v>7822.13</v>
      </c>
      <c r="F209" s="13">
        <v>0.67003869999999999</v>
      </c>
      <c r="G209" s="12">
        <v>5665.08</v>
      </c>
      <c r="H209" s="12">
        <v>14356.6</v>
      </c>
      <c r="I209" s="12">
        <v>200</v>
      </c>
    </row>
    <row r="210" spans="1:9" x14ac:dyDescent="0.25">
      <c r="A210">
        <v>45559</v>
      </c>
      <c r="B210" t="s">
        <v>342</v>
      </c>
      <c r="C210" t="s">
        <v>56</v>
      </c>
      <c r="D210" s="12">
        <v>5212.1499999999996</v>
      </c>
      <c r="E210" s="12">
        <v>7195.61</v>
      </c>
      <c r="F210" s="13">
        <v>0.27564860000000002</v>
      </c>
      <c r="G210" s="12">
        <v>8435.09</v>
      </c>
      <c r="H210" s="12">
        <v>11167.5</v>
      </c>
      <c r="I210" s="12">
        <v>22471</v>
      </c>
    </row>
    <row r="211" spans="1:9" x14ac:dyDescent="0.25">
      <c r="A211">
        <v>45567</v>
      </c>
      <c r="B211" t="s">
        <v>343</v>
      </c>
      <c r="C211" t="s">
        <v>71</v>
      </c>
      <c r="D211" s="12">
        <v>3056.8</v>
      </c>
      <c r="E211" s="12">
        <v>7818.41</v>
      </c>
      <c r="F211" s="13">
        <v>0.60902540000000005</v>
      </c>
      <c r="G211" s="12">
        <v>4256.58</v>
      </c>
      <c r="H211" s="12">
        <v>10445.14</v>
      </c>
      <c r="I211" s="12">
        <v>0</v>
      </c>
    </row>
    <row r="212" spans="1:9" x14ac:dyDescent="0.25">
      <c r="A212">
        <v>45575</v>
      </c>
      <c r="B212" t="s">
        <v>344</v>
      </c>
      <c r="C212" t="s">
        <v>47</v>
      </c>
      <c r="D212" s="12">
        <v>3355.31</v>
      </c>
      <c r="E212" s="12">
        <v>7390.72</v>
      </c>
      <c r="F212" s="13">
        <v>0.54601040000000001</v>
      </c>
      <c r="G212" s="12">
        <v>5438.88</v>
      </c>
      <c r="H212" s="12">
        <v>10063.09</v>
      </c>
      <c r="I212" s="12">
        <v>0</v>
      </c>
    </row>
    <row r="213" spans="1:9" x14ac:dyDescent="0.25">
      <c r="A213">
        <v>45583</v>
      </c>
      <c r="B213" t="s">
        <v>345</v>
      </c>
      <c r="C213" t="s">
        <v>72</v>
      </c>
      <c r="D213" s="12">
        <v>5828.84</v>
      </c>
      <c r="E213" s="12">
        <v>7261.97</v>
      </c>
      <c r="F213" s="13">
        <v>0.1973473</v>
      </c>
      <c r="G213" s="12">
        <v>11267.27</v>
      </c>
      <c r="H213" s="12">
        <v>13159.6</v>
      </c>
      <c r="I213" s="12">
        <v>7531.2162162162158</v>
      </c>
    </row>
    <row r="214" spans="1:9" x14ac:dyDescent="0.25">
      <c r="A214">
        <v>45591</v>
      </c>
      <c r="B214" t="s">
        <v>346</v>
      </c>
      <c r="C214" t="s">
        <v>87</v>
      </c>
      <c r="D214" s="12">
        <v>2864.31</v>
      </c>
      <c r="E214" s="12">
        <v>7734.84</v>
      </c>
      <c r="F214" s="13">
        <v>0.6296872</v>
      </c>
      <c r="G214" s="12">
        <v>4683.67</v>
      </c>
      <c r="H214" s="12">
        <v>12099.67</v>
      </c>
      <c r="I214" s="12">
        <v>5904</v>
      </c>
    </row>
    <row r="215" spans="1:9" x14ac:dyDescent="0.25">
      <c r="A215">
        <v>45609</v>
      </c>
      <c r="B215" t="s">
        <v>347</v>
      </c>
      <c r="C215" t="s">
        <v>72</v>
      </c>
      <c r="D215" s="12">
        <v>5650.65</v>
      </c>
      <c r="E215" s="12">
        <v>7227.56</v>
      </c>
      <c r="F215" s="13">
        <v>0.21818009999999999</v>
      </c>
      <c r="G215" s="12">
        <v>11744.13</v>
      </c>
      <c r="H215" s="12">
        <v>13980.82</v>
      </c>
      <c r="I215" s="12">
        <v>24608.25</v>
      </c>
    </row>
    <row r="216" spans="1:9" x14ac:dyDescent="0.25">
      <c r="A216">
        <v>45617</v>
      </c>
      <c r="B216" t="s">
        <v>348</v>
      </c>
      <c r="C216" t="s">
        <v>65</v>
      </c>
      <c r="D216" s="12">
        <v>4948.07</v>
      </c>
      <c r="E216" s="12">
        <v>7242.02</v>
      </c>
      <c r="F216" s="13">
        <v>0.31675550000000002</v>
      </c>
      <c r="G216" s="12">
        <v>7420.68</v>
      </c>
      <c r="H216" s="12">
        <v>10495.86</v>
      </c>
      <c r="I216" s="12">
        <v>7222.6</v>
      </c>
    </row>
    <row r="217" spans="1:9" x14ac:dyDescent="0.25">
      <c r="A217">
        <v>45625</v>
      </c>
      <c r="B217" t="s">
        <v>349</v>
      </c>
      <c r="C217" t="s">
        <v>82</v>
      </c>
      <c r="D217" s="12">
        <v>4264.26</v>
      </c>
      <c r="E217" s="12">
        <v>7261.19</v>
      </c>
      <c r="F217" s="13">
        <v>0.41273260000000001</v>
      </c>
      <c r="G217" s="12">
        <v>6987.87</v>
      </c>
      <c r="H217" s="12">
        <v>10921.09</v>
      </c>
      <c r="I217" s="12">
        <v>5352.583333333333</v>
      </c>
    </row>
    <row r="218" spans="1:9" x14ac:dyDescent="0.25">
      <c r="A218">
        <v>45633</v>
      </c>
      <c r="B218" t="s">
        <v>350</v>
      </c>
      <c r="C218" t="s">
        <v>45</v>
      </c>
      <c r="D218" s="12">
        <v>3484.37</v>
      </c>
      <c r="E218" s="12">
        <v>7333.58</v>
      </c>
      <c r="F218" s="13">
        <v>0.52487459999999997</v>
      </c>
      <c r="G218" s="12">
        <v>5422.15</v>
      </c>
      <c r="H218" s="12">
        <v>11475.6</v>
      </c>
      <c r="I218" s="12">
        <v>54373.5</v>
      </c>
    </row>
    <row r="219" spans="1:9" x14ac:dyDescent="0.25">
      <c r="A219">
        <v>45641</v>
      </c>
      <c r="B219" t="s">
        <v>351</v>
      </c>
      <c r="C219" t="s">
        <v>49</v>
      </c>
      <c r="D219" s="12">
        <v>2840.4</v>
      </c>
      <c r="E219" s="12">
        <v>7250.3</v>
      </c>
      <c r="F219" s="13">
        <v>0.60823689999999997</v>
      </c>
      <c r="G219" s="12">
        <v>4047.38</v>
      </c>
      <c r="H219" s="12">
        <v>9713.73</v>
      </c>
      <c r="I219" s="12">
        <v>3830.7169811320755</v>
      </c>
    </row>
    <row r="220" spans="1:9" x14ac:dyDescent="0.25">
      <c r="A220">
        <v>45658</v>
      </c>
      <c r="B220" t="s">
        <v>352</v>
      </c>
      <c r="C220" t="s">
        <v>43</v>
      </c>
      <c r="D220" s="12">
        <v>5455.47</v>
      </c>
      <c r="E220" s="12">
        <v>7640.06</v>
      </c>
      <c r="F220" s="13">
        <v>0.2859389</v>
      </c>
      <c r="G220" s="12">
        <v>9221.5300000000007</v>
      </c>
      <c r="H220" s="12">
        <v>13291.87</v>
      </c>
      <c r="I220" s="12">
        <v>7713.1333333333332</v>
      </c>
    </row>
    <row r="221" spans="1:9" x14ac:dyDescent="0.25">
      <c r="A221">
        <v>45666</v>
      </c>
      <c r="B221" t="s">
        <v>353</v>
      </c>
      <c r="C221" t="s">
        <v>52</v>
      </c>
      <c r="D221" s="12">
        <v>2354.54</v>
      </c>
      <c r="E221" s="12">
        <v>9800.91</v>
      </c>
      <c r="F221" s="13">
        <v>0.75976310000000002</v>
      </c>
      <c r="G221" s="12">
        <v>3673.61</v>
      </c>
      <c r="H221" s="12">
        <v>13835.41</v>
      </c>
      <c r="I221" s="12">
        <v>6200.411764705882</v>
      </c>
    </row>
    <row r="222" spans="1:9" x14ac:dyDescent="0.25">
      <c r="A222">
        <v>45674</v>
      </c>
      <c r="B222" t="s">
        <v>354</v>
      </c>
      <c r="C222" t="s">
        <v>59</v>
      </c>
      <c r="D222" s="12">
        <v>5415.46</v>
      </c>
      <c r="E222" s="12">
        <v>8270.89</v>
      </c>
      <c r="F222" s="13">
        <v>0.3452385</v>
      </c>
      <c r="G222" s="12">
        <v>14290.17</v>
      </c>
      <c r="H222" s="12">
        <v>19160.55</v>
      </c>
      <c r="I222" s="12">
        <v>5046.166666666667</v>
      </c>
    </row>
    <row r="223" spans="1:9" x14ac:dyDescent="0.25">
      <c r="A223">
        <v>45757</v>
      </c>
      <c r="B223" t="s">
        <v>355</v>
      </c>
      <c r="C223" t="s">
        <v>40</v>
      </c>
      <c r="D223" s="12">
        <v>3477.51</v>
      </c>
      <c r="E223" s="12">
        <v>7511.49</v>
      </c>
      <c r="F223" s="13">
        <v>0.53704130000000005</v>
      </c>
      <c r="G223" s="12">
        <v>3980.52</v>
      </c>
      <c r="H223" s="12">
        <v>10955.06</v>
      </c>
      <c r="I223" s="12">
        <v>547.91304347826087</v>
      </c>
    </row>
    <row r="224" spans="1:9" x14ac:dyDescent="0.25">
      <c r="A224">
        <v>45765</v>
      </c>
      <c r="B224" t="s">
        <v>356</v>
      </c>
      <c r="C224" t="s">
        <v>40</v>
      </c>
      <c r="D224" s="12">
        <v>3713.32</v>
      </c>
      <c r="E224" s="12">
        <v>7215.18</v>
      </c>
      <c r="F224" s="13">
        <v>0.48534620000000001</v>
      </c>
      <c r="G224" s="12">
        <v>6175.37</v>
      </c>
      <c r="H224" s="12">
        <v>9833.9</v>
      </c>
      <c r="I224" s="12">
        <v>2986.7241379310344</v>
      </c>
    </row>
    <row r="225" spans="1:9" x14ac:dyDescent="0.25">
      <c r="A225">
        <v>45773</v>
      </c>
      <c r="B225" t="s">
        <v>357</v>
      </c>
      <c r="C225" t="s">
        <v>40</v>
      </c>
      <c r="D225" s="12">
        <v>4243.16</v>
      </c>
      <c r="E225" s="12">
        <v>7209.99</v>
      </c>
      <c r="F225" s="13">
        <v>0.41148879999999999</v>
      </c>
      <c r="G225" s="12">
        <v>5603.63</v>
      </c>
      <c r="H225" s="12">
        <v>8971.26</v>
      </c>
      <c r="I225" s="12">
        <v>4222.260869565217</v>
      </c>
    </row>
    <row r="226" spans="1:9" x14ac:dyDescent="0.25">
      <c r="A226">
        <v>45781</v>
      </c>
      <c r="B226" t="s">
        <v>358</v>
      </c>
      <c r="C226" t="s">
        <v>40</v>
      </c>
      <c r="D226" s="12">
        <v>3143.4</v>
      </c>
      <c r="E226" s="12">
        <v>8232.15</v>
      </c>
      <c r="F226" s="13">
        <v>0.61815560000000003</v>
      </c>
      <c r="G226" s="12">
        <v>9154.94</v>
      </c>
      <c r="H226" s="12">
        <v>17094.22</v>
      </c>
      <c r="I226" s="12">
        <v>0</v>
      </c>
    </row>
    <row r="227" spans="1:9" x14ac:dyDescent="0.25">
      <c r="A227">
        <v>45799</v>
      </c>
      <c r="B227" t="s">
        <v>359</v>
      </c>
      <c r="C227" t="s">
        <v>40</v>
      </c>
      <c r="D227" s="12">
        <v>5447.46</v>
      </c>
      <c r="E227" s="12">
        <v>7211.14</v>
      </c>
      <c r="F227" s="13">
        <v>0.24457709999999999</v>
      </c>
      <c r="G227" s="12">
        <v>8176.74</v>
      </c>
      <c r="H227" s="12">
        <v>10259.08</v>
      </c>
      <c r="I227" s="12">
        <v>4403.3714285714286</v>
      </c>
    </row>
    <row r="228" spans="1:9" x14ac:dyDescent="0.25">
      <c r="A228">
        <v>45807</v>
      </c>
      <c r="B228" t="s">
        <v>360</v>
      </c>
      <c r="C228" t="s">
        <v>40</v>
      </c>
      <c r="D228" s="12">
        <v>3119.88</v>
      </c>
      <c r="E228" s="12">
        <v>7639.35</v>
      </c>
      <c r="F228" s="13">
        <v>0.59160400000000002</v>
      </c>
      <c r="G228" s="12">
        <v>5718.66</v>
      </c>
      <c r="H228" s="12">
        <v>13090.76</v>
      </c>
      <c r="I228" s="12">
        <v>2088.8888888888887</v>
      </c>
    </row>
    <row r="229" spans="1:9" x14ac:dyDescent="0.25">
      <c r="A229">
        <v>45823</v>
      </c>
      <c r="B229" t="s">
        <v>361</v>
      </c>
      <c r="C229" t="s">
        <v>50</v>
      </c>
      <c r="D229" s="12">
        <v>10059.08</v>
      </c>
      <c r="E229" s="12">
        <v>8100.42</v>
      </c>
      <c r="F229" s="13">
        <v>0.05</v>
      </c>
      <c r="G229" s="12">
        <v>26510.29</v>
      </c>
      <c r="H229" s="12">
        <v>29780.15</v>
      </c>
      <c r="I229" s="12">
        <v>10806.5625</v>
      </c>
    </row>
    <row r="230" spans="1:9" x14ac:dyDescent="0.25">
      <c r="A230">
        <v>45831</v>
      </c>
      <c r="B230" t="s">
        <v>362</v>
      </c>
      <c r="C230" t="s">
        <v>50</v>
      </c>
      <c r="D230" s="12">
        <v>4130.7299999999996</v>
      </c>
      <c r="E230" s="12">
        <v>7958.2</v>
      </c>
      <c r="F230" s="13">
        <v>0.4809467</v>
      </c>
      <c r="G230" s="12">
        <v>4335.97</v>
      </c>
      <c r="H230" s="12">
        <v>9329.2200000000012</v>
      </c>
      <c r="I230" s="12">
        <v>14345</v>
      </c>
    </row>
    <row r="231" spans="1:9" x14ac:dyDescent="0.25">
      <c r="A231">
        <v>45856</v>
      </c>
      <c r="B231" t="s">
        <v>363</v>
      </c>
      <c r="C231" t="s">
        <v>51</v>
      </c>
      <c r="D231" s="12">
        <v>3032.16</v>
      </c>
      <c r="E231" s="12">
        <v>7208.68</v>
      </c>
      <c r="F231" s="13">
        <v>0.57937380000000005</v>
      </c>
      <c r="G231" s="12">
        <v>5353.54</v>
      </c>
      <c r="H231" s="12">
        <v>10722.18</v>
      </c>
      <c r="I231" s="12">
        <v>5308.6129032258068</v>
      </c>
    </row>
    <row r="232" spans="1:9" x14ac:dyDescent="0.25">
      <c r="A232">
        <v>45864</v>
      </c>
      <c r="B232" t="s">
        <v>364</v>
      </c>
      <c r="C232" t="s">
        <v>51</v>
      </c>
      <c r="D232" s="12">
        <v>4373.0600000000004</v>
      </c>
      <c r="E232" s="12">
        <v>7638.79</v>
      </c>
      <c r="F232" s="13">
        <v>0.42751929999999999</v>
      </c>
      <c r="G232" s="12">
        <v>5288.21</v>
      </c>
      <c r="H232" s="12">
        <v>11161.9</v>
      </c>
      <c r="I232" s="12">
        <v>12519.941176470587</v>
      </c>
    </row>
    <row r="233" spans="1:9" x14ac:dyDescent="0.25">
      <c r="A233">
        <v>45872</v>
      </c>
      <c r="B233" t="s">
        <v>365</v>
      </c>
      <c r="C233" t="s">
        <v>51</v>
      </c>
      <c r="D233" s="12">
        <v>3388.38</v>
      </c>
      <c r="E233" s="12">
        <v>7251.43</v>
      </c>
      <c r="F233" s="13">
        <v>0.53272940000000002</v>
      </c>
      <c r="G233" s="12">
        <v>4098.29</v>
      </c>
      <c r="H233" s="12">
        <v>9056.25</v>
      </c>
      <c r="I233" s="12">
        <v>7292.9428571428571</v>
      </c>
    </row>
    <row r="234" spans="1:9" x14ac:dyDescent="0.25">
      <c r="A234">
        <v>45880</v>
      </c>
      <c r="B234" t="s">
        <v>366</v>
      </c>
      <c r="C234" t="s">
        <v>51</v>
      </c>
      <c r="D234" s="12">
        <v>2846.68</v>
      </c>
      <c r="E234" s="12">
        <v>7554.64</v>
      </c>
      <c r="F234" s="13">
        <v>0.62318790000000002</v>
      </c>
      <c r="G234" s="12">
        <v>4901.78</v>
      </c>
      <c r="H234" s="12">
        <v>11544.51</v>
      </c>
      <c r="I234" s="12">
        <v>10266.652173913044</v>
      </c>
    </row>
    <row r="235" spans="1:9" x14ac:dyDescent="0.25">
      <c r="A235">
        <v>45906</v>
      </c>
      <c r="B235" t="s">
        <v>367</v>
      </c>
      <c r="C235" t="s">
        <v>39</v>
      </c>
      <c r="D235" s="12">
        <v>4021.53</v>
      </c>
      <c r="E235" s="12">
        <v>7279.46</v>
      </c>
      <c r="F235" s="13">
        <v>0.44755109999999998</v>
      </c>
      <c r="G235" s="12">
        <v>7190.78</v>
      </c>
      <c r="H235" s="12">
        <v>12978.97</v>
      </c>
      <c r="I235" s="12">
        <v>0</v>
      </c>
    </row>
    <row r="236" spans="1:9" x14ac:dyDescent="0.25">
      <c r="A236">
        <v>45914</v>
      </c>
      <c r="B236" t="s">
        <v>368</v>
      </c>
      <c r="C236" t="s">
        <v>39</v>
      </c>
      <c r="D236" s="12">
        <v>3764.43</v>
      </c>
      <c r="E236" s="12">
        <v>7803.05</v>
      </c>
      <c r="F236" s="13">
        <v>0.51756939999999996</v>
      </c>
      <c r="G236" s="12">
        <v>4600.58</v>
      </c>
      <c r="H236" s="12">
        <v>10733.57</v>
      </c>
      <c r="I236" s="12">
        <v>0</v>
      </c>
    </row>
    <row r="237" spans="1:9" x14ac:dyDescent="0.25">
      <c r="A237">
        <v>45922</v>
      </c>
      <c r="B237" t="s">
        <v>369</v>
      </c>
      <c r="C237" t="s">
        <v>39</v>
      </c>
      <c r="D237" s="12">
        <v>1434.3</v>
      </c>
      <c r="E237" s="12">
        <v>8212.64</v>
      </c>
      <c r="F237" s="13">
        <v>0.82535460000000005</v>
      </c>
      <c r="G237" s="12">
        <v>1864.47</v>
      </c>
      <c r="H237" s="12">
        <v>15248.47</v>
      </c>
      <c r="I237" s="12">
        <v>0</v>
      </c>
    </row>
    <row r="238" spans="1:9" x14ac:dyDescent="0.25">
      <c r="A238">
        <v>45948</v>
      </c>
      <c r="B238" t="s">
        <v>370</v>
      </c>
      <c r="C238" t="s">
        <v>123</v>
      </c>
      <c r="D238" s="12">
        <v>4912.54</v>
      </c>
      <c r="E238" s="12">
        <v>7808.57</v>
      </c>
      <c r="F238" s="13">
        <v>0.3708784</v>
      </c>
      <c r="G238" s="12">
        <v>6763.11</v>
      </c>
      <c r="H238" s="12">
        <v>10709.08</v>
      </c>
      <c r="I238" s="12">
        <v>1819.2307692307693</v>
      </c>
    </row>
    <row r="239" spans="1:9" x14ac:dyDescent="0.25">
      <c r="A239">
        <v>45955</v>
      </c>
      <c r="B239" t="s">
        <v>371</v>
      </c>
      <c r="C239" t="s">
        <v>123</v>
      </c>
      <c r="D239" s="12">
        <v>4135.97</v>
      </c>
      <c r="E239" s="12">
        <v>7895.15</v>
      </c>
      <c r="F239" s="13">
        <v>0.4761379</v>
      </c>
      <c r="G239" s="12">
        <v>7477.29</v>
      </c>
      <c r="H239" s="12">
        <v>12506.36</v>
      </c>
      <c r="I239" s="12">
        <v>7109.125</v>
      </c>
    </row>
    <row r="240" spans="1:9" x14ac:dyDescent="0.25">
      <c r="A240">
        <v>45963</v>
      </c>
      <c r="B240" t="s">
        <v>372</v>
      </c>
      <c r="C240" t="s">
        <v>123</v>
      </c>
      <c r="D240" s="12">
        <v>3924.94</v>
      </c>
      <c r="E240" s="12">
        <v>10390.219999999999</v>
      </c>
      <c r="F240" s="13">
        <v>0.62224670000000004</v>
      </c>
      <c r="G240" s="12">
        <v>6393.58</v>
      </c>
      <c r="H240" s="12">
        <v>12797.52</v>
      </c>
      <c r="I240" s="12">
        <v>7324.666666666667</v>
      </c>
    </row>
    <row r="241" spans="1:9" x14ac:dyDescent="0.25">
      <c r="A241">
        <v>45971</v>
      </c>
      <c r="B241" t="s">
        <v>373</v>
      </c>
      <c r="C241" t="s">
        <v>123</v>
      </c>
      <c r="D241" s="12">
        <v>3562.4</v>
      </c>
      <c r="E241" s="12">
        <v>9616.66</v>
      </c>
      <c r="F241" s="13">
        <v>0.62955950000000005</v>
      </c>
      <c r="G241" s="12">
        <v>6184.37</v>
      </c>
      <c r="H241" s="12">
        <v>14974.53</v>
      </c>
      <c r="I241" s="12">
        <v>12831.833333333334</v>
      </c>
    </row>
    <row r="242" spans="1:9" x14ac:dyDescent="0.25">
      <c r="A242">
        <v>45997</v>
      </c>
      <c r="B242" t="s">
        <v>126</v>
      </c>
      <c r="C242" t="s">
        <v>55</v>
      </c>
      <c r="D242" s="12">
        <v>7579.93</v>
      </c>
      <c r="E242" s="12">
        <v>7213.09</v>
      </c>
      <c r="F242" s="13">
        <v>0.05</v>
      </c>
      <c r="G242" s="12">
        <v>9530.76</v>
      </c>
      <c r="H242" s="12">
        <v>11348.87</v>
      </c>
      <c r="I242" s="12">
        <v>0</v>
      </c>
    </row>
    <row r="243" spans="1:9" x14ac:dyDescent="0.25">
      <c r="A243">
        <v>46003</v>
      </c>
      <c r="B243" t="s">
        <v>374</v>
      </c>
      <c r="C243" t="s">
        <v>55</v>
      </c>
      <c r="D243" s="12">
        <v>3877.38</v>
      </c>
      <c r="E243" s="12">
        <v>8256.7900000000009</v>
      </c>
      <c r="F243" s="13">
        <v>0.53040100000000001</v>
      </c>
      <c r="G243" s="12">
        <v>6354.08</v>
      </c>
      <c r="H243" s="12">
        <v>13410.64</v>
      </c>
      <c r="I243" s="12">
        <v>9352</v>
      </c>
    </row>
    <row r="244" spans="1:9" x14ac:dyDescent="0.25">
      <c r="A244">
        <v>46011</v>
      </c>
      <c r="B244" t="s">
        <v>375</v>
      </c>
      <c r="C244" t="s">
        <v>55</v>
      </c>
      <c r="D244" s="12">
        <v>4896.3</v>
      </c>
      <c r="E244" s="12">
        <v>7309.9</v>
      </c>
      <c r="F244" s="13">
        <v>0.33018239999999999</v>
      </c>
      <c r="G244" s="12">
        <v>6650.11</v>
      </c>
      <c r="H244" s="12">
        <v>11649.58</v>
      </c>
      <c r="I244" s="12">
        <v>0</v>
      </c>
    </row>
    <row r="245" spans="1:9" x14ac:dyDescent="0.25">
      <c r="A245">
        <v>46037</v>
      </c>
      <c r="B245" t="s">
        <v>376</v>
      </c>
      <c r="C245" t="s">
        <v>103</v>
      </c>
      <c r="D245" s="12">
        <v>4096.49</v>
      </c>
      <c r="E245" s="12">
        <v>7430.94</v>
      </c>
      <c r="F245" s="13">
        <v>0.44872519999999999</v>
      </c>
      <c r="G245" s="12">
        <v>4966.57</v>
      </c>
      <c r="H245" s="12">
        <v>10138.43</v>
      </c>
      <c r="I245" s="12">
        <v>2606</v>
      </c>
    </row>
    <row r="246" spans="1:9" x14ac:dyDescent="0.25">
      <c r="A246">
        <v>46045</v>
      </c>
      <c r="B246" t="s">
        <v>377</v>
      </c>
      <c r="C246" t="s">
        <v>103</v>
      </c>
      <c r="D246" s="12">
        <v>3565.12</v>
      </c>
      <c r="E246" s="12">
        <v>8078.56</v>
      </c>
      <c r="F246" s="13">
        <v>0.55869360000000001</v>
      </c>
      <c r="G246" s="12">
        <v>4479.79</v>
      </c>
      <c r="H246" s="12">
        <v>12272</v>
      </c>
      <c r="I246" s="12">
        <v>252.72413793103448</v>
      </c>
    </row>
    <row r="247" spans="1:9" x14ac:dyDescent="0.25">
      <c r="A247">
        <v>46060</v>
      </c>
      <c r="B247" t="s">
        <v>378</v>
      </c>
      <c r="C247" t="s">
        <v>103</v>
      </c>
      <c r="D247" s="12">
        <v>2413.5500000000002</v>
      </c>
      <c r="E247" s="12">
        <v>7262.94</v>
      </c>
      <c r="F247" s="13">
        <v>0.66768970000000005</v>
      </c>
      <c r="G247" s="12">
        <v>2563.4299999999998</v>
      </c>
      <c r="H247" s="12">
        <v>10195.07</v>
      </c>
      <c r="I247" s="12">
        <v>8821.7352941176468</v>
      </c>
    </row>
    <row r="248" spans="1:9" x14ac:dyDescent="0.25">
      <c r="A248">
        <v>46078</v>
      </c>
      <c r="B248" t="s">
        <v>379</v>
      </c>
      <c r="C248" t="s">
        <v>103</v>
      </c>
      <c r="D248" s="12">
        <v>2905.53</v>
      </c>
      <c r="E248" s="12">
        <v>8227.7900000000009</v>
      </c>
      <c r="F248" s="13">
        <v>0.64686390000000005</v>
      </c>
      <c r="G248" s="12">
        <v>3796.09</v>
      </c>
      <c r="H248" s="12">
        <v>11842.61</v>
      </c>
      <c r="I248" s="12">
        <v>15060.727272727272</v>
      </c>
    </row>
    <row r="249" spans="1:9" x14ac:dyDescent="0.25">
      <c r="A249">
        <v>46094</v>
      </c>
      <c r="B249" t="s">
        <v>900</v>
      </c>
      <c r="C249" t="s">
        <v>106</v>
      </c>
      <c r="D249" s="12">
        <v>3244.11</v>
      </c>
      <c r="E249" s="12">
        <v>7261.51</v>
      </c>
      <c r="F249" s="13">
        <v>0.55324580000000001</v>
      </c>
      <c r="G249" s="12">
        <v>5092.8500000000004</v>
      </c>
      <c r="H249" s="12">
        <v>10205.27</v>
      </c>
      <c r="I249" s="12">
        <v>5143.895833333333</v>
      </c>
    </row>
    <row r="250" spans="1:9" x14ac:dyDescent="0.25">
      <c r="A250">
        <v>46102</v>
      </c>
      <c r="B250" t="s">
        <v>380</v>
      </c>
      <c r="C250" t="s">
        <v>106</v>
      </c>
      <c r="D250" s="12">
        <v>4340.55</v>
      </c>
      <c r="E250" s="12">
        <v>7206.46</v>
      </c>
      <c r="F250" s="13">
        <v>0.39768619999999999</v>
      </c>
      <c r="G250" s="12">
        <v>6563.84</v>
      </c>
      <c r="H250" s="12">
        <v>9875.7999999999993</v>
      </c>
      <c r="I250" s="12">
        <v>7950.6958333333332</v>
      </c>
    </row>
    <row r="251" spans="1:9" x14ac:dyDescent="0.25">
      <c r="A251">
        <v>46110</v>
      </c>
      <c r="B251" t="s">
        <v>381</v>
      </c>
      <c r="C251" t="s">
        <v>106</v>
      </c>
      <c r="D251" s="12">
        <v>5702.77</v>
      </c>
      <c r="E251" s="12">
        <v>7220.89</v>
      </c>
      <c r="F251" s="13">
        <v>0.21024000000000001</v>
      </c>
      <c r="G251" s="12">
        <v>7648.97</v>
      </c>
      <c r="H251" s="12">
        <v>10067.549999999999</v>
      </c>
      <c r="I251" s="12">
        <v>18179.183870967743</v>
      </c>
    </row>
    <row r="252" spans="1:9" x14ac:dyDescent="0.25">
      <c r="A252">
        <v>46128</v>
      </c>
      <c r="B252" t="s">
        <v>382</v>
      </c>
      <c r="C252" t="s">
        <v>106</v>
      </c>
      <c r="D252" s="12">
        <v>3197.24</v>
      </c>
      <c r="E252" s="12">
        <v>7236.74</v>
      </c>
      <c r="F252" s="13">
        <v>0.5581933</v>
      </c>
      <c r="G252" s="12">
        <v>4887.6099999999997</v>
      </c>
      <c r="H252" s="12">
        <v>11220.91</v>
      </c>
      <c r="I252" s="12">
        <v>12011.1</v>
      </c>
    </row>
    <row r="253" spans="1:9" x14ac:dyDescent="0.25">
      <c r="A253">
        <v>46136</v>
      </c>
      <c r="B253" t="s">
        <v>383</v>
      </c>
      <c r="C253" t="s">
        <v>106</v>
      </c>
      <c r="D253" s="12">
        <v>1591.94</v>
      </c>
      <c r="E253" s="12">
        <v>8741.8700000000008</v>
      </c>
      <c r="F253" s="13">
        <v>0.81789480000000003</v>
      </c>
      <c r="G253" s="12">
        <v>3749.22</v>
      </c>
      <c r="H253" s="12">
        <v>15719.13</v>
      </c>
      <c r="I253" s="12">
        <v>17428.444444444445</v>
      </c>
    </row>
    <row r="254" spans="1:9" x14ac:dyDescent="0.25">
      <c r="A254">
        <v>46144</v>
      </c>
      <c r="B254" t="s">
        <v>384</v>
      </c>
      <c r="C254" t="s">
        <v>106</v>
      </c>
      <c r="D254" s="12">
        <v>4403.3900000000003</v>
      </c>
      <c r="E254" s="12">
        <v>7182.81</v>
      </c>
      <c r="F254" s="13">
        <v>0.38695439999999998</v>
      </c>
      <c r="G254" s="12">
        <v>6580.41</v>
      </c>
      <c r="H254" s="12">
        <v>10070.65</v>
      </c>
      <c r="I254" s="12">
        <v>3682.2571428571428</v>
      </c>
    </row>
    <row r="255" spans="1:9" x14ac:dyDescent="0.25">
      <c r="A255">
        <v>46151</v>
      </c>
      <c r="B255" t="s">
        <v>385</v>
      </c>
      <c r="C255" t="s">
        <v>106</v>
      </c>
      <c r="D255" s="12">
        <v>6085.01</v>
      </c>
      <c r="E255" s="12">
        <v>7232.52</v>
      </c>
      <c r="F255" s="13">
        <v>0.15865979999999999</v>
      </c>
      <c r="G255" s="12">
        <v>9908.69</v>
      </c>
      <c r="H255" s="12">
        <v>12306.6</v>
      </c>
      <c r="I255" s="12">
        <v>8940.6341463414628</v>
      </c>
    </row>
    <row r="256" spans="1:9" x14ac:dyDescent="0.25">
      <c r="A256">
        <v>46177</v>
      </c>
      <c r="B256" t="s">
        <v>386</v>
      </c>
      <c r="C256" t="s">
        <v>75</v>
      </c>
      <c r="D256" s="12">
        <v>5130.58</v>
      </c>
      <c r="E256" s="12">
        <v>8533.98</v>
      </c>
      <c r="F256" s="13">
        <v>0.39880569999999999</v>
      </c>
      <c r="G256" s="12">
        <v>8196.51</v>
      </c>
      <c r="H256" s="12">
        <v>12171.04</v>
      </c>
      <c r="I256" s="12">
        <v>14530.166666666666</v>
      </c>
    </row>
    <row r="257" spans="1:9" x14ac:dyDescent="0.25">
      <c r="A257">
        <v>46193</v>
      </c>
      <c r="B257" t="s">
        <v>387</v>
      </c>
      <c r="C257" t="s">
        <v>113</v>
      </c>
      <c r="D257" s="12">
        <v>4495.91</v>
      </c>
      <c r="E257" s="12">
        <v>7215.55</v>
      </c>
      <c r="F257" s="13">
        <v>0.37691370000000002</v>
      </c>
      <c r="G257" s="12">
        <v>4460.34</v>
      </c>
      <c r="H257" s="12">
        <v>9732.01</v>
      </c>
      <c r="I257" s="12">
        <v>4131.8999999999996</v>
      </c>
    </row>
    <row r="258" spans="1:9" x14ac:dyDescent="0.25">
      <c r="A258">
        <v>46201</v>
      </c>
      <c r="B258" t="s">
        <v>388</v>
      </c>
      <c r="C258" t="s">
        <v>113</v>
      </c>
      <c r="D258" s="12">
        <v>4146.03</v>
      </c>
      <c r="E258" s="12">
        <v>7935.89</v>
      </c>
      <c r="F258" s="13">
        <v>0.47755950000000003</v>
      </c>
      <c r="G258" s="12">
        <v>6772.45</v>
      </c>
      <c r="H258" s="12">
        <v>12532.77</v>
      </c>
      <c r="I258" s="12">
        <v>7190.4615384615381</v>
      </c>
    </row>
    <row r="259" spans="1:9" x14ac:dyDescent="0.25">
      <c r="A259">
        <v>46219</v>
      </c>
      <c r="B259" t="s">
        <v>389</v>
      </c>
      <c r="C259" t="s">
        <v>113</v>
      </c>
      <c r="D259" s="12">
        <v>3075.84</v>
      </c>
      <c r="E259" s="12">
        <v>7378.96</v>
      </c>
      <c r="F259" s="13">
        <v>0.58316080000000003</v>
      </c>
      <c r="G259" s="12">
        <v>6335.05</v>
      </c>
      <c r="H259" s="12">
        <v>13313.52</v>
      </c>
      <c r="I259" s="12">
        <v>23909</v>
      </c>
    </row>
    <row r="260" spans="1:9" x14ac:dyDescent="0.25">
      <c r="A260">
        <v>46235</v>
      </c>
      <c r="B260" t="s">
        <v>390</v>
      </c>
      <c r="C260" t="s">
        <v>90</v>
      </c>
      <c r="D260" s="12">
        <v>4681.16</v>
      </c>
      <c r="E260" s="12">
        <v>7233.67</v>
      </c>
      <c r="F260" s="13">
        <v>0.35286509999999999</v>
      </c>
      <c r="G260" s="12">
        <v>5929.51</v>
      </c>
      <c r="H260" s="12">
        <v>8437.2200000000012</v>
      </c>
      <c r="I260" s="12">
        <v>11348.642857142857</v>
      </c>
    </row>
    <row r="261" spans="1:9" x14ac:dyDescent="0.25">
      <c r="A261">
        <v>46243</v>
      </c>
      <c r="B261" t="s">
        <v>391</v>
      </c>
      <c r="C261" t="s">
        <v>90</v>
      </c>
      <c r="D261" s="12">
        <v>2652.45</v>
      </c>
      <c r="E261" s="12">
        <v>7270.78</v>
      </c>
      <c r="F261" s="13">
        <v>0.63519040000000004</v>
      </c>
      <c r="G261" s="12">
        <v>3791.82</v>
      </c>
      <c r="H261" s="12">
        <v>10453.98</v>
      </c>
      <c r="I261" s="12">
        <v>3515.0222222222224</v>
      </c>
    </row>
    <row r="262" spans="1:9" x14ac:dyDescent="0.25">
      <c r="A262">
        <v>46250</v>
      </c>
      <c r="B262" t="s">
        <v>392</v>
      </c>
      <c r="C262" t="s">
        <v>90</v>
      </c>
      <c r="D262" s="12">
        <v>4580.04</v>
      </c>
      <c r="E262" s="12">
        <v>7268.59</v>
      </c>
      <c r="F262" s="13">
        <v>0.36988599999999999</v>
      </c>
      <c r="G262" s="12">
        <v>6996.96</v>
      </c>
      <c r="H262" s="12">
        <v>10420.049999999999</v>
      </c>
      <c r="I262" s="12">
        <v>9045.3111111111102</v>
      </c>
    </row>
    <row r="263" spans="1:9" x14ac:dyDescent="0.25">
      <c r="A263">
        <v>46268</v>
      </c>
      <c r="B263" t="s">
        <v>393</v>
      </c>
      <c r="C263" t="s">
        <v>90</v>
      </c>
      <c r="D263" s="12">
        <v>3929.18</v>
      </c>
      <c r="E263" s="12">
        <v>7229.86</v>
      </c>
      <c r="F263" s="13">
        <v>0.45653440000000001</v>
      </c>
      <c r="G263" s="12">
        <v>6710.22</v>
      </c>
      <c r="H263" s="12">
        <v>11084</v>
      </c>
      <c r="I263" s="12">
        <v>4684.060606060606</v>
      </c>
    </row>
    <row r="264" spans="1:9" x14ac:dyDescent="0.25">
      <c r="A264">
        <v>46276</v>
      </c>
      <c r="B264" t="s">
        <v>394</v>
      </c>
      <c r="C264" t="s">
        <v>90</v>
      </c>
      <c r="D264" s="12">
        <v>4070.27</v>
      </c>
      <c r="E264" s="12">
        <v>8335.25</v>
      </c>
      <c r="F264" s="13">
        <v>0.51167989999999997</v>
      </c>
      <c r="G264" s="12">
        <v>7899.7</v>
      </c>
      <c r="H264" s="12">
        <v>14087.66</v>
      </c>
      <c r="I264" s="12">
        <v>34506.5</v>
      </c>
    </row>
    <row r="265" spans="1:9" x14ac:dyDescent="0.25">
      <c r="A265">
        <v>46284</v>
      </c>
      <c r="B265" t="s">
        <v>395</v>
      </c>
      <c r="C265" t="s">
        <v>90</v>
      </c>
      <c r="D265" s="12">
        <v>4847.8</v>
      </c>
      <c r="E265" s="12">
        <v>7220.88</v>
      </c>
      <c r="F265" s="13">
        <v>0.32864139999999997</v>
      </c>
      <c r="G265" s="12">
        <v>7747.58</v>
      </c>
      <c r="H265" s="12">
        <v>10649.64</v>
      </c>
      <c r="I265" s="12">
        <v>8529.181818181818</v>
      </c>
    </row>
    <row r="266" spans="1:9" x14ac:dyDescent="0.25">
      <c r="A266">
        <v>46300</v>
      </c>
      <c r="B266" t="s">
        <v>396</v>
      </c>
      <c r="C266" t="s">
        <v>56</v>
      </c>
      <c r="D266" s="12">
        <v>3093.87</v>
      </c>
      <c r="E266" s="12">
        <v>7222.16</v>
      </c>
      <c r="F266" s="13">
        <v>0.57161430000000002</v>
      </c>
      <c r="G266" s="12">
        <v>3884.52</v>
      </c>
      <c r="H266" s="12">
        <v>8279.94</v>
      </c>
      <c r="I266" s="12">
        <v>11050.882352941177</v>
      </c>
    </row>
    <row r="267" spans="1:9" x14ac:dyDescent="0.25">
      <c r="A267">
        <v>46318</v>
      </c>
      <c r="B267" t="s">
        <v>397</v>
      </c>
      <c r="C267" t="s">
        <v>56</v>
      </c>
      <c r="D267" s="12">
        <v>3107.08</v>
      </c>
      <c r="E267" s="12">
        <v>7246.66</v>
      </c>
      <c r="F267" s="13">
        <v>0.57123970000000002</v>
      </c>
      <c r="G267" s="12">
        <v>4528.6400000000003</v>
      </c>
      <c r="H267" s="12">
        <v>11101.52</v>
      </c>
      <c r="I267" s="12">
        <v>4671.1639344262294</v>
      </c>
    </row>
    <row r="268" spans="1:9" x14ac:dyDescent="0.25">
      <c r="A268">
        <v>46326</v>
      </c>
      <c r="B268" t="s">
        <v>398</v>
      </c>
      <c r="C268" t="s">
        <v>56</v>
      </c>
      <c r="D268" s="12">
        <v>5919.63</v>
      </c>
      <c r="E268" s="12">
        <v>7270.27</v>
      </c>
      <c r="F268" s="13">
        <v>0.18577579999999999</v>
      </c>
      <c r="G268" s="12">
        <v>8209.52</v>
      </c>
      <c r="H268" s="12">
        <v>10461.370000000001</v>
      </c>
      <c r="I268" s="12">
        <v>22912.5</v>
      </c>
    </row>
    <row r="269" spans="1:9" x14ac:dyDescent="0.25">
      <c r="A269">
        <v>46334</v>
      </c>
      <c r="B269" t="s">
        <v>399</v>
      </c>
      <c r="C269" t="s">
        <v>56</v>
      </c>
      <c r="D269" s="12">
        <v>2858.25</v>
      </c>
      <c r="E269" s="12">
        <v>8180.48</v>
      </c>
      <c r="F269" s="13">
        <v>0.65060119999999999</v>
      </c>
      <c r="G269" s="12">
        <v>3418.03</v>
      </c>
      <c r="H269" s="12">
        <v>13007.35</v>
      </c>
      <c r="I269" s="12">
        <v>19004.666666666668</v>
      </c>
    </row>
    <row r="270" spans="1:9" x14ac:dyDescent="0.25">
      <c r="A270">
        <v>46342</v>
      </c>
      <c r="B270" t="s">
        <v>400</v>
      </c>
      <c r="C270" t="s">
        <v>56</v>
      </c>
      <c r="D270" s="12">
        <v>2789.84</v>
      </c>
      <c r="E270" s="12">
        <v>7224.27</v>
      </c>
      <c r="F270" s="13">
        <v>0.61382400000000004</v>
      </c>
      <c r="G270" s="12">
        <v>4670.62</v>
      </c>
      <c r="H270" s="12">
        <v>11451.09</v>
      </c>
      <c r="I270" s="12">
        <v>6281.7307692307695</v>
      </c>
    </row>
    <row r="271" spans="1:9" x14ac:dyDescent="0.25">
      <c r="A271">
        <v>46359</v>
      </c>
      <c r="B271" t="s">
        <v>401</v>
      </c>
      <c r="C271" t="s">
        <v>56</v>
      </c>
      <c r="D271" s="12">
        <v>4942.01</v>
      </c>
      <c r="E271" s="12">
        <v>7258.23</v>
      </c>
      <c r="F271" s="13">
        <v>0.31911640000000002</v>
      </c>
      <c r="G271" s="12">
        <v>7335.96</v>
      </c>
      <c r="H271" s="12">
        <v>10276.16</v>
      </c>
      <c r="I271" s="12">
        <v>5762.2930513595165</v>
      </c>
    </row>
    <row r="272" spans="1:9" x14ac:dyDescent="0.25">
      <c r="A272">
        <v>46367</v>
      </c>
      <c r="B272" t="s">
        <v>402</v>
      </c>
      <c r="C272" t="s">
        <v>56</v>
      </c>
      <c r="D272" s="12">
        <v>3344.18</v>
      </c>
      <c r="E272" s="12">
        <v>7558.03</v>
      </c>
      <c r="F272" s="13">
        <v>0.55753280000000005</v>
      </c>
      <c r="G272" s="12">
        <v>5393.99</v>
      </c>
      <c r="H272" s="12">
        <v>11882.06</v>
      </c>
      <c r="I272" s="12">
        <v>56136</v>
      </c>
    </row>
    <row r="273" spans="1:9" x14ac:dyDescent="0.25">
      <c r="A273">
        <v>46383</v>
      </c>
      <c r="B273" t="s">
        <v>403</v>
      </c>
      <c r="C273" t="s">
        <v>69</v>
      </c>
      <c r="D273" s="12">
        <v>2863.29</v>
      </c>
      <c r="E273" s="12">
        <v>7283.81</v>
      </c>
      <c r="F273" s="13">
        <v>0.60689669999999996</v>
      </c>
      <c r="G273" s="12">
        <v>3627.31</v>
      </c>
      <c r="H273" s="12">
        <v>11583.2</v>
      </c>
      <c r="I273" s="12">
        <v>6078.0571428571429</v>
      </c>
    </row>
    <row r="274" spans="1:9" x14ac:dyDescent="0.25">
      <c r="A274">
        <v>46391</v>
      </c>
      <c r="B274" t="s">
        <v>404</v>
      </c>
      <c r="C274" t="s">
        <v>69</v>
      </c>
      <c r="D274" s="12">
        <v>4508.07</v>
      </c>
      <c r="E274" s="12">
        <v>7210.9</v>
      </c>
      <c r="F274" s="13">
        <v>0.37482559999999998</v>
      </c>
      <c r="G274" s="12">
        <v>5997.34</v>
      </c>
      <c r="H274" s="12">
        <v>10942.11</v>
      </c>
      <c r="I274" s="12">
        <v>7042.95</v>
      </c>
    </row>
    <row r="275" spans="1:9" x14ac:dyDescent="0.25">
      <c r="A275">
        <v>46409</v>
      </c>
      <c r="B275" t="s">
        <v>405</v>
      </c>
      <c r="C275" t="s">
        <v>69</v>
      </c>
      <c r="D275" s="12">
        <v>2948.5</v>
      </c>
      <c r="E275" s="12">
        <v>7425.09</v>
      </c>
      <c r="F275" s="13">
        <v>0.6029004</v>
      </c>
      <c r="G275" s="12">
        <v>3422.34</v>
      </c>
      <c r="H275" s="12">
        <v>9836.93</v>
      </c>
      <c r="I275" s="12">
        <v>4010.7636363636366</v>
      </c>
    </row>
    <row r="276" spans="1:9" x14ac:dyDescent="0.25">
      <c r="A276">
        <v>46425</v>
      </c>
      <c r="B276" t="s">
        <v>406</v>
      </c>
      <c r="C276" t="s">
        <v>58</v>
      </c>
      <c r="D276" s="12">
        <v>3826.15</v>
      </c>
      <c r="E276" s="12">
        <v>7209.5</v>
      </c>
      <c r="F276" s="13">
        <v>0.4692905</v>
      </c>
      <c r="G276" s="12">
        <v>5136.46</v>
      </c>
      <c r="H276" s="12">
        <v>10276.43</v>
      </c>
      <c r="I276" s="12">
        <v>0</v>
      </c>
    </row>
    <row r="277" spans="1:9" x14ac:dyDescent="0.25">
      <c r="A277">
        <v>46433</v>
      </c>
      <c r="B277" t="s">
        <v>407</v>
      </c>
      <c r="C277" t="s">
        <v>58</v>
      </c>
      <c r="D277" s="12">
        <v>2494.3200000000002</v>
      </c>
      <c r="E277" s="12">
        <v>7362.14</v>
      </c>
      <c r="F277" s="13">
        <v>0.66119629999999996</v>
      </c>
      <c r="G277" s="12">
        <v>5851.82</v>
      </c>
      <c r="H277" s="12">
        <v>15438.45</v>
      </c>
      <c r="I277" s="12">
        <v>0</v>
      </c>
    </row>
    <row r="278" spans="1:9" x14ac:dyDescent="0.25">
      <c r="A278">
        <v>46441</v>
      </c>
      <c r="B278" t="s">
        <v>408</v>
      </c>
      <c r="C278" t="s">
        <v>58</v>
      </c>
      <c r="D278" s="12">
        <v>3176.11</v>
      </c>
      <c r="E278" s="12">
        <v>8006.73</v>
      </c>
      <c r="F278" s="13">
        <v>0.60331999999999997</v>
      </c>
      <c r="G278" s="12">
        <v>5341.03</v>
      </c>
      <c r="H278" s="12">
        <v>11552.98</v>
      </c>
      <c r="I278" s="12">
        <v>0</v>
      </c>
    </row>
    <row r="279" spans="1:9" x14ac:dyDescent="0.25">
      <c r="A279">
        <v>46458</v>
      </c>
      <c r="B279" t="s">
        <v>409</v>
      </c>
      <c r="C279" t="s">
        <v>58</v>
      </c>
      <c r="D279" s="12">
        <v>5007.05</v>
      </c>
      <c r="E279" s="12">
        <v>7410.12</v>
      </c>
      <c r="F279" s="13">
        <v>0.32429570000000002</v>
      </c>
      <c r="G279" s="12">
        <v>10455.67</v>
      </c>
      <c r="H279" s="12">
        <v>16868.419999999998</v>
      </c>
      <c r="I279" s="12">
        <v>0</v>
      </c>
    </row>
    <row r="280" spans="1:9" x14ac:dyDescent="0.25">
      <c r="A280">
        <v>46474</v>
      </c>
      <c r="B280" t="s">
        <v>410</v>
      </c>
      <c r="C280" t="s">
        <v>98</v>
      </c>
      <c r="D280" s="12">
        <v>3145.23</v>
      </c>
      <c r="E280" s="12">
        <v>7379.28</v>
      </c>
      <c r="F280" s="13">
        <v>0.57377549999999999</v>
      </c>
      <c r="G280" s="12">
        <v>4046.77</v>
      </c>
      <c r="H280" s="12">
        <v>10426.5</v>
      </c>
      <c r="I280" s="12">
        <v>45122</v>
      </c>
    </row>
    <row r="281" spans="1:9" x14ac:dyDescent="0.25">
      <c r="A281">
        <v>46482</v>
      </c>
      <c r="B281" t="s">
        <v>411</v>
      </c>
      <c r="C281" t="s">
        <v>98</v>
      </c>
      <c r="D281" s="12">
        <v>4734.53</v>
      </c>
      <c r="E281" s="12">
        <v>7248.62</v>
      </c>
      <c r="F281" s="13">
        <v>0.34683710000000001</v>
      </c>
      <c r="G281" s="12">
        <v>6186.49</v>
      </c>
      <c r="H281" s="12">
        <v>10117.58</v>
      </c>
      <c r="I281" s="12">
        <v>14852.181818181818</v>
      </c>
    </row>
    <row r="282" spans="1:9" x14ac:dyDescent="0.25">
      <c r="A282">
        <v>46508</v>
      </c>
      <c r="B282" t="s">
        <v>412</v>
      </c>
      <c r="C282" t="s">
        <v>77</v>
      </c>
      <c r="D282" s="12">
        <v>7337.64</v>
      </c>
      <c r="E282" s="12">
        <v>8731.66</v>
      </c>
      <c r="F282" s="13">
        <v>0.15965119999999999</v>
      </c>
      <c r="G282" s="12">
        <v>17622.740000000002</v>
      </c>
      <c r="H282" s="12">
        <v>21841.53</v>
      </c>
      <c r="I282" s="12">
        <v>15164.5</v>
      </c>
    </row>
    <row r="283" spans="1:9" x14ac:dyDescent="0.25">
      <c r="A283">
        <v>46516</v>
      </c>
      <c r="B283" t="s">
        <v>413</v>
      </c>
      <c r="C283" t="s">
        <v>77</v>
      </c>
      <c r="D283" s="12">
        <v>3601.4</v>
      </c>
      <c r="E283" s="12">
        <v>7742.36</v>
      </c>
      <c r="F283" s="13">
        <v>0.53484469999999995</v>
      </c>
      <c r="G283" s="12">
        <v>8286.64</v>
      </c>
      <c r="H283" s="12">
        <v>15309.75</v>
      </c>
      <c r="I283" s="12">
        <v>16236.75</v>
      </c>
    </row>
    <row r="284" spans="1:9" x14ac:dyDescent="0.25">
      <c r="A284">
        <v>46524</v>
      </c>
      <c r="B284" t="s">
        <v>414</v>
      </c>
      <c r="C284" t="s">
        <v>77</v>
      </c>
      <c r="D284" s="12">
        <v>3684.11</v>
      </c>
      <c r="E284" s="12">
        <v>7497.59</v>
      </c>
      <c r="F284" s="13">
        <v>0.50862739999999995</v>
      </c>
      <c r="G284" s="12">
        <v>6747.32</v>
      </c>
      <c r="H284" s="12">
        <v>13340.65</v>
      </c>
      <c r="I284" s="12">
        <v>5317.5</v>
      </c>
    </row>
    <row r="285" spans="1:9" x14ac:dyDescent="0.25">
      <c r="A285">
        <v>46557</v>
      </c>
      <c r="B285" t="s">
        <v>415</v>
      </c>
      <c r="C285" t="s">
        <v>57</v>
      </c>
      <c r="D285" s="12">
        <v>9091.31</v>
      </c>
      <c r="E285" s="12">
        <v>7945.19</v>
      </c>
      <c r="F285" s="13">
        <v>5.0000099999999999E-2</v>
      </c>
      <c r="G285" s="12">
        <v>17505.150000000001</v>
      </c>
      <c r="H285" s="12">
        <v>17955.689999999999</v>
      </c>
      <c r="I285" s="12">
        <v>42511</v>
      </c>
    </row>
    <row r="286" spans="1:9" x14ac:dyDescent="0.25">
      <c r="A286">
        <v>46565</v>
      </c>
      <c r="B286" t="s">
        <v>416</v>
      </c>
      <c r="C286" t="s">
        <v>57</v>
      </c>
      <c r="D286" s="12">
        <v>10836.98</v>
      </c>
      <c r="E286" s="12">
        <v>7514.1</v>
      </c>
      <c r="F286" s="13">
        <v>5.0000700000000002E-2</v>
      </c>
      <c r="G286" s="12">
        <v>15578.26</v>
      </c>
      <c r="H286" s="12">
        <v>15883.34</v>
      </c>
      <c r="I286" s="12">
        <v>10623.1</v>
      </c>
    </row>
    <row r="287" spans="1:9" x14ac:dyDescent="0.25">
      <c r="A287">
        <v>46573</v>
      </c>
      <c r="B287" t="s">
        <v>417</v>
      </c>
      <c r="C287" t="s">
        <v>57</v>
      </c>
      <c r="D287" s="12">
        <v>4850.1899999999996</v>
      </c>
      <c r="E287" s="12">
        <v>7253.03</v>
      </c>
      <c r="F287" s="13">
        <v>0.33128780000000002</v>
      </c>
      <c r="G287" s="12">
        <v>10346</v>
      </c>
      <c r="H287" s="12">
        <v>13837.08</v>
      </c>
      <c r="I287" s="12">
        <v>9153.734375</v>
      </c>
    </row>
    <row r="288" spans="1:9" x14ac:dyDescent="0.25">
      <c r="A288">
        <v>46581</v>
      </c>
      <c r="B288" t="s">
        <v>418</v>
      </c>
      <c r="C288" t="s">
        <v>57</v>
      </c>
      <c r="D288" s="12">
        <v>16228.83</v>
      </c>
      <c r="E288" s="12">
        <v>7223.03</v>
      </c>
      <c r="F288" s="13">
        <v>0.05</v>
      </c>
      <c r="G288" s="12">
        <v>25454.33</v>
      </c>
      <c r="H288" s="12">
        <v>25809.77</v>
      </c>
      <c r="I288" s="12">
        <v>20992</v>
      </c>
    </row>
    <row r="289" spans="1:9" x14ac:dyDescent="0.25">
      <c r="A289">
        <v>46599</v>
      </c>
      <c r="B289" t="s">
        <v>419</v>
      </c>
      <c r="C289" t="s">
        <v>57</v>
      </c>
      <c r="D289" s="12">
        <v>6864.51</v>
      </c>
      <c r="E289" s="12">
        <v>8110.24</v>
      </c>
      <c r="F289" s="13">
        <v>0.1535996</v>
      </c>
      <c r="G289" s="12">
        <v>13052.04</v>
      </c>
      <c r="H289" s="12">
        <v>13315.92</v>
      </c>
      <c r="I289" s="12">
        <v>11232.955555555556</v>
      </c>
    </row>
    <row r="290" spans="1:9" x14ac:dyDescent="0.25">
      <c r="A290">
        <v>46607</v>
      </c>
      <c r="B290" t="s">
        <v>420</v>
      </c>
      <c r="C290" t="s">
        <v>57</v>
      </c>
      <c r="D290" s="12">
        <v>7294.73</v>
      </c>
      <c r="E290" s="12">
        <v>7253.98</v>
      </c>
      <c r="F290" s="13">
        <v>5.0000099999999999E-2</v>
      </c>
      <c r="G290" s="12">
        <v>16446.12</v>
      </c>
      <c r="H290" s="12">
        <v>16964.09</v>
      </c>
      <c r="I290" s="12">
        <v>10211.066666666668</v>
      </c>
    </row>
    <row r="291" spans="1:9" x14ac:dyDescent="0.25">
      <c r="A291">
        <v>46623</v>
      </c>
      <c r="B291" t="s">
        <v>421</v>
      </c>
      <c r="C291" t="s">
        <v>45</v>
      </c>
      <c r="D291" s="12">
        <v>2469.1</v>
      </c>
      <c r="E291" s="12">
        <v>8295.83</v>
      </c>
      <c r="F291" s="13">
        <v>0.70236849999999995</v>
      </c>
      <c r="G291" s="12">
        <v>5901.31</v>
      </c>
      <c r="H291" s="12">
        <v>14718.1</v>
      </c>
      <c r="I291" s="12">
        <v>19506.833333333332</v>
      </c>
    </row>
    <row r="292" spans="1:9" x14ac:dyDescent="0.25">
      <c r="A292">
        <v>46631</v>
      </c>
      <c r="B292" t="s">
        <v>422</v>
      </c>
      <c r="C292" t="s">
        <v>45</v>
      </c>
      <c r="D292" s="12">
        <v>3261.99</v>
      </c>
      <c r="E292" s="12">
        <v>7528.33</v>
      </c>
      <c r="F292" s="13">
        <v>0.56670469999999995</v>
      </c>
      <c r="G292" s="12">
        <v>6312.73</v>
      </c>
      <c r="H292" s="12">
        <v>12974.8</v>
      </c>
      <c r="I292" s="12">
        <v>16170</v>
      </c>
    </row>
    <row r="293" spans="1:9" x14ac:dyDescent="0.25">
      <c r="A293">
        <v>46649</v>
      </c>
      <c r="B293" t="s">
        <v>423</v>
      </c>
      <c r="C293" t="s">
        <v>45</v>
      </c>
      <c r="D293" s="12">
        <v>4028.97</v>
      </c>
      <c r="E293" s="12">
        <v>9023.25</v>
      </c>
      <c r="F293" s="13">
        <v>0.55349020000000004</v>
      </c>
      <c r="G293" s="12">
        <v>6831.17</v>
      </c>
      <c r="H293" s="12">
        <v>14783.73</v>
      </c>
      <c r="I293" s="12">
        <v>18011</v>
      </c>
    </row>
    <row r="294" spans="1:9" x14ac:dyDescent="0.25">
      <c r="A294">
        <v>46672</v>
      </c>
      <c r="B294" t="s">
        <v>424</v>
      </c>
      <c r="C294" t="s">
        <v>45</v>
      </c>
      <c r="D294" s="12">
        <v>2423.85</v>
      </c>
      <c r="E294" s="12">
        <v>8595.31</v>
      </c>
      <c r="F294" s="13">
        <v>0.71800319999999995</v>
      </c>
      <c r="G294" s="12">
        <v>5727.48</v>
      </c>
      <c r="H294" s="12">
        <v>12953.76</v>
      </c>
      <c r="I294" s="12">
        <v>3877.5625</v>
      </c>
    </row>
    <row r="295" spans="1:9" x14ac:dyDescent="0.25">
      <c r="A295">
        <v>46680</v>
      </c>
      <c r="B295" t="s">
        <v>425</v>
      </c>
      <c r="C295" t="s">
        <v>45</v>
      </c>
      <c r="D295" s="12">
        <v>3344.53</v>
      </c>
      <c r="E295" s="12">
        <v>7928.22</v>
      </c>
      <c r="F295" s="13">
        <v>0.57814869999999996</v>
      </c>
      <c r="G295" s="12">
        <v>7107.25</v>
      </c>
      <c r="H295" s="12">
        <v>14279.38</v>
      </c>
      <c r="I295" s="12">
        <v>9548.6</v>
      </c>
    </row>
    <row r="296" spans="1:9" x14ac:dyDescent="0.25">
      <c r="A296">
        <v>46706</v>
      </c>
      <c r="B296" t="s">
        <v>426</v>
      </c>
      <c r="C296" t="s">
        <v>54</v>
      </c>
      <c r="D296" s="12">
        <v>3207.45</v>
      </c>
      <c r="E296" s="12">
        <v>8092.16</v>
      </c>
      <c r="F296" s="13">
        <v>0.60363489999999997</v>
      </c>
      <c r="G296" s="12">
        <v>7132.44</v>
      </c>
      <c r="H296" s="12">
        <v>14264.94</v>
      </c>
      <c r="I296" s="12">
        <v>2107.2727272727275</v>
      </c>
    </row>
    <row r="297" spans="1:9" x14ac:dyDescent="0.25">
      <c r="A297">
        <v>46714</v>
      </c>
      <c r="B297" t="s">
        <v>427</v>
      </c>
      <c r="C297" t="s">
        <v>54</v>
      </c>
      <c r="D297" s="12">
        <v>3675.99</v>
      </c>
      <c r="E297" s="12">
        <v>7654.9</v>
      </c>
      <c r="F297" s="13">
        <v>0.51978599999999997</v>
      </c>
      <c r="G297" s="12">
        <v>5777.22</v>
      </c>
      <c r="H297" s="12">
        <v>11741</v>
      </c>
      <c r="I297" s="12">
        <v>18679.333333333332</v>
      </c>
    </row>
    <row r="298" spans="1:9" x14ac:dyDescent="0.25">
      <c r="A298">
        <v>46722</v>
      </c>
      <c r="B298" t="s">
        <v>392</v>
      </c>
      <c r="C298" t="s">
        <v>54</v>
      </c>
      <c r="D298" s="12">
        <v>7401.86</v>
      </c>
      <c r="E298" s="12">
        <v>7503.6</v>
      </c>
      <c r="F298" s="13">
        <v>0.05</v>
      </c>
      <c r="G298" s="12">
        <v>16786.97</v>
      </c>
      <c r="H298" s="12">
        <v>19427.330000000002</v>
      </c>
      <c r="I298" s="12">
        <v>5763.75</v>
      </c>
    </row>
    <row r="299" spans="1:9" x14ac:dyDescent="0.25">
      <c r="A299">
        <v>46748</v>
      </c>
      <c r="B299" t="s">
        <v>428</v>
      </c>
      <c r="C299" t="s">
        <v>67</v>
      </c>
      <c r="D299" s="12">
        <v>7014.33</v>
      </c>
      <c r="E299" s="12">
        <v>7260.69</v>
      </c>
      <c r="F299" s="13">
        <v>0.05</v>
      </c>
      <c r="G299" s="12">
        <v>11248.22</v>
      </c>
      <c r="H299" s="12">
        <v>12409.15</v>
      </c>
      <c r="I299" s="12">
        <v>15157.5</v>
      </c>
    </row>
    <row r="300" spans="1:9" x14ac:dyDescent="0.25">
      <c r="A300">
        <v>46755</v>
      </c>
      <c r="B300" t="s">
        <v>429</v>
      </c>
      <c r="C300" t="s">
        <v>67</v>
      </c>
      <c r="D300" s="12">
        <v>8720.89</v>
      </c>
      <c r="E300" s="12">
        <v>7212.3</v>
      </c>
      <c r="F300" s="13">
        <v>5.0000700000000002E-2</v>
      </c>
      <c r="G300" s="12">
        <v>12228.96</v>
      </c>
      <c r="H300" s="12">
        <v>13368.87</v>
      </c>
      <c r="I300" s="12">
        <v>4435.9375</v>
      </c>
    </row>
    <row r="301" spans="1:9" x14ac:dyDescent="0.25">
      <c r="A301">
        <v>46763</v>
      </c>
      <c r="B301" t="s">
        <v>430</v>
      </c>
      <c r="C301" t="s">
        <v>67</v>
      </c>
      <c r="D301" s="12">
        <v>5724.56</v>
      </c>
      <c r="E301" s="12">
        <v>7196.84</v>
      </c>
      <c r="F301" s="13">
        <v>0.20457310000000001</v>
      </c>
      <c r="G301" s="12">
        <v>11729.71</v>
      </c>
      <c r="H301" s="12">
        <v>12311.45</v>
      </c>
      <c r="I301" s="12">
        <v>5690.8493975903611</v>
      </c>
    </row>
    <row r="302" spans="1:9" x14ac:dyDescent="0.25">
      <c r="A302">
        <v>46789</v>
      </c>
      <c r="B302" t="s">
        <v>431</v>
      </c>
      <c r="C302" t="s">
        <v>107</v>
      </c>
      <c r="D302" s="12">
        <v>5184.91</v>
      </c>
      <c r="E302" s="12">
        <v>7303.83</v>
      </c>
      <c r="F302" s="13">
        <v>0.2901108</v>
      </c>
      <c r="G302" s="12">
        <v>11804.74</v>
      </c>
      <c r="H302" s="12">
        <v>15623.37</v>
      </c>
      <c r="I302" s="12">
        <v>15380.882352941177</v>
      </c>
    </row>
    <row r="303" spans="1:9" x14ac:dyDescent="0.25">
      <c r="A303">
        <v>46797</v>
      </c>
      <c r="B303" t="s">
        <v>432</v>
      </c>
      <c r="C303" t="s">
        <v>107</v>
      </c>
      <c r="D303" s="12">
        <v>160711.63</v>
      </c>
      <c r="E303" s="12">
        <v>214246.7</v>
      </c>
      <c r="F303" s="13">
        <v>0.24987580000000001</v>
      </c>
      <c r="G303" s="12">
        <v>117951.87</v>
      </c>
      <c r="H303" s="12">
        <v>127792.2</v>
      </c>
      <c r="I303" s="12">
        <v>0</v>
      </c>
    </row>
    <row r="304" spans="1:9" x14ac:dyDescent="0.25">
      <c r="A304">
        <v>46805</v>
      </c>
      <c r="B304" t="s">
        <v>433</v>
      </c>
      <c r="C304" t="s">
        <v>107</v>
      </c>
      <c r="D304" s="12">
        <v>6102.59</v>
      </c>
      <c r="E304" s="12">
        <v>7521.65</v>
      </c>
      <c r="F304" s="13">
        <v>0.18866340000000001</v>
      </c>
      <c r="G304" s="12">
        <v>16409.73</v>
      </c>
      <c r="H304" s="12">
        <v>20483.96</v>
      </c>
      <c r="I304" s="12">
        <v>29039.4</v>
      </c>
    </row>
    <row r="305" spans="1:9" x14ac:dyDescent="0.25">
      <c r="A305">
        <v>46813</v>
      </c>
      <c r="B305" t="s">
        <v>434</v>
      </c>
      <c r="C305" t="s">
        <v>107</v>
      </c>
      <c r="D305" s="12">
        <v>6172.24</v>
      </c>
      <c r="E305" s="12">
        <v>7218.62</v>
      </c>
      <c r="F305" s="13">
        <v>0.14495569999999999</v>
      </c>
      <c r="G305" s="12">
        <v>14031.92</v>
      </c>
      <c r="H305" s="12">
        <v>16328.22</v>
      </c>
      <c r="I305" s="12">
        <v>4878.28</v>
      </c>
    </row>
    <row r="306" spans="1:9" x14ac:dyDescent="0.25">
      <c r="A306">
        <v>46821</v>
      </c>
      <c r="B306" t="s">
        <v>435</v>
      </c>
      <c r="C306" t="s">
        <v>107</v>
      </c>
      <c r="D306" s="12">
        <v>6028.06</v>
      </c>
      <c r="E306" s="12">
        <v>7222.75</v>
      </c>
      <c r="F306" s="13">
        <v>0.16540650000000001</v>
      </c>
      <c r="G306" s="12">
        <v>11817.2</v>
      </c>
      <c r="H306" s="12">
        <v>13994.67</v>
      </c>
      <c r="I306" s="12">
        <v>5759.5813953488368</v>
      </c>
    </row>
    <row r="307" spans="1:9" x14ac:dyDescent="0.25">
      <c r="A307">
        <v>46847</v>
      </c>
      <c r="B307" t="s">
        <v>436</v>
      </c>
      <c r="C307" t="s">
        <v>42</v>
      </c>
      <c r="D307" s="12">
        <v>3569.98</v>
      </c>
      <c r="E307" s="12">
        <v>7301.9</v>
      </c>
      <c r="F307" s="13">
        <v>0.51108889999999996</v>
      </c>
      <c r="G307" s="12">
        <v>6646.81</v>
      </c>
      <c r="H307" s="12">
        <v>12755.07</v>
      </c>
      <c r="I307" s="12">
        <v>5192.45</v>
      </c>
    </row>
    <row r="308" spans="1:9" x14ac:dyDescent="0.25">
      <c r="A308">
        <v>46854</v>
      </c>
      <c r="B308" t="s">
        <v>437</v>
      </c>
      <c r="C308" t="s">
        <v>42</v>
      </c>
      <c r="D308" s="12">
        <v>5769.31</v>
      </c>
      <c r="E308" s="12">
        <v>7891.17</v>
      </c>
      <c r="F308" s="13">
        <v>0.26889039999999997</v>
      </c>
      <c r="G308" s="12">
        <v>14878.17</v>
      </c>
      <c r="H308" s="12">
        <v>20034.78</v>
      </c>
      <c r="I308" s="12">
        <v>18206.099999999999</v>
      </c>
    </row>
    <row r="309" spans="1:9" x14ac:dyDescent="0.25">
      <c r="A309">
        <v>46862</v>
      </c>
      <c r="B309" t="s">
        <v>438</v>
      </c>
      <c r="C309" t="s">
        <v>42</v>
      </c>
      <c r="D309" s="12">
        <v>4891.33</v>
      </c>
      <c r="E309" s="12">
        <v>7249.32</v>
      </c>
      <c r="F309" s="13">
        <v>0.32527050000000002</v>
      </c>
      <c r="G309" s="12">
        <v>7707.07</v>
      </c>
      <c r="H309" s="12">
        <v>9898.64</v>
      </c>
      <c r="I309" s="12">
        <v>12931.333333333334</v>
      </c>
    </row>
    <row r="310" spans="1:9" x14ac:dyDescent="0.25">
      <c r="A310">
        <v>46870</v>
      </c>
      <c r="B310" t="s">
        <v>439</v>
      </c>
      <c r="C310" t="s">
        <v>42</v>
      </c>
      <c r="D310" s="12">
        <v>3490.57</v>
      </c>
      <c r="E310" s="12">
        <v>7284.53</v>
      </c>
      <c r="F310" s="13">
        <v>0.52082430000000002</v>
      </c>
      <c r="G310" s="12">
        <v>7173.51</v>
      </c>
      <c r="H310" s="12">
        <v>12541.74</v>
      </c>
      <c r="I310" s="12">
        <v>13653.266666666666</v>
      </c>
    </row>
    <row r="311" spans="1:9" x14ac:dyDescent="0.25">
      <c r="A311">
        <v>46888</v>
      </c>
      <c r="B311" t="s">
        <v>118</v>
      </c>
      <c r="C311" t="s">
        <v>42</v>
      </c>
      <c r="D311" s="12">
        <v>4232.4399999999996</v>
      </c>
      <c r="E311" s="12">
        <v>7402.57</v>
      </c>
      <c r="F311" s="13">
        <v>0.42824719999999999</v>
      </c>
      <c r="G311" s="12">
        <v>8069.53</v>
      </c>
      <c r="H311" s="12">
        <v>13303.22</v>
      </c>
      <c r="I311" s="12">
        <v>14027.111111111111</v>
      </c>
    </row>
    <row r="312" spans="1:9" x14ac:dyDescent="0.25">
      <c r="A312">
        <v>46896</v>
      </c>
      <c r="B312" t="s">
        <v>440</v>
      </c>
      <c r="C312" t="s">
        <v>42</v>
      </c>
      <c r="D312" s="12">
        <v>3775.63</v>
      </c>
      <c r="E312" s="12">
        <v>7225.11</v>
      </c>
      <c r="F312" s="13">
        <v>0.4774294</v>
      </c>
      <c r="G312" s="12">
        <v>6638.96</v>
      </c>
      <c r="H312" s="12">
        <v>11329.64</v>
      </c>
      <c r="I312" s="12">
        <v>13217.919282511211</v>
      </c>
    </row>
    <row r="313" spans="1:9" x14ac:dyDescent="0.25">
      <c r="A313">
        <v>46904</v>
      </c>
      <c r="B313" t="s">
        <v>441</v>
      </c>
      <c r="C313" t="s">
        <v>42</v>
      </c>
      <c r="D313" s="12">
        <v>7967.91</v>
      </c>
      <c r="E313" s="12">
        <v>9342.19</v>
      </c>
      <c r="F313" s="13">
        <v>0.1471047</v>
      </c>
      <c r="G313" s="12">
        <v>15345.21</v>
      </c>
      <c r="H313" s="12">
        <v>17845.98</v>
      </c>
      <c r="I313" s="12">
        <v>7441.25</v>
      </c>
    </row>
    <row r="314" spans="1:9" x14ac:dyDescent="0.25">
      <c r="A314">
        <v>46920</v>
      </c>
      <c r="B314" t="s">
        <v>442</v>
      </c>
      <c r="C314" t="s">
        <v>122</v>
      </c>
      <c r="D314" s="12">
        <v>4323.91</v>
      </c>
      <c r="E314" s="12">
        <v>7222.94</v>
      </c>
      <c r="F314" s="13">
        <v>0.40136430000000001</v>
      </c>
      <c r="G314" s="12">
        <v>6669.49</v>
      </c>
      <c r="H314" s="12">
        <v>10761.91</v>
      </c>
      <c r="I314" s="12">
        <v>9839.4186046511622</v>
      </c>
    </row>
    <row r="315" spans="1:9" x14ac:dyDescent="0.25">
      <c r="A315">
        <v>46946</v>
      </c>
      <c r="B315" t="s">
        <v>443</v>
      </c>
      <c r="C315" t="s">
        <v>66</v>
      </c>
      <c r="D315" s="12">
        <v>3843.62</v>
      </c>
      <c r="E315" s="12">
        <v>7299.06</v>
      </c>
      <c r="F315" s="13">
        <v>0.47340890000000002</v>
      </c>
      <c r="G315" s="12">
        <v>7428.29</v>
      </c>
      <c r="H315" s="12">
        <v>12077.04</v>
      </c>
      <c r="I315" s="12">
        <v>10544.564885496184</v>
      </c>
    </row>
    <row r="316" spans="1:9" x14ac:dyDescent="0.25">
      <c r="A316">
        <v>46953</v>
      </c>
      <c r="B316" t="s">
        <v>444</v>
      </c>
      <c r="C316" t="s">
        <v>66</v>
      </c>
      <c r="D316" s="12">
        <v>2128.02</v>
      </c>
      <c r="E316" s="12">
        <v>7256.44</v>
      </c>
      <c r="F316" s="13">
        <v>0.70674049999999999</v>
      </c>
      <c r="G316" s="12">
        <v>2612.06</v>
      </c>
      <c r="H316" s="12">
        <v>9686.73</v>
      </c>
      <c r="I316" s="12">
        <v>13318.392857142857</v>
      </c>
    </row>
    <row r="317" spans="1:9" x14ac:dyDescent="0.25">
      <c r="A317">
        <v>46961</v>
      </c>
      <c r="B317" t="s">
        <v>445</v>
      </c>
      <c r="C317" t="s">
        <v>66</v>
      </c>
      <c r="D317" s="12">
        <v>6032.76</v>
      </c>
      <c r="E317" s="12">
        <v>7260.69</v>
      </c>
      <c r="F317" s="13">
        <v>0.1691203</v>
      </c>
      <c r="G317" s="12">
        <v>10722.11</v>
      </c>
      <c r="H317" s="12">
        <v>12150.27</v>
      </c>
      <c r="I317" s="12">
        <v>4344.9852941176468</v>
      </c>
    </row>
    <row r="318" spans="1:9" x14ac:dyDescent="0.25">
      <c r="A318">
        <v>46979</v>
      </c>
      <c r="B318" t="s">
        <v>446</v>
      </c>
      <c r="C318" t="s">
        <v>66</v>
      </c>
      <c r="D318" s="12">
        <v>3429.2</v>
      </c>
      <c r="E318" s="12">
        <v>7303.45</v>
      </c>
      <c r="F318" s="13">
        <v>0.53046850000000001</v>
      </c>
      <c r="G318" s="12">
        <v>5768.87</v>
      </c>
      <c r="H318" s="12">
        <v>9537.35</v>
      </c>
      <c r="I318" s="12">
        <v>10244.841911764706</v>
      </c>
    </row>
    <row r="319" spans="1:9" x14ac:dyDescent="0.25">
      <c r="A319">
        <v>46995</v>
      </c>
      <c r="B319" t="s">
        <v>447</v>
      </c>
      <c r="C319" t="s">
        <v>66</v>
      </c>
      <c r="D319" s="12">
        <v>6858.26</v>
      </c>
      <c r="E319" s="12">
        <v>7240.63</v>
      </c>
      <c r="F319" s="13">
        <v>5.2808899999999999E-2</v>
      </c>
      <c r="G319" s="12">
        <v>10904.77</v>
      </c>
      <c r="H319" s="12">
        <v>11368.65</v>
      </c>
      <c r="I319" s="12">
        <v>6071.5081967213118</v>
      </c>
    </row>
    <row r="320" spans="1:9" x14ac:dyDescent="0.25">
      <c r="A320">
        <v>47001</v>
      </c>
      <c r="B320" t="s">
        <v>448</v>
      </c>
      <c r="C320" t="s">
        <v>66</v>
      </c>
      <c r="D320" s="12">
        <v>2708.51</v>
      </c>
      <c r="E320" s="12">
        <v>7243.36</v>
      </c>
      <c r="F320" s="13">
        <v>0.62606989999999996</v>
      </c>
      <c r="G320" s="12">
        <v>5043.62</v>
      </c>
      <c r="H320" s="12">
        <v>10404.280000000001</v>
      </c>
      <c r="I320" s="12">
        <v>12262.593406593407</v>
      </c>
    </row>
    <row r="321" spans="1:9" x14ac:dyDescent="0.25">
      <c r="A321">
        <v>47019</v>
      </c>
      <c r="B321" t="s">
        <v>449</v>
      </c>
      <c r="C321" t="s">
        <v>66</v>
      </c>
      <c r="D321" s="12">
        <v>5190.21</v>
      </c>
      <c r="E321" s="12">
        <v>7226.25</v>
      </c>
      <c r="F321" s="13">
        <v>0.28175610000000001</v>
      </c>
      <c r="G321" s="12">
        <v>9912.1</v>
      </c>
      <c r="H321" s="12">
        <v>12616.46</v>
      </c>
      <c r="I321" s="12">
        <v>10659.004807692309</v>
      </c>
    </row>
    <row r="322" spans="1:9" x14ac:dyDescent="0.25">
      <c r="A322">
        <v>47027</v>
      </c>
      <c r="B322" t="s">
        <v>450</v>
      </c>
      <c r="C322" t="s">
        <v>66</v>
      </c>
      <c r="D322" s="12">
        <v>6594</v>
      </c>
      <c r="E322" s="12">
        <v>7186.41</v>
      </c>
      <c r="F322" s="13">
        <v>8.2434800000000003E-2</v>
      </c>
      <c r="G322" s="12">
        <v>12770.33</v>
      </c>
      <c r="H322" s="12">
        <v>13807.79</v>
      </c>
      <c r="I322" s="12">
        <v>9597.1636363636371</v>
      </c>
    </row>
    <row r="323" spans="1:9" x14ac:dyDescent="0.25">
      <c r="A323">
        <v>47043</v>
      </c>
      <c r="B323" t="s">
        <v>451</v>
      </c>
      <c r="C323" t="s">
        <v>49</v>
      </c>
      <c r="D323" s="12">
        <v>4837.29</v>
      </c>
      <c r="E323" s="12">
        <v>7351.23</v>
      </c>
      <c r="F323" s="13">
        <v>0.34197539999999998</v>
      </c>
      <c r="G323" s="12">
        <v>8042.95</v>
      </c>
      <c r="H323" s="12">
        <v>10998.17</v>
      </c>
      <c r="I323" s="12">
        <v>8610.8888888888887</v>
      </c>
    </row>
    <row r="324" spans="1:9" x14ac:dyDescent="0.25">
      <c r="A324">
        <v>47050</v>
      </c>
      <c r="B324" t="s">
        <v>452</v>
      </c>
      <c r="C324" t="s">
        <v>49</v>
      </c>
      <c r="D324" s="12">
        <v>5761.33</v>
      </c>
      <c r="E324" s="12">
        <v>7452.26</v>
      </c>
      <c r="F324" s="13">
        <v>0.22690160000000001</v>
      </c>
      <c r="G324" s="12">
        <v>11600.45</v>
      </c>
      <c r="H324" s="12">
        <v>15275.44</v>
      </c>
      <c r="I324" s="12">
        <v>4799.795454545455</v>
      </c>
    </row>
    <row r="325" spans="1:9" x14ac:dyDescent="0.25">
      <c r="A325">
        <v>47068</v>
      </c>
      <c r="B325" t="s">
        <v>453</v>
      </c>
      <c r="C325" t="s">
        <v>49</v>
      </c>
      <c r="D325" s="12">
        <v>3261.29</v>
      </c>
      <c r="E325" s="12">
        <v>11079.06</v>
      </c>
      <c r="F325" s="13">
        <v>0.70563480000000001</v>
      </c>
      <c r="G325" s="12">
        <v>7227.93</v>
      </c>
      <c r="H325" s="12">
        <v>15793.6</v>
      </c>
      <c r="I325" s="12">
        <v>6829.8571428571431</v>
      </c>
    </row>
    <row r="326" spans="1:9" x14ac:dyDescent="0.25">
      <c r="A326">
        <v>47076</v>
      </c>
      <c r="B326" t="s">
        <v>454</v>
      </c>
      <c r="C326" t="s">
        <v>49</v>
      </c>
      <c r="D326" s="12">
        <v>3037.7</v>
      </c>
      <c r="E326" s="12">
        <v>9221.06</v>
      </c>
      <c r="F326" s="13">
        <v>0.67056930000000003</v>
      </c>
      <c r="G326" s="12">
        <v>9865.2900000000009</v>
      </c>
      <c r="H326" s="12">
        <v>21118.240000000002</v>
      </c>
      <c r="I326" s="12">
        <v>16563.166666666668</v>
      </c>
    </row>
    <row r="327" spans="1:9" x14ac:dyDescent="0.25">
      <c r="A327">
        <v>47084</v>
      </c>
      <c r="B327" t="s">
        <v>455</v>
      </c>
      <c r="C327" t="s">
        <v>49</v>
      </c>
      <c r="D327" s="12">
        <v>3632.67</v>
      </c>
      <c r="E327" s="12">
        <v>7385.3</v>
      </c>
      <c r="F327" s="13">
        <v>0.5081215</v>
      </c>
      <c r="G327" s="12">
        <v>5487.7</v>
      </c>
      <c r="H327" s="12">
        <v>10301.82</v>
      </c>
      <c r="I327" s="12">
        <v>6997.2380952380954</v>
      </c>
    </row>
    <row r="328" spans="1:9" x14ac:dyDescent="0.25">
      <c r="A328">
        <v>47092</v>
      </c>
      <c r="B328" t="s">
        <v>456</v>
      </c>
      <c r="C328" t="s">
        <v>49</v>
      </c>
      <c r="D328" s="12">
        <v>4845.67</v>
      </c>
      <c r="E328" s="12">
        <v>7392.01</v>
      </c>
      <c r="F328" s="13">
        <v>0.3444719</v>
      </c>
      <c r="G328" s="12">
        <v>8243.7800000000007</v>
      </c>
      <c r="H328" s="12">
        <v>12315.74</v>
      </c>
      <c r="I328" s="12">
        <v>5440.181818181818</v>
      </c>
    </row>
    <row r="329" spans="1:9" x14ac:dyDescent="0.25">
      <c r="A329">
        <v>47167</v>
      </c>
      <c r="B329" t="s">
        <v>457</v>
      </c>
      <c r="C329" t="s">
        <v>64</v>
      </c>
      <c r="D329" s="12">
        <v>6413.33</v>
      </c>
      <c r="E329" s="12">
        <v>7304.92</v>
      </c>
      <c r="F329" s="13">
        <v>0.12205340000000001</v>
      </c>
      <c r="G329" s="12">
        <v>9753.0300000000007</v>
      </c>
      <c r="H329" s="12">
        <v>12803.15</v>
      </c>
      <c r="I329" s="12">
        <v>42065.705882352944</v>
      </c>
    </row>
    <row r="330" spans="1:9" x14ac:dyDescent="0.25">
      <c r="A330">
        <v>47175</v>
      </c>
      <c r="B330" t="s">
        <v>458</v>
      </c>
      <c r="C330" t="s">
        <v>64</v>
      </c>
      <c r="D330" s="12">
        <v>8362.0400000000009</v>
      </c>
      <c r="E330" s="12">
        <v>7901.84</v>
      </c>
      <c r="F330" s="13">
        <v>0.05</v>
      </c>
      <c r="G330" s="12">
        <v>12296.45</v>
      </c>
      <c r="H330" s="12">
        <v>13919.3</v>
      </c>
      <c r="I330" s="12">
        <v>12717.034482758621</v>
      </c>
    </row>
    <row r="331" spans="1:9" x14ac:dyDescent="0.25">
      <c r="A331">
        <v>47183</v>
      </c>
      <c r="B331" t="s">
        <v>459</v>
      </c>
      <c r="C331" t="s">
        <v>64</v>
      </c>
      <c r="D331" s="12">
        <v>6801.65</v>
      </c>
      <c r="E331" s="12">
        <v>7208.12</v>
      </c>
      <c r="F331" s="13">
        <v>5.6390599999999999E-2</v>
      </c>
      <c r="G331" s="12">
        <v>11473.85</v>
      </c>
      <c r="H331" s="12">
        <v>12868.45</v>
      </c>
      <c r="I331" s="12">
        <v>15260.536585365853</v>
      </c>
    </row>
    <row r="332" spans="1:9" x14ac:dyDescent="0.25">
      <c r="A332">
        <v>47191</v>
      </c>
      <c r="B332" t="s">
        <v>460</v>
      </c>
      <c r="C332" t="s">
        <v>64</v>
      </c>
      <c r="D332" s="12">
        <v>9792.18</v>
      </c>
      <c r="E332" s="12">
        <v>7191.48</v>
      </c>
      <c r="F332" s="13">
        <v>0.05</v>
      </c>
      <c r="G332" s="12">
        <v>14327.86</v>
      </c>
      <c r="H332" s="12">
        <v>15329.66</v>
      </c>
      <c r="I332" s="12">
        <v>25112.44</v>
      </c>
    </row>
    <row r="333" spans="1:9" x14ac:dyDescent="0.25">
      <c r="A333">
        <v>47225</v>
      </c>
      <c r="B333" t="s">
        <v>461</v>
      </c>
      <c r="C333" t="s">
        <v>64</v>
      </c>
      <c r="D333" s="12">
        <v>10480.58</v>
      </c>
      <c r="E333" s="12">
        <v>7227.85</v>
      </c>
      <c r="F333" s="13">
        <v>0.05</v>
      </c>
      <c r="G333" s="12">
        <v>11741.08</v>
      </c>
      <c r="H333" s="12">
        <v>13147.32</v>
      </c>
      <c r="I333" s="12">
        <v>13120.588235294117</v>
      </c>
    </row>
    <row r="334" spans="1:9" x14ac:dyDescent="0.25">
      <c r="A334">
        <v>47241</v>
      </c>
      <c r="B334" t="s">
        <v>462</v>
      </c>
      <c r="C334" t="s">
        <v>59</v>
      </c>
      <c r="D334" s="12">
        <v>7026.58</v>
      </c>
      <c r="E334" s="12">
        <v>7257.24</v>
      </c>
      <c r="F334" s="13">
        <v>0.05</v>
      </c>
      <c r="G334" s="12">
        <v>11093.43</v>
      </c>
      <c r="H334" s="12">
        <v>12164.54</v>
      </c>
      <c r="I334" s="12">
        <v>6743.4334470989761</v>
      </c>
    </row>
    <row r="335" spans="1:9" x14ac:dyDescent="0.25">
      <c r="A335">
        <v>47258</v>
      </c>
      <c r="B335" t="s">
        <v>463</v>
      </c>
      <c r="C335" t="s">
        <v>59</v>
      </c>
      <c r="D335" s="12">
        <v>4344.5200000000004</v>
      </c>
      <c r="E335" s="12">
        <v>8719.3700000000008</v>
      </c>
      <c r="F335" s="13">
        <v>0.50173920000000005</v>
      </c>
      <c r="G335" s="12">
        <v>8349.6200000000008</v>
      </c>
      <c r="H335" s="12">
        <v>14484.98</v>
      </c>
      <c r="I335" s="12">
        <v>6068.1538461538457</v>
      </c>
    </row>
    <row r="336" spans="1:9" x14ac:dyDescent="0.25">
      <c r="A336">
        <v>47266</v>
      </c>
      <c r="B336" t="s">
        <v>464</v>
      </c>
      <c r="C336" t="s">
        <v>59</v>
      </c>
      <c r="D336" s="12">
        <v>4046.5</v>
      </c>
      <c r="E336" s="12">
        <v>7314.98</v>
      </c>
      <c r="F336" s="13">
        <v>0.4468201</v>
      </c>
      <c r="G336" s="12">
        <v>6680.22</v>
      </c>
      <c r="H336" s="12">
        <v>11152.7</v>
      </c>
      <c r="I336" s="12">
        <v>3232.34</v>
      </c>
    </row>
    <row r="337" spans="1:9" x14ac:dyDescent="0.25">
      <c r="A337">
        <v>47274</v>
      </c>
      <c r="B337" t="s">
        <v>465</v>
      </c>
      <c r="C337" t="s">
        <v>59</v>
      </c>
      <c r="D337" s="12">
        <v>6821.52</v>
      </c>
      <c r="E337" s="12">
        <v>7208.89</v>
      </c>
      <c r="F337" s="13">
        <v>5.3734999999999998E-2</v>
      </c>
      <c r="G337" s="12">
        <v>10632.32</v>
      </c>
      <c r="H337" s="12">
        <v>12488.41</v>
      </c>
      <c r="I337" s="12">
        <v>9056.4363636363632</v>
      </c>
    </row>
    <row r="338" spans="1:9" x14ac:dyDescent="0.25">
      <c r="A338">
        <v>47308</v>
      </c>
      <c r="B338" t="s">
        <v>466</v>
      </c>
      <c r="C338" t="s">
        <v>80</v>
      </c>
      <c r="D338" s="12">
        <v>3586.48</v>
      </c>
      <c r="E338" s="12">
        <v>7327.96</v>
      </c>
      <c r="F338" s="13">
        <v>0.51057589999999997</v>
      </c>
      <c r="G338" s="12">
        <v>5630.59</v>
      </c>
      <c r="H338" s="12">
        <v>10592.71</v>
      </c>
      <c r="I338" s="12">
        <v>11459.3</v>
      </c>
    </row>
    <row r="339" spans="1:9" x14ac:dyDescent="0.25">
      <c r="A339">
        <v>47332</v>
      </c>
      <c r="B339" t="s">
        <v>467</v>
      </c>
      <c r="C339" t="s">
        <v>88</v>
      </c>
      <c r="D339" s="12">
        <v>4709</v>
      </c>
      <c r="E339" s="12">
        <v>7289.42</v>
      </c>
      <c r="F339" s="13">
        <v>0.35399520000000001</v>
      </c>
      <c r="G339" s="12">
        <v>9390.4599999999991</v>
      </c>
      <c r="H339" s="12">
        <v>13774.37</v>
      </c>
      <c r="I339" s="12">
        <v>3150.5833333333335</v>
      </c>
    </row>
    <row r="340" spans="1:9" x14ac:dyDescent="0.25">
      <c r="A340">
        <v>47340</v>
      </c>
      <c r="B340" t="s">
        <v>468</v>
      </c>
      <c r="C340" t="s">
        <v>88</v>
      </c>
      <c r="D340" s="12">
        <v>6520.74</v>
      </c>
      <c r="E340" s="12">
        <v>7217.22</v>
      </c>
      <c r="F340" s="13">
        <v>9.6502500000000005E-2</v>
      </c>
      <c r="G340" s="12">
        <v>8320.5400000000009</v>
      </c>
      <c r="H340" s="12">
        <v>10327.27</v>
      </c>
      <c r="I340" s="12">
        <v>11284.150684931506</v>
      </c>
    </row>
    <row r="341" spans="1:9" x14ac:dyDescent="0.25">
      <c r="A341">
        <v>47365</v>
      </c>
      <c r="B341" t="s">
        <v>469</v>
      </c>
      <c r="C341" t="s">
        <v>88</v>
      </c>
      <c r="D341" s="12">
        <v>5196.93</v>
      </c>
      <c r="E341" s="12">
        <v>7242.69</v>
      </c>
      <c r="F341" s="13">
        <v>0.2824586</v>
      </c>
      <c r="G341" s="12">
        <v>7343.83</v>
      </c>
      <c r="H341" s="12">
        <v>10060.6</v>
      </c>
      <c r="I341" s="12">
        <v>5359.7326388888887</v>
      </c>
    </row>
    <row r="342" spans="1:9" x14ac:dyDescent="0.25">
      <c r="A342">
        <v>47373</v>
      </c>
      <c r="B342" t="s">
        <v>470</v>
      </c>
      <c r="C342" t="s">
        <v>88</v>
      </c>
      <c r="D342" s="12">
        <v>5121.72</v>
      </c>
      <c r="E342" s="12">
        <v>7218.83</v>
      </c>
      <c r="F342" s="13">
        <v>0.29050550000000003</v>
      </c>
      <c r="G342" s="12">
        <v>4648.62</v>
      </c>
      <c r="H342" s="12">
        <v>7801.62</v>
      </c>
      <c r="I342" s="12">
        <v>3507.2853535353534</v>
      </c>
    </row>
    <row r="343" spans="1:9" x14ac:dyDescent="0.25">
      <c r="A343">
        <v>47381</v>
      </c>
      <c r="B343" t="s">
        <v>471</v>
      </c>
      <c r="C343" t="s">
        <v>88</v>
      </c>
      <c r="D343" s="12">
        <v>4203.6499999999996</v>
      </c>
      <c r="E343" s="12">
        <v>7292.01</v>
      </c>
      <c r="F343" s="13">
        <v>0.42352659999999998</v>
      </c>
      <c r="G343" s="12">
        <v>6109.68</v>
      </c>
      <c r="H343" s="12">
        <v>9295.23</v>
      </c>
      <c r="I343" s="12">
        <v>1668.4366197183099</v>
      </c>
    </row>
    <row r="344" spans="1:9" x14ac:dyDescent="0.25">
      <c r="A344">
        <v>47399</v>
      </c>
      <c r="B344" t="s">
        <v>472</v>
      </c>
      <c r="C344" t="s">
        <v>88</v>
      </c>
      <c r="D344" s="12">
        <v>5491.04</v>
      </c>
      <c r="E344" s="12">
        <v>7202.11</v>
      </c>
      <c r="F344" s="13">
        <v>0.23757900000000001</v>
      </c>
      <c r="G344" s="12">
        <v>7506.38</v>
      </c>
      <c r="H344" s="12">
        <v>10497.19</v>
      </c>
      <c r="I344" s="12">
        <v>12529.884615384615</v>
      </c>
    </row>
    <row r="345" spans="1:9" x14ac:dyDescent="0.25">
      <c r="A345">
        <v>47415</v>
      </c>
      <c r="B345" t="s">
        <v>473</v>
      </c>
      <c r="C345" t="s">
        <v>48</v>
      </c>
      <c r="D345" s="12">
        <v>5995.59</v>
      </c>
      <c r="E345" s="12">
        <v>8971.39</v>
      </c>
      <c r="F345" s="13">
        <v>0.33169890000000002</v>
      </c>
      <c r="G345" s="12">
        <v>13215.81</v>
      </c>
      <c r="H345" s="12">
        <v>19294.87</v>
      </c>
      <c r="I345" s="12">
        <v>14595.142857142857</v>
      </c>
    </row>
    <row r="346" spans="1:9" x14ac:dyDescent="0.25">
      <c r="A346">
        <v>47423</v>
      </c>
      <c r="B346" t="s">
        <v>474</v>
      </c>
      <c r="C346" t="s">
        <v>48</v>
      </c>
      <c r="D346" s="12">
        <v>4024.71</v>
      </c>
      <c r="E346" s="12">
        <v>8868.65</v>
      </c>
      <c r="F346" s="13">
        <v>0.54618679999999997</v>
      </c>
      <c r="G346" s="12">
        <v>6087.8</v>
      </c>
      <c r="H346" s="12">
        <v>12315.05</v>
      </c>
      <c r="I346" s="12">
        <v>12192.888888888889</v>
      </c>
    </row>
    <row r="347" spans="1:9" x14ac:dyDescent="0.25">
      <c r="A347">
        <v>47431</v>
      </c>
      <c r="B347" t="s">
        <v>475</v>
      </c>
      <c r="C347" t="s">
        <v>48</v>
      </c>
      <c r="D347" s="12">
        <v>5482.85</v>
      </c>
      <c r="E347" s="12">
        <v>9091.9</v>
      </c>
      <c r="F347" s="13">
        <v>0.39695219999999998</v>
      </c>
      <c r="G347" s="12">
        <v>7618.29</v>
      </c>
      <c r="H347" s="12">
        <v>11003.42</v>
      </c>
      <c r="I347" s="12">
        <v>0</v>
      </c>
    </row>
    <row r="348" spans="1:9" x14ac:dyDescent="0.25">
      <c r="A348">
        <v>47449</v>
      </c>
      <c r="B348" t="s">
        <v>476</v>
      </c>
      <c r="C348" t="s">
        <v>48</v>
      </c>
      <c r="D348" s="12">
        <v>3655.58</v>
      </c>
      <c r="E348" s="12">
        <v>7273.92</v>
      </c>
      <c r="F348" s="13">
        <v>0.4974402</v>
      </c>
      <c r="G348" s="12">
        <v>6712.53</v>
      </c>
      <c r="H348" s="12">
        <v>11552.32</v>
      </c>
      <c r="I348" s="12">
        <v>3825.8235294117649</v>
      </c>
    </row>
    <row r="349" spans="1:9" x14ac:dyDescent="0.25">
      <c r="A349">
        <v>47456</v>
      </c>
      <c r="B349" t="s">
        <v>477</v>
      </c>
      <c r="C349" t="s">
        <v>48</v>
      </c>
      <c r="D349" s="12">
        <v>3976.15</v>
      </c>
      <c r="E349" s="12">
        <v>8564.2999999999993</v>
      </c>
      <c r="F349" s="13">
        <v>0.53572969999999998</v>
      </c>
      <c r="G349" s="12">
        <v>6627.92</v>
      </c>
      <c r="H349" s="12">
        <v>12720.53</v>
      </c>
      <c r="I349" s="12">
        <v>7427.7058823529414</v>
      </c>
    </row>
    <row r="350" spans="1:9" x14ac:dyDescent="0.25">
      <c r="A350">
        <v>47464</v>
      </c>
      <c r="B350" t="s">
        <v>478</v>
      </c>
      <c r="C350" t="s">
        <v>48</v>
      </c>
      <c r="D350" s="12">
        <v>6807.95</v>
      </c>
      <c r="E350" s="12">
        <v>7505.96</v>
      </c>
      <c r="F350" s="13">
        <v>9.2994099999999996E-2</v>
      </c>
      <c r="G350" s="12">
        <v>10228.700000000001</v>
      </c>
      <c r="H350" s="12">
        <v>11130.55</v>
      </c>
      <c r="I350" s="12">
        <v>2238.36</v>
      </c>
    </row>
    <row r="351" spans="1:9" x14ac:dyDescent="0.25">
      <c r="A351">
        <v>47472</v>
      </c>
      <c r="B351" t="s">
        <v>479</v>
      </c>
      <c r="C351" t="s">
        <v>48</v>
      </c>
      <c r="D351" s="12">
        <v>7413.29</v>
      </c>
      <c r="E351" s="12">
        <v>16902.96</v>
      </c>
      <c r="F351" s="13">
        <v>0.56142060000000005</v>
      </c>
      <c r="G351" s="12">
        <v>8795.23</v>
      </c>
      <c r="H351" s="12">
        <v>13689.68</v>
      </c>
      <c r="I351" s="12">
        <v>4710.5</v>
      </c>
    </row>
    <row r="352" spans="1:9" x14ac:dyDescent="0.25">
      <c r="A352">
        <v>47498</v>
      </c>
      <c r="B352" t="s">
        <v>480</v>
      </c>
      <c r="C352" t="s">
        <v>36</v>
      </c>
      <c r="D352" s="12">
        <v>4403.1499999999996</v>
      </c>
      <c r="E352" s="12">
        <v>10332.02</v>
      </c>
      <c r="F352" s="13">
        <v>0.57383450000000003</v>
      </c>
      <c r="G352" s="12">
        <v>8366.86</v>
      </c>
      <c r="H352" s="12">
        <v>14512.17</v>
      </c>
      <c r="I352" s="12">
        <v>11232.5</v>
      </c>
    </row>
    <row r="353" spans="1:9" x14ac:dyDescent="0.25">
      <c r="A353">
        <v>47506</v>
      </c>
      <c r="B353" t="s">
        <v>481</v>
      </c>
      <c r="C353" t="s">
        <v>36</v>
      </c>
      <c r="D353" s="12">
        <v>3590.93</v>
      </c>
      <c r="E353" s="12">
        <v>9195.73</v>
      </c>
      <c r="F353" s="13">
        <v>0.60950029999999999</v>
      </c>
      <c r="G353" s="12">
        <v>8110.54</v>
      </c>
      <c r="H353" s="12">
        <v>14771.53</v>
      </c>
      <c r="I353" s="12">
        <v>13080.333333333334</v>
      </c>
    </row>
    <row r="354" spans="1:9" x14ac:dyDescent="0.25">
      <c r="A354">
        <v>47514</v>
      </c>
      <c r="B354" t="s">
        <v>482</v>
      </c>
      <c r="C354" t="s">
        <v>48</v>
      </c>
      <c r="D354" s="12">
        <v>3501.9</v>
      </c>
      <c r="E354" s="12">
        <v>7605.07</v>
      </c>
      <c r="F354" s="13">
        <v>0.53953090000000004</v>
      </c>
      <c r="G354" s="12">
        <v>6749.13</v>
      </c>
      <c r="H354" s="12">
        <v>12431.27</v>
      </c>
      <c r="I354" s="12">
        <v>6782.3720930232557</v>
      </c>
    </row>
    <row r="355" spans="1:9" x14ac:dyDescent="0.25">
      <c r="A355">
        <v>47522</v>
      </c>
      <c r="B355" t="s">
        <v>483</v>
      </c>
      <c r="C355" t="s">
        <v>36</v>
      </c>
      <c r="D355" s="12">
        <v>4732.88</v>
      </c>
      <c r="E355" s="12">
        <v>10202.67</v>
      </c>
      <c r="F355" s="13">
        <v>0.53611359999999997</v>
      </c>
      <c r="G355" s="12">
        <v>6275.82</v>
      </c>
      <c r="H355" s="12">
        <v>11883.42</v>
      </c>
      <c r="I355" s="12">
        <v>19696.5</v>
      </c>
    </row>
    <row r="356" spans="1:9" x14ac:dyDescent="0.25">
      <c r="A356">
        <v>47548</v>
      </c>
      <c r="B356" t="s">
        <v>96</v>
      </c>
      <c r="C356" t="s">
        <v>97</v>
      </c>
      <c r="D356" s="12">
        <v>10413.4</v>
      </c>
      <c r="E356" s="12">
        <v>9710.2099999999991</v>
      </c>
      <c r="F356" s="13">
        <v>0.05</v>
      </c>
      <c r="G356" s="12">
        <v>26644.85</v>
      </c>
      <c r="H356" s="12">
        <v>32740.11</v>
      </c>
      <c r="I356" s="12">
        <v>25661</v>
      </c>
    </row>
    <row r="357" spans="1:9" x14ac:dyDescent="0.25">
      <c r="A357">
        <v>47571</v>
      </c>
      <c r="B357" t="s">
        <v>484</v>
      </c>
      <c r="C357" t="s">
        <v>115</v>
      </c>
      <c r="D357" s="12">
        <v>3846.55</v>
      </c>
      <c r="E357" s="12">
        <v>9905.4699999999993</v>
      </c>
      <c r="F357" s="13">
        <v>0.61167419999999995</v>
      </c>
      <c r="G357" s="12">
        <v>8092.96</v>
      </c>
      <c r="H357" s="12">
        <v>15433.99</v>
      </c>
      <c r="I357" s="12">
        <v>0</v>
      </c>
    </row>
    <row r="358" spans="1:9" x14ac:dyDescent="0.25">
      <c r="A358">
        <v>47589</v>
      </c>
      <c r="B358" t="s">
        <v>485</v>
      </c>
      <c r="C358" t="s">
        <v>115</v>
      </c>
      <c r="D358" s="12">
        <v>3757.52</v>
      </c>
      <c r="E358" s="12">
        <v>7587.13</v>
      </c>
      <c r="F358" s="13">
        <v>0.50475080000000005</v>
      </c>
      <c r="G358" s="12">
        <v>9174.2800000000007</v>
      </c>
      <c r="H358" s="12">
        <v>16713.07</v>
      </c>
      <c r="I358" s="12">
        <v>4114.5384615384619</v>
      </c>
    </row>
    <row r="359" spans="1:9" x14ac:dyDescent="0.25">
      <c r="A359">
        <v>47597</v>
      </c>
      <c r="B359" t="s">
        <v>486</v>
      </c>
      <c r="C359" t="s">
        <v>115</v>
      </c>
      <c r="D359" s="12">
        <v>5816.41</v>
      </c>
      <c r="E359" s="12">
        <v>7864.17</v>
      </c>
      <c r="F359" s="13">
        <v>0.26039109999999999</v>
      </c>
      <c r="G359" s="12">
        <v>14947.73</v>
      </c>
      <c r="H359" s="12">
        <v>19931.22</v>
      </c>
      <c r="I359" s="12">
        <v>5033</v>
      </c>
    </row>
    <row r="360" spans="1:9" x14ac:dyDescent="0.25">
      <c r="A360">
        <v>47613</v>
      </c>
      <c r="B360" t="s">
        <v>487</v>
      </c>
      <c r="C360" t="s">
        <v>73</v>
      </c>
      <c r="D360" s="12">
        <v>2847.87</v>
      </c>
      <c r="E360" s="12">
        <v>8459.83</v>
      </c>
      <c r="F360" s="13">
        <v>0.6633656</v>
      </c>
      <c r="G360" s="12">
        <v>3931.13</v>
      </c>
      <c r="H360" s="12">
        <v>11607.31</v>
      </c>
      <c r="I360" s="12">
        <v>694.7</v>
      </c>
    </row>
    <row r="361" spans="1:9" x14ac:dyDescent="0.25">
      <c r="A361">
        <v>47621</v>
      </c>
      <c r="B361" t="s">
        <v>488</v>
      </c>
      <c r="C361" t="s">
        <v>73</v>
      </c>
      <c r="D361" s="12">
        <v>2529.08</v>
      </c>
      <c r="E361" s="12">
        <v>7719.1</v>
      </c>
      <c r="F361" s="13">
        <v>0.67236079999999998</v>
      </c>
      <c r="G361" s="12">
        <v>2782.39</v>
      </c>
      <c r="H361" s="12">
        <v>12141.69</v>
      </c>
      <c r="I361" s="12">
        <v>9632.7272727272721</v>
      </c>
    </row>
    <row r="362" spans="1:9" x14ac:dyDescent="0.25">
      <c r="A362">
        <v>47639</v>
      </c>
      <c r="B362" t="s">
        <v>489</v>
      </c>
      <c r="C362" t="s">
        <v>73</v>
      </c>
      <c r="D362" s="12">
        <v>2635.02</v>
      </c>
      <c r="E362" s="12">
        <v>7468.07</v>
      </c>
      <c r="F362" s="13">
        <v>0.64716189999999996</v>
      </c>
      <c r="G362" s="12">
        <v>3146.37</v>
      </c>
      <c r="H362" s="12">
        <v>12297.88</v>
      </c>
      <c r="I362" s="12">
        <v>4456.833333333333</v>
      </c>
    </row>
    <row r="363" spans="1:9" x14ac:dyDescent="0.25">
      <c r="A363">
        <v>47688</v>
      </c>
      <c r="B363" t="s">
        <v>490</v>
      </c>
      <c r="C363" t="s">
        <v>101</v>
      </c>
      <c r="D363" s="12">
        <v>8868.17</v>
      </c>
      <c r="E363" s="12">
        <v>7438.68</v>
      </c>
      <c r="F363" s="13">
        <v>0.05</v>
      </c>
      <c r="G363" s="12">
        <v>11847.61</v>
      </c>
      <c r="H363" s="12">
        <v>14752.14</v>
      </c>
      <c r="I363" s="12">
        <v>0</v>
      </c>
    </row>
    <row r="364" spans="1:9" x14ac:dyDescent="0.25">
      <c r="A364">
        <v>47696</v>
      </c>
      <c r="B364" t="s">
        <v>491</v>
      </c>
      <c r="C364" t="s">
        <v>101</v>
      </c>
      <c r="D364" s="12">
        <v>4913.91</v>
      </c>
      <c r="E364" s="12">
        <v>7288.99</v>
      </c>
      <c r="F364" s="13">
        <v>0.32584489999999999</v>
      </c>
      <c r="G364" s="12">
        <v>7126.91</v>
      </c>
      <c r="H364" s="12">
        <v>11403.81</v>
      </c>
      <c r="I364" s="12">
        <v>4323.0967741935483</v>
      </c>
    </row>
    <row r="365" spans="1:9" x14ac:dyDescent="0.25">
      <c r="A365">
        <v>47712</v>
      </c>
      <c r="B365" t="s">
        <v>492</v>
      </c>
      <c r="C365" t="s">
        <v>61</v>
      </c>
      <c r="D365" s="12">
        <v>4826.37</v>
      </c>
      <c r="E365" s="12">
        <v>9013.85</v>
      </c>
      <c r="F365" s="13">
        <v>0.46456059999999999</v>
      </c>
      <c r="G365" s="12">
        <v>9734.49</v>
      </c>
      <c r="H365" s="12">
        <v>16025.67</v>
      </c>
      <c r="I365" s="12">
        <v>6078.25</v>
      </c>
    </row>
    <row r="366" spans="1:9" x14ac:dyDescent="0.25">
      <c r="A366">
        <v>47720</v>
      </c>
      <c r="B366" t="s">
        <v>493</v>
      </c>
      <c r="C366" t="s">
        <v>61</v>
      </c>
      <c r="D366" s="12">
        <v>3129.28</v>
      </c>
      <c r="E366" s="12">
        <v>7987.43</v>
      </c>
      <c r="F366" s="13">
        <v>0.6082244</v>
      </c>
      <c r="G366" s="12">
        <v>5403.33</v>
      </c>
      <c r="H366" s="12">
        <v>12818.64</v>
      </c>
      <c r="I366" s="12">
        <v>6987.363636363636</v>
      </c>
    </row>
    <row r="367" spans="1:9" x14ac:dyDescent="0.25">
      <c r="A367">
        <v>47738</v>
      </c>
      <c r="B367" t="s">
        <v>494</v>
      </c>
      <c r="C367" t="s">
        <v>61</v>
      </c>
      <c r="D367" s="12">
        <v>2847.68</v>
      </c>
      <c r="E367" s="12">
        <v>8267.02</v>
      </c>
      <c r="F367" s="13">
        <v>0.65553729999999999</v>
      </c>
      <c r="G367" s="12">
        <v>5315.16</v>
      </c>
      <c r="H367" s="12">
        <v>13658.34</v>
      </c>
      <c r="I367" s="12">
        <v>5479.333333333333</v>
      </c>
    </row>
    <row r="368" spans="1:9" x14ac:dyDescent="0.25">
      <c r="A368">
        <v>47746</v>
      </c>
      <c r="B368" t="s">
        <v>495</v>
      </c>
      <c r="C368" t="s">
        <v>61</v>
      </c>
      <c r="D368" s="12">
        <v>3923.32</v>
      </c>
      <c r="E368" s="12">
        <v>7666.99</v>
      </c>
      <c r="F368" s="13">
        <v>0.4882842</v>
      </c>
      <c r="G368" s="12">
        <v>6818.71</v>
      </c>
      <c r="H368" s="12">
        <v>12759.52</v>
      </c>
      <c r="I368" s="12">
        <v>5517.9047619047615</v>
      </c>
    </row>
    <row r="369" spans="1:9" x14ac:dyDescent="0.25">
      <c r="A369">
        <v>47761</v>
      </c>
      <c r="B369" t="s">
        <v>496</v>
      </c>
      <c r="C369" t="s">
        <v>116</v>
      </c>
      <c r="D369" s="12">
        <v>2716.99</v>
      </c>
      <c r="E369" s="12">
        <v>7436.67</v>
      </c>
      <c r="F369" s="13">
        <v>0.63464960000000004</v>
      </c>
      <c r="G369" s="12">
        <v>3669.74</v>
      </c>
      <c r="H369" s="12">
        <v>11677.16</v>
      </c>
      <c r="I369" s="12">
        <v>24289.333333333332</v>
      </c>
    </row>
    <row r="370" spans="1:9" x14ac:dyDescent="0.25">
      <c r="A370">
        <v>47787</v>
      </c>
      <c r="B370" t="s">
        <v>497</v>
      </c>
      <c r="C370" t="s">
        <v>78</v>
      </c>
      <c r="D370" s="12">
        <v>6381.66</v>
      </c>
      <c r="E370" s="12">
        <v>7383.62</v>
      </c>
      <c r="F370" s="13">
        <v>0.1357004</v>
      </c>
      <c r="G370" s="12">
        <v>8555.56</v>
      </c>
      <c r="H370" s="12">
        <v>11933.18</v>
      </c>
      <c r="I370" s="12">
        <v>63616.666666666664</v>
      </c>
    </row>
    <row r="371" spans="1:9" x14ac:dyDescent="0.25">
      <c r="A371">
        <v>47795</v>
      </c>
      <c r="B371" t="s">
        <v>498</v>
      </c>
      <c r="C371" t="s">
        <v>78</v>
      </c>
      <c r="D371" s="12">
        <v>7551.34</v>
      </c>
      <c r="E371" s="12">
        <v>7310.57</v>
      </c>
      <c r="F371" s="13">
        <v>5.0000200000000002E-2</v>
      </c>
      <c r="G371" s="12">
        <v>11200.47</v>
      </c>
      <c r="H371" s="12">
        <v>13435.61</v>
      </c>
      <c r="I371" s="12">
        <v>7213</v>
      </c>
    </row>
    <row r="372" spans="1:9" x14ac:dyDescent="0.25">
      <c r="A372">
        <v>47803</v>
      </c>
      <c r="B372" t="s">
        <v>499</v>
      </c>
      <c r="C372" t="s">
        <v>78</v>
      </c>
      <c r="D372" s="12">
        <v>4986.08</v>
      </c>
      <c r="E372" s="12">
        <v>7248.04</v>
      </c>
      <c r="F372" s="13">
        <v>0.31207889999999999</v>
      </c>
      <c r="G372" s="12">
        <v>5706.97</v>
      </c>
      <c r="H372" s="12">
        <v>8649.130000000001</v>
      </c>
      <c r="I372" s="12">
        <v>0</v>
      </c>
    </row>
    <row r="373" spans="1:9" x14ac:dyDescent="0.25">
      <c r="A373">
        <v>47829</v>
      </c>
      <c r="B373" t="s">
        <v>500</v>
      </c>
      <c r="C373" t="s">
        <v>85</v>
      </c>
      <c r="D373" s="12">
        <v>4072.81</v>
      </c>
      <c r="E373" s="12">
        <v>7493.77</v>
      </c>
      <c r="F373" s="13">
        <v>0.4565072</v>
      </c>
      <c r="G373" s="12">
        <v>5819.15</v>
      </c>
      <c r="H373" s="12">
        <v>11113.66</v>
      </c>
      <c r="I373" s="12">
        <v>9705.8333333333339</v>
      </c>
    </row>
    <row r="374" spans="1:9" x14ac:dyDescent="0.25">
      <c r="A374">
        <v>47837</v>
      </c>
      <c r="B374" t="s">
        <v>501</v>
      </c>
      <c r="C374" t="s">
        <v>85</v>
      </c>
      <c r="D374" s="12">
        <v>2822.59</v>
      </c>
      <c r="E374" s="12">
        <v>8768.7099999999991</v>
      </c>
      <c r="F374" s="13">
        <v>0.6781066</v>
      </c>
      <c r="G374" s="12">
        <v>6458.05</v>
      </c>
      <c r="H374" s="12">
        <v>14631.05</v>
      </c>
      <c r="I374" s="12">
        <v>0</v>
      </c>
    </row>
    <row r="375" spans="1:9" x14ac:dyDescent="0.25">
      <c r="A375">
        <v>47845</v>
      </c>
      <c r="B375" t="s">
        <v>502</v>
      </c>
      <c r="C375" t="s">
        <v>85</v>
      </c>
      <c r="D375" s="12">
        <v>7497.12</v>
      </c>
      <c r="E375" s="12">
        <v>7647.3</v>
      </c>
      <c r="F375" s="13">
        <v>5.0000700000000002E-2</v>
      </c>
      <c r="G375" s="12">
        <v>8631.23</v>
      </c>
      <c r="H375" s="12">
        <v>10188.86</v>
      </c>
      <c r="I375" s="12">
        <v>29897</v>
      </c>
    </row>
    <row r="376" spans="1:9" x14ac:dyDescent="0.25">
      <c r="A376">
        <v>47852</v>
      </c>
      <c r="B376" t="s">
        <v>503</v>
      </c>
      <c r="C376" t="s">
        <v>85</v>
      </c>
      <c r="D376" s="12">
        <v>3496.21</v>
      </c>
      <c r="E376" s="12">
        <v>7362.75</v>
      </c>
      <c r="F376" s="13">
        <v>0.52514890000000003</v>
      </c>
      <c r="G376" s="12">
        <v>5055.37</v>
      </c>
      <c r="H376" s="12">
        <v>11157.1</v>
      </c>
      <c r="I376" s="12">
        <v>0</v>
      </c>
    </row>
    <row r="377" spans="1:9" x14ac:dyDescent="0.25">
      <c r="A377">
        <v>47878</v>
      </c>
      <c r="B377" t="s">
        <v>504</v>
      </c>
      <c r="C377" t="s">
        <v>110</v>
      </c>
      <c r="D377" s="12">
        <v>8538.06</v>
      </c>
      <c r="E377" s="12">
        <v>7369.67</v>
      </c>
      <c r="F377" s="13">
        <v>0.05</v>
      </c>
      <c r="G377" s="12">
        <v>12976.29</v>
      </c>
      <c r="H377" s="12">
        <v>13507.1</v>
      </c>
      <c r="I377" s="12">
        <v>42014.428571428572</v>
      </c>
    </row>
    <row r="378" spans="1:9" x14ac:dyDescent="0.25">
      <c r="A378">
        <v>47886</v>
      </c>
      <c r="B378" t="s">
        <v>505</v>
      </c>
      <c r="C378" t="s">
        <v>110</v>
      </c>
      <c r="D378" s="12">
        <v>3549.75</v>
      </c>
      <c r="E378" s="12">
        <v>7200.46</v>
      </c>
      <c r="F378" s="13">
        <v>0.50701070000000004</v>
      </c>
      <c r="G378" s="12">
        <v>5003.5200000000004</v>
      </c>
      <c r="H378" s="12">
        <v>10064.89</v>
      </c>
      <c r="I378" s="12">
        <v>9437.3541666666661</v>
      </c>
    </row>
    <row r="379" spans="1:9" x14ac:dyDescent="0.25">
      <c r="A379">
        <v>47894</v>
      </c>
      <c r="B379" t="s">
        <v>506</v>
      </c>
      <c r="C379" t="s">
        <v>110</v>
      </c>
      <c r="D379" s="12">
        <v>7183.44</v>
      </c>
      <c r="E379" s="12">
        <v>7286.55</v>
      </c>
      <c r="F379" s="13">
        <v>5.0000299999999998E-2</v>
      </c>
      <c r="G379" s="12">
        <v>8892.36</v>
      </c>
      <c r="H379" s="12">
        <v>10078.969999999999</v>
      </c>
      <c r="I379" s="12">
        <v>6040.070796460177</v>
      </c>
    </row>
    <row r="380" spans="1:9" x14ac:dyDescent="0.25">
      <c r="A380">
        <v>47902</v>
      </c>
      <c r="B380" t="s">
        <v>358</v>
      </c>
      <c r="C380" t="s">
        <v>110</v>
      </c>
      <c r="D380" s="12">
        <v>4942.83</v>
      </c>
      <c r="E380" s="12">
        <v>7211.08</v>
      </c>
      <c r="F380" s="13">
        <v>0.31455070000000002</v>
      </c>
      <c r="G380" s="12">
        <v>7896.36</v>
      </c>
      <c r="H380" s="12">
        <v>10106.68</v>
      </c>
      <c r="I380" s="12">
        <v>11467.333333333334</v>
      </c>
    </row>
    <row r="381" spans="1:9" x14ac:dyDescent="0.25">
      <c r="A381">
        <v>47928</v>
      </c>
      <c r="B381" t="s">
        <v>507</v>
      </c>
      <c r="C381" t="s">
        <v>86</v>
      </c>
      <c r="D381" s="12">
        <v>1690.99</v>
      </c>
      <c r="E381" s="12">
        <v>7439.31</v>
      </c>
      <c r="F381" s="13">
        <v>0.77269529999999997</v>
      </c>
      <c r="G381" s="12">
        <v>2621.3200000000002</v>
      </c>
      <c r="H381" s="12">
        <v>14861.65</v>
      </c>
      <c r="I381" s="12">
        <v>2724.1363636363635</v>
      </c>
    </row>
    <row r="382" spans="1:9" x14ac:dyDescent="0.25">
      <c r="A382">
        <v>47936</v>
      </c>
      <c r="B382" t="s">
        <v>508</v>
      </c>
      <c r="C382" t="s">
        <v>86</v>
      </c>
      <c r="D382" s="12">
        <v>3724.63</v>
      </c>
      <c r="E382" s="12">
        <v>7251.06</v>
      </c>
      <c r="F382" s="13">
        <v>0.48633300000000002</v>
      </c>
      <c r="G382" s="12">
        <v>3503.78</v>
      </c>
      <c r="H382" s="12">
        <v>8611.2199999999993</v>
      </c>
      <c r="I382" s="12">
        <v>6833.65</v>
      </c>
    </row>
    <row r="383" spans="1:9" x14ac:dyDescent="0.25">
      <c r="A383">
        <v>47944</v>
      </c>
      <c r="B383" t="s">
        <v>509</v>
      </c>
      <c r="C383" t="s">
        <v>86</v>
      </c>
      <c r="D383" s="12">
        <v>4820.9799999999996</v>
      </c>
      <c r="E383" s="12">
        <v>7336.36</v>
      </c>
      <c r="F383" s="13">
        <v>0.34286489999999997</v>
      </c>
      <c r="G383" s="12">
        <v>7765.48</v>
      </c>
      <c r="H383" s="12">
        <v>15024.21</v>
      </c>
      <c r="I383" s="12">
        <v>6087.6153846153848</v>
      </c>
    </row>
    <row r="384" spans="1:9" x14ac:dyDescent="0.25">
      <c r="A384">
        <v>47951</v>
      </c>
      <c r="B384" t="s">
        <v>510</v>
      </c>
      <c r="C384" t="s">
        <v>86</v>
      </c>
      <c r="D384" s="12">
        <v>3179.43</v>
      </c>
      <c r="E384" s="12">
        <v>7293.96</v>
      </c>
      <c r="F384" s="13">
        <v>0.56410099999999996</v>
      </c>
      <c r="G384" s="12">
        <v>3598.63</v>
      </c>
      <c r="H384" s="12">
        <v>9629.67</v>
      </c>
      <c r="I384" s="12">
        <v>2193.3333333333335</v>
      </c>
    </row>
    <row r="385" spans="1:9" x14ac:dyDescent="0.25">
      <c r="A385">
        <v>47969</v>
      </c>
      <c r="B385" t="s">
        <v>511</v>
      </c>
      <c r="C385" t="s">
        <v>86</v>
      </c>
      <c r="D385" s="12">
        <v>2382.64</v>
      </c>
      <c r="E385" s="12">
        <v>8128.2</v>
      </c>
      <c r="F385" s="13">
        <v>0.70686740000000003</v>
      </c>
      <c r="G385" s="12">
        <v>3653.99</v>
      </c>
      <c r="H385" s="12">
        <v>14961.14</v>
      </c>
      <c r="I385" s="12">
        <v>8668.875</v>
      </c>
    </row>
    <row r="386" spans="1:9" x14ac:dyDescent="0.25">
      <c r="A386">
        <v>47985</v>
      </c>
      <c r="B386" t="s">
        <v>512</v>
      </c>
      <c r="C386" t="s">
        <v>114</v>
      </c>
      <c r="D386" s="12">
        <v>5270.93</v>
      </c>
      <c r="E386" s="12">
        <v>7251.29</v>
      </c>
      <c r="F386" s="13">
        <v>0.27310449999999997</v>
      </c>
      <c r="G386" s="12">
        <v>9574.27</v>
      </c>
      <c r="H386" s="12">
        <v>12056.94</v>
      </c>
      <c r="I386" s="12">
        <v>8995.0943396226412</v>
      </c>
    </row>
    <row r="387" spans="1:9" x14ac:dyDescent="0.25">
      <c r="A387">
        <v>47993</v>
      </c>
      <c r="B387" t="s">
        <v>513</v>
      </c>
      <c r="C387" t="s">
        <v>114</v>
      </c>
      <c r="D387" s="12">
        <v>6559.13</v>
      </c>
      <c r="E387" s="12">
        <v>7236.59</v>
      </c>
      <c r="F387" s="13">
        <v>9.3615900000000002E-2</v>
      </c>
      <c r="G387" s="12">
        <v>10989.07</v>
      </c>
      <c r="H387" s="12">
        <v>13084.59</v>
      </c>
      <c r="I387" s="12">
        <v>18670.428571428572</v>
      </c>
    </row>
    <row r="388" spans="1:9" x14ac:dyDescent="0.25">
      <c r="A388">
        <v>48009</v>
      </c>
      <c r="B388" t="s">
        <v>514</v>
      </c>
      <c r="C388" t="s">
        <v>114</v>
      </c>
      <c r="D388" s="12">
        <v>3839.3</v>
      </c>
      <c r="E388" s="12">
        <v>7301.26</v>
      </c>
      <c r="F388" s="13">
        <v>0.47415930000000001</v>
      </c>
      <c r="G388" s="12">
        <v>6169.22</v>
      </c>
      <c r="H388" s="12">
        <v>8476.6200000000008</v>
      </c>
      <c r="I388" s="12">
        <v>5883.5086705202311</v>
      </c>
    </row>
    <row r="389" spans="1:9" x14ac:dyDescent="0.25">
      <c r="A389">
        <v>48017</v>
      </c>
      <c r="B389" t="s">
        <v>515</v>
      </c>
      <c r="C389" t="s">
        <v>114</v>
      </c>
      <c r="D389" s="12">
        <v>3159.1</v>
      </c>
      <c r="E389" s="12">
        <v>7247.96</v>
      </c>
      <c r="F389" s="13">
        <v>0.56413939999999996</v>
      </c>
      <c r="G389" s="12">
        <v>5272.9</v>
      </c>
      <c r="H389" s="12">
        <v>10693.29</v>
      </c>
      <c r="I389" s="12">
        <v>6407.739130434783</v>
      </c>
    </row>
    <row r="390" spans="1:9" x14ac:dyDescent="0.25">
      <c r="A390">
        <v>48025</v>
      </c>
      <c r="B390" t="s">
        <v>516</v>
      </c>
      <c r="C390" t="s">
        <v>114</v>
      </c>
      <c r="D390" s="12">
        <v>4336.28</v>
      </c>
      <c r="E390" s="12">
        <v>7305.02</v>
      </c>
      <c r="F390" s="13">
        <v>0.40639720000000001</v>
      </c>
      <c r="G390" s="12">
        <v>6412.42</v>
      </c>
      <c r="H390" s="12">
        <v>10619.71</v>
      </c>
      <c r="I390" s="12">
        <v>12106.714285714286</v>
      </c>
    </row>
    <row r="391" spans="1:9" x14ac:dyDescent="0.25">
      <c r="A391">
        <v>48033</v>
      </c>
      <c r="B391" t="s">
        <v>517</v>
      </c>
      <c r="C391" t="s">
        <v>114</v>
      </c>
      <c r="D391" s="12">
        <v>7090.83</v>
      </c>
      <c r="E391" s="12">
        <v>7447.33</v>
      </c>
      <c r="F391" s="13">
        <v>5.0000500000000003E-2</v>
      </c>
      <c r="G391" s="12">
        <v>10968.88</v>
      </c>
      <c r="H391" s="12">
        <v>13931.3</v>
      </c>
      <c r="I391" s="12">
        <v>28405.384615384617</v>
      </c>
    </row>
    <row r="392" spans="1:9" x14ac:dyDescent="0.25">
      <c r="A392">
        <v>48041</v>
      </c>
      <c r="B392" t="s">
        <v>518</v>
      </c>
      <c r="C392" t="s">
        <v>114</v>
      </c>
      <c r="D392" s="12">
        <v>4640.84</v>
      </c>
      <c r="E392" s="12">
        <v>7310.46</v>
      </c>
      <c r="F392" s="13">
        <v>0.36517810000000001</v>
      </c>
      <c r="G392" s="12">
        <v>7019.17</v>
      </c>
      <c r="H392" s="12">
        <v>10064.82</v>
      </c>
      <c r="I392" s="12">
        <v>8824.7431192660551</v>
      </c>
    </row>
    <row r="393" spans="1:9" x14ac:dyDescent="0.25">
      <c r="A393">
        <v>48074</v>
      </c>
      <c r="B393" t="s">
        <v>519</v>
      </c>
      <c r="C393" t="s">
        <v>60</v>
      </c>
      <c r="D393" s="12">
        <v>5418.76</v>
      </c>
      <c r="E393" s="12">
        <v>7279.58</v>
      </c>
      <c r="F393" s="13">
        <v>0.25562190000000001</v>
      </c>
      <c r="G393" s="12">
        <v>6810.98</v>
      </c>
      <c r="H393" s="12">
        <v>10312.219999999999</v>
      </c>
      <c r="I393" s="12">
        <v>5754.96</v>
      </c>
    </row>
    <row r="394" spans="1:9" x14ac:dyDescent="0.25">
      <c r="A394">
        <v>48082</v>
      </c>
      <c r="B394" t="s">
        <v>520</v>
      </c>
      <c r="C394" t="s">
        <v>60</v>
      </c>
      <c r="D394" s="12">
        <v>6154.41</v>
      </c>
      <c r="E394" s="12">
        <v>7249.12</v>
      </c>
      <c r="F394" s="13">
        <v>0.1510128</v>
      </c>
      <c r="G394" s="12">
        <v>10042.620000000001</v>
      </c>
      <c r="H394" s="12">
        <v>13145.56</v>
      </c>
      <c r="I394" s="12">
        <v>6714.9722222222226</v>
      </c>
    </row>
    <row r="395" spans="1:9" x14ac:dyDescent="0.25">
      <c r="A395">
        <v>48090</v>
      </c>
      <c r="B395" t="s">
        <v>506</v>
      </c>
      <c r="C395" t="s">
        <v>60</v>
      </c>
      <c r="D395" s="12">
        <v>3392.57</v>
      </c>
      <c r="E395" s="12">
        <v>8840.08</v>
      </c>
      <c r="F395" s="13">
        <v>0.61622860000000002</v>
      </c>
      <c r="G395" s="12">
        <v>5648.87</v>
      </c>
      <c r="H395" s="12">
        <v>14630.16</v>
      </c>
      <c r="I395" s="12">
        <v>5985.4666666666662</v>
      </c>
    </row>
    <row r="396" spans="1:9" x14ac:dyDescent="0.25">
      <c r="A396">
        <v>48116</v>
      </c>
      <c r="B396" t="s">
        <v>521</v>
      </c>
      <c r="C396" t="s">
        <v>43</v>
      </c>
      <c r="D396" s="12">
        <v>6112.02</v>
      </c>
      <c r="E396" s="12">
        <v>7250.42</v>
      </c>
      <c r="F396" s="13">
        <v>0.1570116</v>
      </c>
      <c r="G396" s="12">
        <v>9427.9</v>
      </c>
      <c r="H396" s="12">
        <v>10391.59</v>
      </c>
      <c r="I396" s="12">
        <v>52697.52</v>
      </c>
    </row>
    <row r="397" spans="1:9" x14ac:dyDescent="0.25">
      <c r="A397">
        <v>48124</v>
      </c>
      <c r="B397" t="s">
        <v>522</v>
      </c>
      <c r="C397" t="s">
        <v>43</v>
      </c>
      <c r="D397" s="12">
        <v>7903.99</v>
      </c>
      <c r="E397" s="12">
        <v>7230.26</v>
      </c>
      <c r="F397" s="13">
        <v>0.05</v>
      </c>
      <c r="G397" s="12">
        <v>12531.52</v>
      </c>
      <c r="H397" s="12">
        <v>13124.98</v>
      </c>
      <c r="I397" s="12">
        <v>9793.5625</v>
      </c>
    </row>
    <row r="398" spans="1:9" x14ac:dyDescent="0.25">
      <c r="A398">
        <v>48132</v>
      </c>
      <c r="B398" t="s">
        <v>523</v>
      </c>
      <c r="C398" t="s">
        <v>43</v>
      </c>
      <c r="D398" s="12">
        <v>984.99</v>
      </c>
      <c r="E398" s="12">
        <v>7259.7</v>
      </c>
      <c r="F398" s="13">
        <v>0.8643208</v>
      </c>
      <c r="G398" s="12">
        <v>3875.11</v>
      </c>
      <c r="H398" s="12">
        <v>18837.830000000002</v>
      </c>
      <c r="I398" s="12">
        <v>5512.6153846153848</v>
      </c>
    </row>
    <row r="399" spans="1:9" x14ac:dyDescent="0.25">
      <c r="A399">
        <v>48140</v>
      </c>
      <c r="B399" t="s">
        <v>524</v>
      </c>
      <c r="C399" t="s">
        <v>43</v>
      </c>
      <c r="D399" s="12">
        <v>6858.73</v>
      </c>
      <c r="E399" s="12">
        <v>7734.33</v>
      </c>
      <c r="F399" s="13">
        <v>0.1132095</v>
      </c>
      <c r="G399" s="12">
        <v>12068.95</v>
      </c>
      <c r="H399" s="12">
        <v>14527.5</v>
      </c>
      <c r="I399" s="12">
        <v>14256.375</v>
      </c>
    </row>
    <row r="400" spans="1:9" x14ac:dyDescent="0.25">
      <c r="A400">
        <v>48157</v>
      </c>
      <c r="B400" t="s">
        <v>525</v>
      </c>
      <c r="C400" t="s">
        <v>43</v>
      </c>
      <c r="D400" s="12">
        <v>5292.48</v>
      </c>
      <c r="E400" s="12">
        <v>7230.3</v>
      </c>
      <c r="F400" s="13">
        <v>0.26801380000000002</v>
      </c>
      <c r="G400" s="12">
        <v>9374.85</v>
      </c>
      <c r="H400" s="12">
        <v>14571.26</v>
      </c>
      <c r="I400" s="12">
        <v>16977.772727272728</v>
      </c>
    </row>
    <row r="401" spans="1:9" x14ac:dyDescent="0.25">
      <c r="A401">
        <v>48165</v>
      </c>
      <c r="B401" t="s">
        <v>526</v>
      </c>
      <c r="C401" t="s">
        <v>43</v>
      </c>
      <c r="D401" s="12">
        <v>5437.83</v>
      </c>
      <c r="E401" s="12">
        <v>7227.07</v>
      </c>
      <c r="F401" s="13">
        <v>0.24757470000000001</v>
      </c>
      <c r="G401" s="12">
        <v>8399.02</v>
      </c>
      <c r="H401" s="12">
        <v>12302</v>
      </c>
      <c r="I401" s="12">
        <v>9891.36</v>
      </c>
    </row>
    <row r="402" spans="1:9" x14ac:dyDescent="0.25">
      <c r="A402">
        <v>48173</v>
      </c>
      <c r="B402" t="s">
        <v>527</v>
      </c>
      <c r="C402" t="s">
        <v>43</v>
      </c>
      <c r="D402" s="12">
        <v>4924.71</v>
      </c>
      <c r="E402" s="12">
        <v>7303.76</v>
      </c>
      <c r="F402" s="13">
        <v>0.32572950000000001</v>
      </c>
      <c r="G402" s="12">
        <v>9202.32</v>
      </c>
      <c r="H402" s="12">
        <v>13586.24</v>
      </c>
      <c r="I402" s="12">
        <v>18805.275862068964</v>
      </c>
    </row>
    <row r="403" spans="1:9" x14ac:dyDescent="0.25">
      <c r="A403">
        <v>48207</v>
      </c>
      <c r="B403" t="s">
        <v>528</v>
      </c>
      <c r="C403" t="s">
        <v>46</v>
      </c>
      <c r="D403" s="12">
        <v>7657.37</v>
      </c>
      <c r="E403" s="12">
        <v>7281.96</v>
      </c>
      <c r="F403" s="13">
        <v>5.0000299999999998E-2</v>
      </c>
      <c r="G403" s="12">
        <v>9200.56</v>
      </c>
      <c r="H403" s="12">
        <v>10438.6</v>
      </c>
      <c r="I403" s="12">
        <v>5944.5471698113206</v>
      </c>
    </row>
    <row r="404" spans="1:9" x14ac:dyDescent="0.25">
      <c r="A404">
        <v>48215</v>
      </c>
      <c r="B404" t="s">
        <v>529</v>
      </c>
      <c r="C404" t="s">
        <v>46</v>
      </c>
      <c r="D404" s="12">
        <v>5721.19</v>
      </c>
      <c r="E404" s="12">
        <v>7445.94</v>
      </c>
      <c r="F404" s="13">
        <v>0.23163629999999999</v>
      </c>
      <c r="G404" s="12">
        <v>12588.77</v>
      </c>
      <c r="H404" s="12">
        <v>14833.29</v>
      </c>
      <c r="I404" s="12">
        <v>0</v>
      </c>
    </row>
    <row r="405" spans="1:9" x14ac:dyDescent="0.25">
      <c r="A405">
        <v>48223</v>
      </c>
      <c r="B405" t="s">
        <v>530</v>
      </c>
      <c r="C405" t="s">
        <v>46</v>
      </c>
      <c r="D405" s="12">
        <v>5559.09</v>
      </c>
      <c r="E405" s="12">
        <v>7275.64</v>
      </c>
      <c r="F405" s="13">
        <v>0.2359311</v>
      </c>
      <c r="G405" s="12">
        <v>8931.65</v>
      </c>
      <c r="H405" s="12">
        <v>10329.17</v>
      </c>
      <c r="I405" s="12">
        <v>5177.0714285714284</v>
      </c>
    </row>
    <row r="406" spans="1:9" x14ac:dyDescent="0.25">
      <c r="A406">
        <v>48231</v>
      </c>
      <c r="B406" t="s">
        <v>531</v>
      </c>
      <c r="C406" t="s">
        <v>46</v>
      </c>
      <c r="D406" s="12">
        <v>2510.35</v>
      </c>
      <c r="E406" s="12">
        <v>7348.35</v>
      </c>
      <c r="F406" s="13">
        <v>0.65837909999999999</v>
      </c>
      <c r="G406" s="12">
        <v>6484.55</v>
      </c>
      <c r="H406" s="12">
        <v>10471.620000000001</v>
      </c>
      <c r="I406" s="12">
        <v>6192.2450980392159</v>
      </c>
    </row>
    <row r="407" spans="1:9" x14ac:dyDescent="0.25">
      <c r="A407">
        <v>48256</v>
      </c>
      <c r="B407" t="s">
        <v>532</v>
      </c>
      <c r="C407" t="s">
        <v>117</v>
      </c>
      <c r="D407" s="12">
        <v>4709.8500000000004</v>
      </c>
      <c r="E407" s="12">
        <v>7455.15</v>
      </c>
      <c r="F407" s="13">
        <v>0.36824210000000002</v>
      </c>
      <c r="G407" s="12">
        <v>9828.31</v>
      </c>
      <c r="H407" s="12">
        <v>14040.16</v>
      </c>
      <c r="I407" s="12">
        <v>5367.272727272727</v>
      </c>
    </row>
    <row r="408" spans="1:9" x14ac:dyDescent="0.25">
      <c r="A408">
        <v>48264</v>
      </c>
      <c r="B408" t="s">
        <v>533</v>
      </c>
      <c r="C408" t="s">
        <v>117</v>
      </c>
      <c r="D408" s="12">
        <v>4747.05</v>
      </c>
      <c r="E408" s="12">
        <v>7217.26</v>
      </c>
      <c r="F408" s="13">
        <v>0.34226420000000002</v>
      </c>
      <c r="G408" s="12">
        <v>7355.41</v>
      </c>
      <c r="H408" s="12">
        <v>10886.21</v>
      </c>
      <c r="I408" s="12">
        <v>7934</v>
      </c>
    </row>
    <row r="409" spans="1:9" x14ac:dyDescent="0.25">
      <c r="A409">
        <v>48272</v>
      </c>
      <c r="B409" t="s">
        <v>534</v>
      </c>
      <c r="C409" t="s">
        <v>117</v>
      </c>
      <c r="D409" s="12">
        <v>5875.99</v>
      </c>
      <c r="E409" s="12">
        <v>7483.69</v>
      </c>
      <c r="F409" s="13">
        <v>0.2148272</v>
      </c>
      <c r="G409" s="12">
        <v>9118.4599999999991</v>
      </c>
      <c r="H409" s="12">
        <v>12144.49</v>
      </c>
      <c r="I409" s="12">
        <v>12966.5</v>
      </c>
    </row>
    <row r="410" spans="1:9" x14ac:dyDescent="0.25">
      <c r="A410">
        <v>48298</v>
      </c>
      <c r="B410" t="s">
        <v>535</v>
      </c>
      <c r="C410" t="s">
        <v>53</v>
      </c>
      <c r="D410" s="12">
        <v>3293.22</v>
      </c>
      <c r="E410" s="12">
        <v>7309.56</v>
      </c>
      <c r="F410" s="13">
        <v>0.54946399999999995</v>
      </c>
      <c r="G410" s="12">
        <v>5166.7700000000004</v>
      </c>
      <c r="H410" s="12">
        <v>9958.85</v>
      </c>
      <c r="I410" s="12">
        <v>5552.164556962025</v>
      </c>
    </row>
    <row r="411" spans="1:9" x14ac:dyDescent="0.25">
      <c r="A411">
        <v>48306</v>
      </c>
      <c r="B411" t="s">
        <v>536</v>
      </c>
      <c r="C411" t="s">
        <v>53</v>
      </c>
      <c r="D411" s="12">
        <v>4952.71</v>
      </c>
      <c r="E411" s="12">
        <v>7281.04</v>
      </c>
      <c r="F411" s="13">
        <v>0.31977990000000001</v>
      </c>
      <c r="G411" s="12">
        <v>9580.65</v>
      </c>
      <c r="H411" s="12">
        <v>11086.63</v>
      </c>
      <c r="I411" s="12">
        <v>4430.1481481481478</v>
      </c>
    </row>
    <row r="412" spans="1:9" x14ac:dyDescent="0.25">
      <c r="A412">
        <v>48314</v>
      </c>
      <c r="B412" t="s">
        <v>537</v>
      </c>
      <c r="C412" t="s">
        <v>53</v>
      </c>
      <c r="D412" s="12">
        <v>7225.66</v>
      </c>
      <c r="E412" s="12">
        <v>7225.05</v>
      </c>
      <c r="F412" s="13">
        <v>0.05</v>
      </c>
      <c r="G412" s="12">
        <v>8981.06</v>
      </c>
      <c r="H412" s="12">
        <v>10348.129999999999</v>
      </c>
      <c r="I412" s="12">
        <v>12963.714285714286</v>
      </c>
    </row>
    <row r="413" spans="1:9" x14ac:dyDescent="0.25">
      <c r="A413">
        <v>48322</v>
      </c>
      <c r="B413" t="s">
        <v>538</v>
      </c>
      <c r="C413" t="s">
        <v>53</v>
      </c>
      <c r="D413" s="12">
        <v>6109.92</v>
      </c>
      <c r="E413" s="12">
        <v>8082.1</v>
      </c>
      <c r="F413" s="13">
        <v>0.24401829999999999</v>
      </c>
      <c r="G413" s="12">
        <v>10854.82</v>
      </c>
      <c r="H413" s="12">
        <v>14237.62</v>
      </c>
      <c r="I413" s="12">
        <v>9278.125</v>
      </c>
    </row>
    <row r="414" spans="1:9" x14ac:dyDescent="0.25">
      <c r="A414">
        <v>48330</v>
      </c>
      <c r="B414" t="s">
        <v>539</v>
      </c>
      <c r="C414" t="s">
        <v>53</v>
      </c>
      <c r="D414" s="12">
        <v>2353.29</v>
      </c>
      <c r="E414" s="12">
        <v>9355.1200000000008</v>
      </c>
      <c r="F414" s="13">
        <v>0.74844900000000003</v>
      </c>
      <c r="G414" s="12">
        <v>7910.08</v>
      </c>
      <c r="H414" s="12">
        <v>22835.69</v>
      </c>
      <c r="I414" s="12">
        <v>2375.3333333333335</v>
      </c>
    </row>
    <row r="415" spans="1:9" x14ac:dyDescent="0.25">
      <c r="A415">
        <v>48348</v>
      </c>
      <c r="B415" t="s">
        <v>540</v>
      </c>
      <c r="C415" t="s">
        <v>53</v>
      </c>
      <c r="D415" s="12">
        <v>6755.16</v>
      </c>
      <c r="E415" s="12">
        <v>7226.68</v>
      </c>
      <c r="F415" s="13">
        <v>6.5247100000000002E-2</v>
      </c>
      <c r="G415" s="12">
        <v>9608.15</v>
      </c>
      <c r="H415" s="12">
        <v>11738.48</v>
      </c>
      <c r="I415" s="12">
        <v>5104.1851851851852</v>
      </c>
    </row>
    <row r="416" spans="1:9" x14ac:dyDescent="0.25">
      <c r="A416">
        <v>48355</v>
      </c>
      <c r="B416" t="s">
        <v>541</v>
      </c>
      <c r="C416" t="s">
        <v>53</v>
      </c>
      <c r="D416" s="12">
        <v>2581.25</v>
      </c>
      <c r="E416" s="12">
        <v>10310.59</v>
      </c>
      <c r="F416" s="13">
        <v>0.74965059999999994</v>
      </c>
      <c r="G416" s="12">
        <v>4958.88</v>
      </c>
      <c r="H416" s="12">
        <v>14872.42</v>
      </c>
      <c r="I416" s="12">
        <v>10097</v>
      </c>
    </row>
    <row r="417" spans="1:9" x14ac:dyDescent="0.25">
      <c r="A417">
        <v>48363</v>
      </c>
      <c r="B417" t="s">
        <v>542</v>
      </c>
      <c r="C417" t="s">
        <v>53</v>
      </c>
      <c r="D417" s="12">
        <v>4258.22</v>
      </c>
      <c r="E417" s="12">
        <v>7347.72</v>
      </c>
      <c r="F417" s="13">
        <v>0.42047060000000003</v>
      </c>
      <c r="G417" s="12">
        <v>7911.3</v>
      </c>
      <c r="H417" s="12">
        <v>13937.79</v>
      </c>
      <c r="I417" s="12">
        <v>23065.571428571428</v>
      </c>
    </row>
    <row r="418" spans="1:9" x14ac:dyDescent="0.25">
      <c r="A418">
        <v>48371</v>
      </c>
      <c r="B418" t="s">
        <v>530</v>
      </c>
      <c r="C418" t="s">
        <v>53</v>
      </c>
      <c r="D418" s="12">
        <v>5254.44</v>
      </c>
      <c r="E418" s="12">
        <v>7646.42</v>
      </c>
      <c r="F418" s="13">
        <v>0.31282349999999998</v>
      </c>
      <c r="G418" s="12">
        <v>7817.42</v>
      </c>
      <c r="H418" s="12">
        <v>11517.82</v>
      </c>
      <c r="I418" s="12">
        <v>4365.9285714285716</v>
      </c>
    </row>
    <row r="419" spans="1:9" x14ac:dyDescent="0.25">
      <c r="A419">
        <v>48389</v>
      </c>
      <c r="B419" t="s">
        <v>543</v>
      </c>
      <c r="C419" t="s">
        <v>53</v>
      </c>
      <c r="D419" s="12">
        <v>3427.62</v>
      </c>
      <c r="E419" s="12">
        <v>7251.74</v>
      </c>
      <c r="F419" s="13">
        <v>0.52733830000000004</v>
      </c>
      <c r="G419" s="12">
        <v>4461.7299999999996</v>
      </c>
      <c r="H419" s="12">
        <v>11071.92</v>
      </c>
      <c r="I419" s="12">
        <v>3796.36</v>
      </c>
    </row>
    <row r="420" spans="1:9" x14ac:dyDescent="0.25">
      <c r="A420">
        <v>48397</v>
      </c>
      <c r="B420" t="s">
        <v>495</v>
      </c>
      <c r="C420" t="s">
        <v>53</v>
      </c>
      <c r="D420" s="12">
        <v>4404.57</v>
      </c>
      <c r="E420" s="12">
        <v>8631.7199999999993</v>
      </c>
      <c r="F420" s="13">
        <v>0.48972280000000001</v>
      </c>
      <c r="G420" s="12">
        <v>8383.36</v>
      </c>
      <c r="H420" s="12">
        <v>15690.87</v>
      </c>
      <c r="I420" s="12">
        <v>6629.4</v>
      </c>
    </row>
    <row r="421" spans="1:9" x14ac:dyDescent="0.25">
      <c r="A421">
        <v>48413</v>
      </c>
      <c r="B421" t="s">
        <v>544</v>
      </c>
      <c r="C421" t="s">
        <v>108</v>
      </c>
      <c r="D421" s="12">
        <v>3806.34</v>
      </c>
      <c r="E421" s="12">
        <v>7532.19</v>
      </c>
      <c r="F421" s="13">
        <v>0.49465690000000001</v>
      </c>
      <c r="G421" s="12">
        <v>7189.74</v>
      </c>
      <c r="H421" s="12">
        <v>13233.25</v>
      </c>
      <c r="I421" s="12">
        <v>27506.166666666668</v>
      </c>
    </row>
    <row r="422" spans="1:9" x14ac:dyDescent="0.25">
      <c r="A422">
        <v>48421</v>
      </c>
      <c r="B422" t="s">
        <v>545</v>
      </c>
      <c r="C422" t="s">
        <v>108</v>
      </c>
      <c r="D422" s="12">
        <v>4119.4799999999996</v>
      </c>
      <c r="E422" s="12">
        <v>7302.53</v>
      </c>
      <c r="F422" s="13">
        <v>0.43588320000000003</v>
      </c>
      <c r="G422" s="12">
        <v>6515.84</v>
      </c>
      <c r="H422" s="12">
        <v>10506.97</v>
      </c>
      <c r="I422" s="12">
        <v>8349.0769230769238</v>
      </c>
    </row>
    <row r="423" spans="1:9" x14ac:dyDescent="0.25">
      <c r="A423">
        <v>48439</v>
      </c>
      <c r="B423" t="s">
        <v>546</v>
      </c>
      <c r="C423" t="s">
        <v>108</v>
      </c>
      <c r="D423" s="12">
        <v>5223.66</v>
      </c>
      <c r="E423" s="12">
        <v>8591.4699999999993</v>
      </c>
      <c r="F423" s="13">
        <v>0.39199460000000003</v>
      </c>
      <c r="G423" s="12">
        <v>8515.9699999999993</v>
      </c>
      <c r="H423" s="12">
        <v>12985.85</v>
      </c>
      <c r="I423" s="12">
        <v>3188.6</v>
      </c>
    </row>
    <row r="424" spans="1:9" x14ac:dyDescent="0.25">
      <c r="A424">
        <v>48447</v>
      </c>
      <c r="B424" t="s">
        <v>547</v>
      </c>
      <c r="C424" t="s">
        <v>108</v>
      </c>
      <c r="D424" s="12">
        <v>3816.33</v>
      </c>
      <c r="E424" s="12">
        <v>7255.56</v>
      </c>
      <c r="F424" s="13">
        <v>0.47401300000000002</v>
      </c>
      <c r="G424" s="12">
        <v>6543.24</v>
      </c>
      <c r="H424" s="12">
        <v>10981.1</v>
      </c>
      <c r="I424" s="12">
        <v>8808.538461538461</v>
      </c>
    </row>
    <row r="425" spans="1:9" x14ac:dyDescent="0.25">
      <c r="A425">
        <v>48462</v>
      </c>
      <c r="B425" t="s">
        <v>548</v>
      </c>
      <c r="C425" t="s">
        <v>68</v>
      </c>
      <c r="D425" s="12">
        <v>5496.85</v>
      </c>
      <c r="E425" s="12">
        <v>7657.89</v>
      </c>
      <c r="F425" s="13">
        <v>0.2821978</v>
      </c>
      <c r="G425" s="12">
        <v>7406.32</v>
      </c>
      <c r="H425" s="12">
        <v>11869.85</v>
      </c>
      <c r="I425" s="12">
        <v>24524.142857142859</v>
      </c>
    </row>
    <row r="426" spans="1:9" x14ac:dyDescent="0.25">
      <c r="A426">
        <v>48470</v>
      </c>
      <c r="B426" t="s">
        <v>497</v>
      </c>
      <c r="C426" t="s">
        <v>68</v>
      </c>
      <c r="D426" s="12">
        <v>6661.23</v>
      </c>
      <c r="E426" s="12">
        <v>7220.64</v>
      </c>
      <c r="F426" s="13">
        <v>7.7473700000000006E-2</v>
      </c>
      <c r="G426" s="12">
        <v>10072.959999999999</v>
      </c>
      <c r="H426" s="12">
        <v>12336.78</v>
      </c>
      <c r="I426" s="12">
        <v>17342.888888888891</v>
      </c>
    </row>
    <row r="427" spans="1:9" x14ac:dyDescent="0.25">
      <c r="A427">
        <v>48488</v>
      </c>
      <c r="B427" t="s">
        <v>549</v>
      </c>
      <c r="C427" t="s">
        <v>68</v>
      </c>
      <c r="D427" s="12">
        <v>6857.55</v>
      </c>
      <c r="E427" s="12">
        <v>7217.02</v>
      </c>
      <c r="F427" s="13">
        <v>0.05</v>
      </c>
      <c r="G427" s="12">
        <v>14208.95</v>
      </c>
      <c r="H427" s="12">
        <v>17033.86</v>
      </c>
      <c r="I427" s="12">
        <v>9386.454545454546</v>
      </c>
    </row>
    <row r="428" spans="1:9" x14ac:dyDescent="0.25">
      <c r="A428">
        <v>48496</v>
      </c>
      <c r="B428" t="s">
        <v>550</v>
      </c>
      <c r="C428" t="s">
        <v>68</v>
      </c>
      <c r="D428" s="12">
        <v>7857.53</v>
      </c>
      <c r="E428" s="12">
        <v>7253.23</v>
      </c>
      <c r="F428" s="13">
        <v>0.05</v>
      </c>
      <c r="G428" s="12">
        <v>9105.39</v>
      </c>
      <c r="H428" s="12">
        <v>10087.73</v>
      </c>
      <c r="I428" s="12">
        <v>15084.617021276596</v>
      </c>
    </row>
    <row r="429" spans="1:9" x14ac:dyDescent="0.25">
      <c r="A429">
        <v>48512</v>
      </c>
      <c r="B429" t="s">
        <v>551</v>
      </c>
      <c r="C429" t="s">
        <v>104</v>
      </c>
      <c r="D429" s="12">
        <v>2842.8</v>
      </c>
      <c r="E429" s="12">
        <v>7957.99</v>
      </c>
      <c r="F429" s="13">
        <v>0.64277410000000001</v>
      </c>
      <c r="G429" s="12">
        <v>2925.59</v>
      </c>
      <c r="H429" s="12">
        <v>11583.25</v>
      </c>
      <c r="I429" s="12">
        <v>5334.333333333333</v>
      </c>
    </row>
    <row r="430" spans="1:9" x14ac:dyDescent="0.25">
      <c r="A430">
        <v>48520</v>
      </c>
      <c r="B430" t="s">
        <v>552</v>
      </c>
      <c r="C430" t="s">
        <v>104</v>
      </c>
      <c r="D430" s="12">
        <v>2005.52</v>
      </c>
      <c r="E430" s="12">
        <v>7293.94</v>
      </c>
      <c r="F430" s="13">
        <v>0.72504299999999999</v>
      </c>
      <c r="G430" s="12">
        <v>2252.04</v>
      </c>
      <c r="H430" s="12">
        <v>11137.28</v>
      </c>
      <c r="I430" s="12">
        <v>9489.3809523809523</v>
      </c>
    </row>
    <row r="431" spans="1:9" x14ac:dyDescent="0.25">
      <c r="A431">
        <v>48538</v>
      </c>
      <c r="B431" t="s">
        <v>408</v>
      </c>
      <c r="C431" t="s">
        <v>104</v>
      </c>
      <c r="D431" s="12">
        <v>2723.79</v>
      </c>
      <c r="E431" s="12">
        <v>8300.8799999999992</v>
      </c>
      <c r="F431" s="13">
        <v>0.67186729999999995</v>
      </c>
      <c r="G431" s="12">
        <v>3286.3</v>
      </c>
      <c r="H431" s="12">
        <v>11294.71</v>
      </c>
      <c r="I431" s="12">
        <v>0</v>
      </c>
    </row>
    <row r="432" spans="1:9" x14ac:dyDescent="0.25">
      <c r="A432">
        <v>48553</v>
      </c>
      <c r="B432" t="s">
        <v>553</v>
      </c>
      <c r="C432" t="s">
        <v>84</v>
      </c>
      <c r="D432" s="12">
        <v>3368.18</v>
      </c>
      <c r="E432" s="12">
        <v>7686.28</v>
      </c>
      <c r="F432" s="13">
        <v>0.56179319999999999</v>
      </c>
      <c r="G432" s="12">
        <v>4504.5</v>
      </c>
      <c r="H432" s="12">
        <v>10791.36</v>
      </c>
      <c r="I432" s="12">
        <v>3044.4285714285716</v>
      </c>
    </row>
    <row r="433" spans="1:9" x14ac:dyDescent="0.25">
      <c r="A433">
        <v>48579</v>
      </c>
      <c r="B433" t="s">
        <v>554</v>
      </c>
      <c r="C433" t="s">
        <v>84</v>
      </c>
      <c r="D433" s="12">
        <v>3307.47</v>
      </c>
      <c r="E433" s="12">
        <v>7633.72</v>
      </c>
      <c r="F433" s="13">
        <v>0.56672889999999998</v>
      </c>
      <c r="G433" s="12">
        <v>6367.38</v>
      </c>
      <c r="H433" s="12">
        <v>12925.68</v>
      </c>
      <c r="I433" s="12">
        <v>28145.5</v>
      </c>
    </row>
    <row r="434" spans="1:9" x14ac:dyDescent="0.25">
      <c r="A434">
        <v>48587</v>
      </c>
      <c r="B434" t="s">
        <v>127</v>
      </c>
      <c r="C434" t="s">
        <v>84</v>
      </c>
      <c r="D434" s="12">
        <v>4007.52</v>
      </c>
      <c r="E434" s="12">
        <v>7731.46</v>
      </c>
      <c r="F434" s="13">
        <v>0.48166059999999999</v>
      </c>
      <c r="G434" s="12">
        <v>4524.76</v>
      </c>
      <c r="H434" s="12">
        <v>10277.5</v>
      </c>
      <c r="I434" s="12">
        <v>10418</v>
      </c>
    </row>
    <row r="435" spans="1:9" x14ac:dyDescent="0.25">
      <c r="A435">
        <v>48595</v>
      </c>
      <c r="B435" t="s">
        <v>555</v>
      </c>
      <c r="C435" t="s">
        <v>84</v>
      </c>
      <c r="D435" s="12">
        <v>3080.07</v>
      </c>
      <c r="E435" s="12">
        <v>7718.08</v>
      </c>
      <c r="F435" s="13">
        <v>0.60092800000000002</v>
      </c>
      <c r="G435" s="12">
        <v>4825.92</v>
      </c>
      <c r="H435" s="12">
        <v>11540.69</v>
      </c>
      <c r="I435" s="12">
        <v>4706.818181818182</v>
      </c>
    </row>
    <row r="436" spans="1:9" x14ac:dyDescent="0.25">
      <c r="A436">
        <v>48611</v>
      </c>
      <c r="B436" t="s">
        <v>556</v>
      </c>
      <c r="C436" t="s">
        <v>65</v>
      </c>
      <c r="D436" s="12">
        <v>3232.51</v>
      </c>
      <c r="E436" s="12">
        <v>7230.28</v>
      </c>
      <c r="F436" s="13">
        <v>0.55292050000000004</v>
      </c>
      <c r="G436" s="12">
        <v>3845.37</v>
      </c>
      <c r="H436" s="12">
        <v>6482.87</v>
      </c>
      <c r="I436" s="12">
        <v>3686.4444444444443</v>
      </c>
    </row>
    <row r="437" spans="1:9" x14ac:dyDescent="0.25">
      <c r="A437">
        <v>48629</v>
      </c>
      <c r="B437" t="s">
        <v>557</v>
      </c>
      <c r="C437" t="s">
        <v>65</v>
      </c>
      <c r="D437" s="12">
        <v>4794.16</v>
      </c>
      <c r="E437" s="12">
        <v>7278.44</v>
      </c>
      <c r="F437" s="13">
        <v>0.34132040000000002</v>
      </c>
      <c r="G437" s="12">
        <v>7758.18</v>
      </c>
      <c r="H437" s="12">
        <v>11177.14</v>
      </c>
      <c r="I437" s="12">
        <v>2425.36</v>
      </c>
    </row>
    <row r="438" spans="1:9" x14ac:dyDescent="0.25">
      <c r="A438">
        <v>48637</v>
      </c>
      <c r="B438" t="s">
        <v>558</v>
      </c>
      <c r="C438" t="s">
        <v>65</v>
      </c>
      <c r="D438" s="12">
        <v>3592.74</v>
      </c>
      <c r="E438" s="12">
        <v>8663.7999999999993</v>
      </c>
      <c r="F438" s="13">
        <v>0.5853159</v>
      </c>
      <c r="G438" s="12">
        <v>8855.56</v>
      </c>
      <c r="H438" s="12">
        <v>17063.13</v>
      </c>
      <c r="I438" s="12">
        <v>0</v>
      </c>
    </row>
    <row r="439" spans="1:9" x14ac:dyDescent="0.25">
      <c r="A439">
        <v>48652</v>
      </c>
      <c r="B439" t="s">
        <v>559</v>
      </c>
      <c r="C439" t="s">
        <v>128</v>
      </c>
      <c r="D439" s="12">
        <v>9131.83</v>
      </c>
      <c r="E439" s="12">
        <v>7418.87</v>
      </c>
      <c r="F439" s="13">
        <v>0.05</v>
      </c>
      <c r="G439" s="12">
        <v>18720.240000000002</v>
      </c>
      <c r="H439" s="12">
        <v>23093.29</v>
      </c>
      <c r="I439" s="12">
        <v>0</v>
      </c>
    </row>
    <row r="440" spans="1:9" x14ac:dyDescent="0.25">
      <c r="A440">
        <v>48678</v>
      </c>
      <c r="B440" t="s">
        <v>560</v>
      </c>
      <c r="C440" t="s">
        <v>74</v>
      </c>
      <c r="D440" s="12">
        <v>3572.68</v>
      </c>
      <c r="E440" s="12">
        <v>7265.31</v>
      </c>
      <c r="F440" s="13">
        <v>0.50825500000000001</v>
      </c>
      <c r="G440" s="12">
        <v>5471.64</v>
      </c>
      <c r="H440" s="12">
        <v>9655.43</v>
      </c>
      <c r="I440" s="12">
        <v>3304.8571428571427</v>
      </c>
    </row>
    <row r="441" spans="1:9" x14ac:dyDescent="0.25">
      <c r="A441">
        <v>48686</v>
      </c>
      <c r="B441" t="s">
        <v>561</v>
      </c>
      <c r="C441" t="s">
        <v>74</v>
      </c>
      <c r="D441" s="12">
        <v>7568.36</v>
      </c>
      <c r="E441" s="12">
        <v>12867.61</v>
      </c>
      <c r="F441" s="13">
        <v>0.41182859999999999</v>
      </c>
      <c r="G441" s="12">
        <v>6636.91</v>
      </c>
      <c r="H441" s="12">
        <v>9726.16</v>
      </c>
      <c r="I441" s="12">
        <v>0</v>
      </c>
    </row>
    <row r="442" spans="1:9" x14ac:dyDescent="0.25">
      <c r="A442">
        <v>48694</v>
      </c>
      <c r="B442" t="s">
        <v>562</v>
      </c>
      <c r="C442" t="s">
        <v>74</v>
      </c>
      <c r="D442" s="12">
        <v>1588.86</v>
      </c>
      <c r="E442" s="12">
        <v>7231.63</v>
      </c>
      <c r="F442" s="13">
        <v>0.78029020000000004</v>
      </c>
      <c r="G442" s="12">
        <v>2958.29</v>
      </c>
      <c r="H442" s="12">
        <v>10296.81</v>
      </c>
      <c r="I442" s="12">
        <v>9980.2222222222226</v>
      </c>
    </row>
    <row r="443" spans="1:9" x14ac:dyDescent="0.25">
      <c r="A443">
        <v>48702</v>
      </c>
      <c r="B443" t="s">
        <v>563</v>
      </c>
      <c r="C443" t="s">
        <v>74</v>
      </c>
      <c r="D443" s="12">
        <v>1590.08</v>
      </c>
      <c r="E443" s="12">
        <v>7374.87</v>
      </c>
      <c r="F443" s="13">
        <v>0.78439210000000004</v>
      </c>
      <c r="G443" s="12">
        <v>3582.69</v>
      </c>
      <c r="H443" s="12">
        <v>12666.73</v>
      </c>
      <c r="I443" s="12">
        <v>9353.711538461539</v>
      </c>
    </row>
    <row r="444" spans="1:9" x14ac:dyDescent="0.25">
      <c r="A444">
        <v>48710</v>
      </c>
      <c r="B444" t="s">
        <v>564</v>
      </c>
      <c r="C444" t="s">
        <v>74</v>
      </c>
      <c r="D444" s="12">
        <v>2333.1</v>
      </c>
      <c r="E444" s="12">
        <v>7454.93</v>
      </c>
      <c r="F444" s="13">
        <v>0.68703930000000002</v>
      </c>
      <c r="G444" s="12">
        <v>5307.64</v>
      </c>
      <c r="H444" s="12">
        <v>13741.43</v>
      </c>
      <c r="I444" s="12">
        <v>6540.8518518518522</v>
      </c>
    </row>
    <row r="445" spans="1:9" x14ac:dyDescent="0.25">
      <c r="A445">
        <v>48728</v>
      </c>
      <c r="B445" t="s">
        <v>565</v>
      </c>
      <c r="C445" t="s">
        <v>74</v>
      </c>
      <c r="D445" s="12">
        <v>3956.49</v>
      </c>
      <c r="E445" s="12">
        <v>7276.68</v>
      </c>
      <c r="F445" s="13">
        <v>0.45627810000000002</v>
      </c>
      <c r="G445" s="12">
        <v>7349.06</v>
      </c>
      <c r="H445" s="12">
        <v>11748.67</v>
      </c>
      <c r="I445" s="12">
        <v>7941.971428571429</v>
      </c>
    </row>
    <row r="446" spans="1:9" x14ac:dyDescent="0.25">
      <c r="A446">
        <v>48736</v>
      </c>
      <c r="B446" t="s">
        <v>517</v>
      </c>
      <c r="C446" t="s">
        <v>74</v>
      </c>
      <c r="D446" s="12">
        <v>1273.55</v>
      </c>
      <c r="E446" s="12">
        <v>7231.25</v>
      </c>
      <c r="F446" s="13">
        <v>0.82388249999999996</v>
      </c>
      <c r="G446" s="12">
        <v>5454.27</v>
      </c>
      <c r="H446" s="12">
        <v>13912.07</v>
      </c>
      <c r="I446" s="12">
        <v>8023.3125</v>
      </c>
    </row>
    <row r="447" spans="1:9" x14ac:dyDescent="0.25">
      <c r="A447">
        <v>48744</v>
      </c>
      <c r="B447" t="s">
        <v>566</v>
      </c>
      <c r="C447" t="s">
        <v>74</v>
      </c>
      <c r="D447" s="12">
        <v>3879.15</v>
      </c>
      <c r="E447" s="12">
        <v>7243.98</v>
      </c>
      <c r="F447" s="13">
        <v>0.46450019999999997</v>
      </c>
      <c r="G447" s="12">
        <v>7401.5</v>
      </c>
      <c r="H447" s="12">
        <v>11894.68</v>
      </c>
      <c r="I447" s="12">
        <v>7281.625</v>
      </c>
    </row>
    <row r="448" spans="1:9" x14ac:dyDescent="0.25">
      <c r="A448">
        <v>48751</v>
      </c>
      <c r="B448" t="s">
        <v>567</v>
      </c>
      <c r="C448" t="s">
        <v>74</v>
      </c>
      <c r="D448" s="12">
        <v>3485.24</v>
      </c>
      <c r="E448" s="12">
        <v>7273.5</v>
      </c>
      <c r="F448" s="13">
        <v>0.52083040000000003</v>
      </c>
      <c r="G448" s="12">
        <v>5447.86</v>
      </c>
      <c r="H448" s="12">
        <v>10356.040000000001</v>
      </c>
      <c r="I448" s="12">
        <v>9998</v>
      </c>
    </row>
    <row r="449" spans="1:9" x14ac:dyDescent="0.25">
      <c r="A449">
        <v>48777</v>
      </c>
      <c r="B449" t="s">
        <v>568</v>
      </c>
      <c r="C449" t="s">
        <v>124</v>
      </c>
      <c r="D449" s="12">
        <v>3780.28</v>
      </c>
      <c r="E449" s="12">
        <v>7326</v>
      </c>
      <c r="F449" s="13">
        <v>0.48399130000000001</v>
      </c>
      <c r="G449" s="12">
        <v>5230.24</v>
      </c>
      <c r="H449" s="12">
        <v>11443.17</v>
      </c>
      <c r="I449" s="12">
        <v>10789.681818181818</v>
      </c>
    </row>
    <row r="450" spans="1:9" x14ac:dyDescent="0.25">
      <c r="A450">
        <v>48793</v>
      </c>
      <c r="B450" t="s">
        <v>569</v>
      </c>
      <c r="C450" t="s">
        <v>81</v>
      </c>
      <c r="D450" s="12">
        <v>3331.13</v>
      </c>
      <c r="E450" s="12">
        <v>7649</v>
      </c>
      <c r="F450" s="13">
        <v>0.56450120000000004</v>
      </c>
      <c r="G450" s="12">
        <v>4644.79</v>
      </c>
      <c r="H450" s="12">
        <v>10888.9</v>
      </c>
      <c r="I450" s="12">
        <v>13908.733333333334</v>
      </c>
    </row>
    <row r="451" spans="1:9" x14ac:dyDescent="0.25">
      <c r="A451">
        <v>48801</v>
      </c>
      <c r="B451" t="s">
        <v>550</v>
      </c>
      <c r="C451" t="s">
        <v>81</v>
      </c>
      <c r="D451" s="12">
        <v>3659.12</v>
      </c>
      <c r="E451" s="12">
        <v>7228.46</v>
      </c>
      <c r="F451" s="13">
        <v>0.4937898</v>
      </c>
      <c r="G451" s="12">
        <v>4920.25</v>
      </c>
      <c r="H451" s="12">
        <v>10548.77</v>
      </c>
      <c r="I451" s="12">
        <v>7675.8846153846152</v>
      </c>
    </row>
    <row r="452" spans="1:9" x14ac:dyDescent="0.25">
      <c r="A452">
        <v>48819</v>
      </c>
      <c r="B452" t="s">
        <v>570</v>
      </c>
      <c r="C452" t="s">
        <v>81</v>
      </c>
      <c r="D452" s="12">
        <v>4524.79</v>
      </c>
      <c r="E452" s="12">
        <v>7553.14</v>
      </c>
      <c r="F452" s="13">
        <v>0.4009392</v>
      </c>
      <c r="G452" s="12">
        <v>7236.2</v>
      </c>
      <c r="H452" s="12">
        <v>11694.05</v>
      </c>
      <c r="I452" s="12">
        <v>5736.45</v>
      </c>
    </row>
    <row r="453" spans="1:9" x14ac:dyDescent="0.25">
      <c r="A453">
        <v>48835</v>
      </c>
      <c r="B453" t="s">
        <v>571</v>
      </c>
      <c r="C453" t="s">
        <v>102</v>
      </c>
      <c r="D453" s="12">
        <v>3810.95</v>
      </c>
      <c r="E453" s="12">
        <v>7287.58</v>
      </c>
      <c r="F453" s="13">
        <v>0.47706229999999999</v>
      </c>
      <c r="G453" s="12">
        <v>4998.72</v>
      </c>
      <c r="H453" s="12">
        <v>9536.76</v>
      </c>
      <c r="I453" s="12">
        <v>1980.2750000000001</v>
      </c>
    </row>
    <row r="454" spans="1:9" x14ac:dyDescent="0.25">
      <c r="A454">
        <v>48843</v>
      </c>
      <c r="B454" t="s">
        <v>572</v>
      </c>
      <c r="C454" t="s">
        <v>102</v>
      </c>
      <c r="D454" s="12">
        <v>4283.2299999999996</v>
      </c>
      <c r="E454" s="12">
        <v>7229.11</v>
      </c>
      <c r="F454" s="13">
        <v>0.40750239999999999</v>
      </c>
      <c r="G454" s="12">
        <v>7398.78</v>
      </c>
      <c r="H454" s="12">
        <v>12690.23</v>
      </c>
      <c r="I454" s="12">
        <v>9238.625</v>
      </c>
    </row>
    <row r="455" spans="1:9" x14ac:dyDescent="0.25">
      <c r="A455">
        <v>48850</v>
      </c>
      <c r="B455" t="s">
        <v>573</v>
      </c>
      <c r="C455" t="s">
        <v>102</v>
      </c>
      <c r="D455" s="12">
        <v>2199.5100000000002</v>
      </c>
      <c r="E455" s="12">
        <v>7214.54</v>
      </c>
      <c r="F455" s="13">
        <v>0.69512819999999997</v>
      </c>
      <c r="G455" s="12">
        <v>3357.82</v>
      </c>
      <c r="H455" s="12">
        <v>12049.96</v>
      </c>
      <c r="I455" s="12">
        <v>9194.1666666666661</v>
      </c>
    </row>
    <row r="456" spans="1:9" x14ac:dyDescent="0.25">
      <c r="A456">
        <v>48876</v>
      </c>
      <c r="B456" t="s">
        <v>574</v>
      </c>
      <c r="C456" t="s">
        <v>102</v>
      </c>
      <c r="D456" s="12">
        <v>3789.45</v>
      </c>
      <c r="E456" s="12">
        <v>7251.49</v>
      </c>
      <c r="F456" s="13">
        <v>0.47742459999999998</v>
      </c>
      <c r="G456" s="12">
        <v>5383.25</v>
      </c>
      <c r="H456" s="12">
        <v>10891.65</v>
      </c>
      <c r="I456" s="12">
        <v>12730.954545454546</v>
      </c>
    </row>
    <row r="457" spans="1:9" x14ac:dyDescent="0.25">
      <c r="A457">
        <v>48884</v>
      </c>
      <c r="B457" t="s">
        <v>575</v>
      </c>
      <c r="C457" t="s">
        <v>102</v>
      </c>
      <c r="D457" s="12">
        <v>5602.3</v>
      </c>
      <c r="E457" s="12">
        <v>7274.66</v>
      </c>
      <c r="F457" s="13">
        <v>0.22988839999999999</v>
      </c>
      <c r="G457" s="12">
        <v>7687.49</v>
      </c>
      <c r="H457" s="12">
        <v>10028.11</v>
      </c>
      <c r="I457" s="12">
        <v>5144.8500000000004</v>
      </c>
    </row>
    <row r="458" spans="1:9" x14ac:dyDescent="0.25">
      <c r="A458">
        <v>48900</v>
      </c>
      <c r="B458" t="s">
        <v>576</v>
      </c>
      <c r="C458" t="s">
        <v>79</v>
      </c>
      <c r="D458" s="12">
        <v>9279.36</v>
      </c>
      <c r="E458" s="12">
        <v>7634.4</v>
      </c>
      <c r="F458" s="13">
        <v>0.05</v>
      </c>
      <c r="G458" s="12">
        <v>21701.84</v>
      </c>
      <c r="H458" s="12">
        <v>27057.34</v>
      </c>
      <c r="I458" s="12">
        <v>16203</v>
      </c>
    </row>
    <row r="459" spans="1:9" x14ac:dyDescent="0.25">
      <c r="A459">
        <v>48926</v>
      </c>
      <c r="B459" t="s">
        <v>577</v>
      </c>
      <c r="C459" t="s">
        <v>63</v>
      </c>
      <c r="D459" s="12">
        <v>6003.55</v>
      </c>
      <c r="E459" s="12">
        <v>7249.76</v>
      </c>
      <c r="F459" s="13">
        <v>0.17189670000000001</v>
      </c>
      <c r="G459" s="12">
        <v>10648.36</v>
      </c>
      <c r="H459" s="12">
        <v>12973.63</v>
      </c>
      <c r="I459" s="12">
        <v>9863</v>
      </c>
    </row>
    <row r="460" spans="1:9" x14ac:dyDescent="0.25">
      <c r="A460">
        <v>48934</v>
      </c>
      <c r="B460" t="s">
        <v>578</v>
      </c>
      <c r="C460" t="s">
        <v>63</v>
      </c>
      <c r="D460" s="12">
        <v>18662.95</v>
      </c>
      <c r="E460" s="12">
        <v>9453.9699999999993</v>
      </c>
      <c r="F460" s="13">
        <v>5.0000200000000002E-2</v>
      </c>
      <c r="G460" s="12">
        <v>32212.94</v>
      </c>
      <c r="H460" s="12">
        <v>33318.339999999997</v>
      </c>
      <c r="I460" s="12">
        <v>5399.5714285714284</v>
      </c>
    </row>
    <row r="461" spans="1:9" x14ac:dyDescent="0.25">
      <c r="A461">
        <v>48942</v>
      </c>
      <c r="B461" t="s">
        <v>579</v>
      </c>
      <c r="C461" t="s">
        <v>63</v>
      </c>
      <c r="D461" s="12">
        <v>4083.82</v>
      </c>
      <c r="E461" s="12">
        <v>7308.21</v>
      </c>
      <c r="F461" s="13">
        <v>0.44120110000000001</v>
      </c>
      <c r="G461" s="12">
        <v>5702.9</v>
      </c>
      <c r="H461" s="12">
        <v>10677.44</v>
      </c>
      <c r="I461" s="12">
        <v>3297.891304347826</v>
      </c>
    </row>
    <row r="462" spans="1:9" x14ac:dyDescent="0.25">
      <c r="A462">
        <v>48959</v>
      </c>
      <c r="B462" t="s">
        <v>580</v>
      </c>
      <c r="C462" t="s">
        <v>63</v>
      </c>
      <c r="D462" s="12">
        <v>0</v>
      </c>
      <c r="E462" s="12">
        <v>0</v>
      </c>
      <c r="F462" s="13">
        <v>0</v>
      </c>
      <c r="G462" s="12">
        <v>0</v>
      </c>
      <c r="H462" s="12">
        <v>0</v>
      </c>
      <c r="I462" s="12">
        <v>0</v>
      </c>
    </row>
    <row r="463" spans="1:9" x14ac:dyDescent="0.25">
      <c r="A463">
        <v>48967</v>
      </c>
      <c r="B463" t="s">
        <v>581</v>
      </c>
      <c r="C463" t="s">
        <v>63</v>
      </c>
      <c r="D463" s="12">
        <v>0</v>
      </c>
      <c r="E463" s="12">
        <v>0</v>
      </c>
      <c r="F463" s="13">
        <v>0</v>
      </c>
      <c r="G463" s="12">
        <v>0</v>
      </c>
      <c r="H463" s="12">
        <v>0</v>
      </c>
      <c r="I463" s="12">
        <v>0</v>
      </c>
    </row>
    <row r="464" spans="1:9" x14ac:dyDescent="0.25">
      <c r="A464">
        <v>48975</v>
      </c>
      <c r="B464" t="s">
        <v>582</v>
      </c>
      <c r="C464" t="s">
        <v>63</v>
      </c>
      <c r="D464" s="12">
        <v>32150.61</v>
      </c>
      <c r="E464" s="12">
        <v>36603.54</v>
      </c>
      <c r="F464" s="13">
        <v>0.121653</v>
      </c>
      <c r="G464" s="12">
        <v>54007.89</v>
      </c>
      <c r="H464" s="12">
        <v>55273.09</v>
      </c>
      <c r="I464" s="12">
        <v>0</v>
      </c>
    </row>
    <row r="465" spans="1:9" x14ac:dyDescent="0.25">
      <c r="A465">
        <v>48991</v>
      </c>
      <c r="B465" t="s">
        <v>583</v>
      </c>
      <c r="C465" t="s">
        <v>47</v>
      </c>
      <c r="D465" s="12">
        <v>2885.6</v>
      </c>
      <c r="E465" s="12">
        <v>8425.27</v>
      </c>
      <c r="F465" s="13">
        <v>0.65750649999999999</v>
      </c>
      <c r="G465" s="12">
        <v>6167.6</v>
      </c>
      <c r="H465" s="12">
        <v>14416.6</v>
      </c>
      <c r="I465" s="12">
        <v>9103</v>
      </c>
    </row>
    <row r="466" spans="1:9" x14ac:dyDescent="0.25">
      <c r="A466">
        <v>49031</v>
      </c>
      <c r="B466" t="s">
        <v>584</v>
      </c>
      <c r="C466" t="s">
        <v>47</v>
      </c>
      <c r="D466" s="12">
        <v>4216.75</v>
      </c>
      <c r="E466" s="12">
        <v>7742.33</v>
      </c>
      <c r="F466" s="13">
        <v>0.4553642</v>
      </c>
      <c r="G466" s="12">
        <v>6462.66</v>
      </c>
      <c r="H466" s="12">
        <v>12036.29</v>
      </c>
      <c r="I466" s="12">
        <v>0</v>
      </c>
    </row>
    <row r="467" spans="1:9" x14ac:dyDescent="0.25">
      <c r="A467">
        <v>49056</v>
      </c>
      <c r="B467" t="s">
        <v>585</v>
      </c>
      <c r="C467" t="s">
        <v>100</v>
      </c>
      <c r="D467" s="12">
        <v>4307.5600000000004</v>
      </c>
      <c r="E467" s="12">
        <v>7235.78</v>
      </c>
      <c r="F467" s="13">
        <v>0.4046862</v>
      </c>
      <c r="G467" s="12">
        <v>5015.92</v>
      </c>
      <c r="H467" s="12">
        <v>9699.41</v>
      </c>
      <c r="I467" s="12">
        <v>12913.022727272728</v>
      </c>
    </row>
    <row r="468" spans="1:9" x14ac:dyDescent="0.25">
      <c r="A468">
        <v>49064</v>
      </c>
      <c r="B468" t="s">
        <v>408</v>
      </c>
      <c r="C468" t="s">
        <v>100</v>
      </c>
      <c r="D468" s="12">
        <v>2116.46</v>
      </c>
      <c r="E468" s="12">
        <v>8620.74</v>
      </c>
      <c r="F468" s="13">
        <v>0.7544921</v>
      </c>
      <c r="G468" s="12">
        <v>2314.41</v>
      </c>
      <c r="H468" s="12">
        <v>13207.53</v>
      </c>
      <c r="I468" s="12">
        <v>0</v>
      </c>
    </row>
    <row r="469" spans="1:9" x14ac:dyDescent="0.25">
      <c r="A469">
        <v>49080</v>
      </c>
      <c r="B469" t="s">
        <v>586</v>
      </c>
      <c r="C469" t="s">
        <v>89</v>
      </c>
      <c r="D469" s="12">
        <v>5001.57</v>
      </c>
      <c r="E469" s="12">
        <v>7282.7</v>
      </c>
      <c r="F469" s="13">
        <v>0.3132259</v>
      </c>
      <c r="G469" s="12">
        <v>7918.64</v>
      </c>
      <c r="H469" s="12">
        <v>11581.8</v>
      </c>
      <c r="I469" s="12">
        <v>9876.625</v>
      </c>
    </row>
    <row r="470" spans="1:9" x14ac:dyDescent="0.25">
      <c r="A470">
        <v>49098</v>
      </c>
      <c r="B470" t="s">
        <v>587</v>
      </c>
      <c r="C470" t="s">
        <v>89</v>
      </c>
      <c r="D470" s="12">
        <v>3805.41</v>
      </c>
      <c r="E470" s="12">
        <v>7337.77</v>
      </c>
      <c r="F470" s="13">
        <v>0.48139419999999999</v>
      </c>
      <c r="G470" s="12">
        <v>6178.67</v>
      </c>
      <c r="H470" s="12">
        <v>10761.04</v>
      </c>
      <c r="I470" s="12">
        <v>4208.1836734693879</v>
      </c>
    </row>
    <row r="471" spans="1:9" x14ac:dyDescent="0.25">
      <c r="A471">
        <v>49106</v>
      </c>
      <c r="B471" t="s">
        <v>588</v>
      </c>
      <c r="C471" t="s">
        <v>89</v>
      </c>
      <c r="D471" s="12">
        <v>5541.8</v>
      </c>
      <c r="E471" s="12">
        <v>7278.87</v>
      </c>
      <c r="F471" s="13">
        <v>0.23864560000000001</v>
      </c>
      <c r="G471" s="12">
        <v>7650.5</v>
      </c>
      <c r="H471" s="12">
        <v>12369.91</v>
      </c>
      <c r="I471" s="12">
        <v>28121.200000000001</v>
      </c>
    </row>
    <row r="472" spans="1:9" x14ac:dyDescent="0.25">
      <c r="A472">
        <v>49122</v>
      </c>
      <c r="B472" t="s">
        <v>376</v>
      </c>
      <c r="C472" t="s">
        <v>105</v>
      </c>
      <c r="D472" s="12">
        <v>2042.23</v>
      </c>
      <c r="E472" s="12">
        <v>8110.53</v>
      </c>
      <c r="F472" s="13">
        <v>0.74820019999999998</v>
      </c>
      <c r="G472" s="12">
        <v>2543.83</v>
      </c>
      <c r="H472" s="12">
        <v>14696.93</v>
      </c>
      <c r="I472" s="12">
        <v>12745.272727272728</v>
      </c>
    </row>
    <row r="473" spans="1:9" x14ac:dyDescent="0.25">
      <c r="A473">
        <v>49130</v>
      </c>
      <c r="B473" t="s">
        <v>589</v>
      </c>
      <c r="C473" t="s">
        <v>105</v>
      </c>
      <c r="D473" s="12">
        <v>2620.48</v>
      </c>
      <c r="E473" s="12">
        <v>7360.87</v>
      </c>
      <c r="F473" s="13">
        <v>0.64399859999999998</v>
      </c>
      <c r="G473" s="12">
        <v>3483.42</v>
      </c>
      <c r="H473" s="12">
        <v>10501.08</v>
      </c>
      <c r="I473" s="12">
        <v>24825.666666666668</v>
      </c>
    </row>
    <row r="474" spans="1:9" x14ac:dyDescent="0.25">
      <c r="A474">
        <v>49148</v>
      </c>
      <c r="B474" t="s">
        <v>590</v>
      </c>
      <c r="C474" t="s">
        <v>105</v>
      </c>
      <c r="D474" s="12">
        <v>2656.01</v>
      </c>
      <c r="E474" s="12">
        <v>7221.02</v>
      </c>
      <c r="F474" s="13">
        <v>0.63218350000000001</v>
      </c>
      <c r="G474" s="12">
        <v>3285.51</v>
      </c>
      <c r="H474" s="12">
        <v>11032.56</v>
      </c>
      <c r="I474" s="12">
        <v>6094.9375</v>
      </c>
    </row>
    <row r="475" spans="1:9" x14ac:dyDescent="0.25">
      <c r="A475">
        <v>49155</v>
      </c>
      <c r="B475" t="s">
        <v>591</v>
      </c>
      <c r="C475" t="s">
        <v>105</v>
      </c>
      <c r="D475" s="12">
        <v>1525.96</v>
      </c>
      <c r="E475" s="12">
        <v>8345.5499999999993</v>
      </c>
      <c r="F475" s="13">
        <v>0.81715289999999996</v>
      </c>
      <c r="G475" s="12">
        <v>2422.62</v>
      </c>
      <c r="H475" s="12">
        <v>15421.92</v>
      </c>
      <c r="I475" s="12">
        <v>13202</v>
      </c>
    </row>
    <row r="476" spans="1:9" x14ac:dyDescent="0.25">
      <c r="A476">
        <v>49171</v>
      </c>
      <c r="B476" t="s">
        <v>592</v>
      </c>
      <c r="C476" t="s">
        <v>52</v>
      </c>
      <c r="D476" s="12">
        <v>7263.63</v>
      </c>
      <c r="E476" s="12">
        <v>7208.07</v>
      </c>
      <c r="F476" s="13">
        <v>0.05</v>
      </c>
      <c r="G476" s="12">
        <v>12335.2</v>
      </c>
      <c r="H476" s="12">
        <v>13583.56</v>
      </c>
      <c r="I476" s="12">
        <v>8681.1794871794864</v>
      </c>
    </row>
    <row r="477" spans="1:9" x14ac:dyDescent="0.25">
      <c r="A477">
        <v>49189</v>
      </c>
      <c r="B477" t="s">
        <v>593</v>
      </c>
      <c r="C477" t="s">
        <v>52</v>
      </c>
      <c r="D477" s="12">
        <v>5624.08</v>
      </c>
      <c r="E477" s="12">
        <v>7287.75</v>
      </c>
      <c r="F477" s="13">
        <v>0.22828309999999999</v>
      </c>
      <c r="G477" s="12">
        <v>6971.8</v>
      </c>
      <c r="H477" s="12">
        <v>12155.47</v>
      </c>
      <c r="I477" s="12">
        <v>12825.717948717949</v>
      </c>
    </row>
    <row r="478" spans="1:9" x14ac:dyDescent="0.25">
      <c r="A478">
        <v>49197</v>
      </c>
      <c r="B478" t="s">
        <v>594</v>
      </c>
      <c r="C478" t="s">
        <v>52</v>
      </c>
      <c r="D478" s="12">
        <v>5881.9</v>
      </c>
      <c r="E478" s="12">
        <v>7214.55</v>
      </c>
      <c r="F478" s="13">
        <v>0.18471699999999999</v>
      </c>
      <c r="G478" s="12">
        <v>9306.31</v>
      </c>
      <c r="H478" s="12">
        <v>11866.14</v>
      </c>
      <c r="I478" s="12">
        <v>5593.9230769230771</v>
      </c>
    </row>
    <row r="479" spans="1:9" x14ac:dyDescent="0.25">
      <c r="A479">
        <v>49205</v>
      </c>
      <c r="B479" t="s">
        <v>595</v>
      </c>
      <c r="C479" t="s">
        <v>52</v>
      </c>
      <c r="D479" s="12">
        <v>3715</v>
      </c>
      <c r="E479" s="12">
        <v>7299.87</v>
      </c>
      <c r="F479" s="13">
        <v>0.49108679999999999</v>
      </c>
      <c r="G479" s="12">
        <v>7632.57</v>
      </c>
      <c r="H479" s="12">
        <v>13989.91</v>
      </c>
      <c r="I479" s="12">
        <v>14933.6</v>
      </c>
    </row>
    <row r="480" spans="1:9" x14ac:dyDescent="0.25">
      <c r="A480">
        <v>49213</v>
      </c>
      <c r="B480" t="s">
        <v>596</v>
      </c>
      <c r="C480" t="s">
        <v>52</v>
      </c>
      <c r="D480" s="12">
        <v>5377.37</v>
      </c>
      <c r="E480" s="12">
        <v>7511.32</v>
      </c>
      <c r="F480" s="13">
        <v>0.28409790000000001</v>
      </c>
      <c r="G480" s="12">
        <v>8032.47</v>
      </c>
      <c r="H480" s="12">
        <v>11189.16</v>
      </c>
      <c r="I480" s="12">
        <v>26102.857142857141</v>
      </c>
    </row>
    <row r="481" spans="1:9" x14ac:dyDescent="0.25">
      <c r="A481">
        <v>49221</v>
      </c>
      <c r="B481" t="s">
        <v>597</v>
      </c>
      <c r="C481" t="s">
        <v>52</v>
      </c>
      <c r="D481" s="12">
        <v>4111.55</v>
      </c>
      <c r="E481" s="12">
        <v>7308.54</v>
      </c>
      <c r="F481" s="13">
        <v>0.43743209999999999</v>
      </c>
      <c r="G481" s="12">
        <v>5741.77</v>
      </c>
      <c r="H481" s="12">
        <v>11451.48</v>
      </c>
      <c r="I481" s="12">
        <v>10411.040000000001</v>
      </c>
    </row>
    <row r="482" spans="1:9" x14ac:dyDescent="0.25">
      <c r="A482">
        <v>49239</v>
      </c>
      <c r="B482" t="s">
        <v>598</v>
      </c>
      <c r="C482" t="s">
        <v>52</v>
      </c>
      <c r="D482" s="12">
        <v>5673.56</v>
      </c>
      <c r="E482" s="12">
        <v>7218.89</v>
      </c>
      <c r="F482" s="13">
        <v>0.21406749999999999</v>
      </c>
      <c r="G482" s="12">
        <v>10929.26</v>
      </c>
      <c r="H482" s="12">
        <v>13128.03</v>
      </c>
      <c r="I482" s="12">
        <v>4394.5384615384619</v>
      </c>
    </row>
    <row r="483" spans="1:9" x14ac:dyDescent="0.25">
      <c r="A483">
        <v>49247</v>
      </c>
      <c r="B483" t="s">
        <v>599</v>
      </c>
      <c r="C483" t="s">
        <v>52</v>
      </c>
      <c r="D483" s="12">
        <v>5229.87</v>
      </c>
      <c r="E483" s="12">
        <v>7775.3</v>
      </c>
      <c r="F483" s="13">
        <v>0.3273739</v>
      </c>
      <c r="G483" s="12">
        <v>6014.49</v>
      </c>
      <c r="H483" s="12">
        <v>10250.969999999999</v>
      </c>
      <c r="I483" s="12">
        <v>4535.9473684210525</v>
      </c>
    </row>
    <row r="484" spans="1:9" x14ac:dyDescent="0.25">
      <c r="A484">
        <v>49270</v>
      </c>
      <c r="B484" t="s">
        <v>600</v>
      </c>
      <c r="C484" t="s">
        <v>94</v>
      </c>
      <c r="D484" s="12">
        <v>3218.2</v>
      </c>
      <c r="E484" s="12">
        <v>7658.88</v>
      </c>
      <c r="F484" s="13">
        <v>0.57980799999999999</v>
      </c>
      <c r="G484" s="12">
        <v>7171.17</v>
      </c>
      <c r="H484" s="12">
        <v>13470.2</v>
      </c>
      <c r="I484" s="12">
        <v>10502.869565217392</v>
      </c>
    </row>
    <row r="485" spans="1:9" x14ac:dyDescent="0.25">
      <c r="A485">
        <v>49288</v>
      </c>
      <c r="B485" t="s">
        <v>601</v>
      </c>
      <c r="C485" t="s">
        <v>94</v>
      </c>
      <c r="D485" s="12">
        <v>3313.85</v>
      </c>
      <c r="E485" s="12">
        <v>7302.93</v>
      </c>
      <c r="F485" s="13">
        <v>0.54623010000000005</v>
      </c>
      <c r="G485" s="12">
        <v>4986.7</v>
      </c>
      <c r="H485" s="12">
        <v>10308.89</v>
      </c>
      <c r="I485" s="12">
        <v>5980.4705882352937</v>
      </c>
    </row>
    <row r="486" spans="1:9" x14ac:dyDescent="0.25">
      <c r="A486">
        <v>49296</v>
      </c>
      <c r="B486" t="s">
        <v>129</v>
      </c>
      <c r="C486" t="s">
        <v>94</v>
      </c>
      <c r="D486" s="12">
        <v>3769.18</v>
      </c>
      <c r="E486" s="12">
        <v>8108.48</v>
      </c>
      <c r="F486" s="13">
        <v>0.53515579999999996</v>
      </c>
      <c r="G486" s="12">
        <v>7876.26</v>
      </c>
      <c r="H486" s="12">
        <v>14718.12</v>
      </c>
      <c r="I486" s="12">
        <v>11232.6</v>
      </c>
    </row>
    <row r="487" spans="1:9" x14ac:dyDescent="0.25">
      <c r="A487">
        <v>49312</v>
      </c>
      <c r="B487" t="s">
        <v>602</v>
      </c>
      <c r="C487" t="s">
        <v>95</v>
      </c>
      <c r="D487" s="12">
        <v>3815.58</v>
      </c>
      <c r="E487" s="12">
        <v>7920.18</v>
      </c>
      <c r="F487" s="13">
        <v>0.51824579999999998</v>
      </c>
      <c r="G487" s="12">
        <v>5973.39</v>
      </c>
      <c r="H487" s="12">
        <v>12615.82</v>
      </c>
      <c r="I487" s="12">
        <v>4434.1428571428569</v>
      </c>
    </row>
    <row r="488" spans="1:9" x14ac:dyDescent="0.25">
      <c r="A488">
        <v>49320</v>
      </c>
      <c r="B488" t="s">
        <v>603</v>
      </c>
      <c r="C488" t="s">
        <v>95</v>
      </c>
      <c r="D488" s="12">
        <v>3903.82</v>
      </c>
      <c r="E488" s="12">
        <v>9617.6</v>
      </c>
      <c r="F488" s="13">
        <v>0.59409619999999996</v>
      </c>
      <c r="G488" s="12">
        <v>5812.62</v>
      </c>
      <c r="H488" s="12">
        <v>12019.68</v>
      </c>
      <c r="I488" s="12">
        <v>5595</v>
      </c>
    </row>
    <row r="489" spans="1:9" x14ac:dyDescent="0.25">
      <c r="A489">
        <v>49338</v>
      </c>
      <c r="B489" t="s">
        <v>604</v>
      </c>
      <c r="C489" t="s">
        <v>95</v>
      </c>
      <c r="D489" s="12">
        <v>3877.18</v>
      </c>
      <c r="E489" s="12">
        <v>10506.29</v>
      </c>
      <c r="F489" s="13">
        <v>0.63096580000000002</v>
      </c>
      <c r="G489" s="12">
        <v>6023.5</v>
      </c>
      <c r="H489" s="12">
        <v>13400.86</v>
      </c>
      <c r="I489" s="12">
        <v>19079</v>
      </c>
    </row>
    <row r="490" spans="1:9" x14ac:dyDescent="0.25">
      <c r="A490">
        <v>49346</v>
      </c>
      <c r="B490" t="s">
        <v>605</v>
      </c>
      <c r="C490" t="s">
        <v>95</v>
      </c>
      <c r="D490" s="12">
        <v>4830.82</v>
      </c>
      <c r="E490" s="12">
        <v>8629.5400000000009</v>
      </c>
      <c r="F490" s="13">
        <v>0.44019960000000002</v>
      </c>
      <c r="G490" s="12">
        <v>7903.63</v>
      </c>
      <c r="H490" s="12">
        <v>13241.44</v>
      </c>
      <c r="I490" s="12">
        <v>8687</v>
      </c>
    </row>
    <row r="491" spans="1:9" x14ac:dyDescent="0.25">
      <c r="A491">
        <v>49353</v>
      </c>
      <c r="B491" t="s">
        <v>606</v>
      </c>
      <c r="C491" t="s">
        <v>95</v>
      </c>
      <c r="D491" s="12">
        <v>3206.89</v>
      </c>
      <c r="E491" s="12">
        <v>8404.66</v>
      </c>
      <c r="F491" s="13">
        <v>0.61843910000000002</v>
      </c>
      <c r="G491" s="12">
        <v>4862.3100000000004</v>
      </c>
      <c r="H491" s="12">
        <v>11661.62</v>
      </c>
      <c r="I491" s="12">
        <v>3970.6666666666665</v>
      </c>
    </row>
    <row r="492" spans="1:9" x14ac:dyDescent="0.25">
      <c r="A492">
        <v>49361</v>
      </c>
      <c r="B492" t="s">
        <v>607</v>
      </c>
      <c r="C492" t="s">
        <v>95</v>
      </c>
      <c r="D492" s="12">
        <v>2791.85</v>
      </c>
      <c r="E492" s="12">
        <v>9385.57</v>
      </c>
      <c r="F492" s="13">
        <v>0.702538</v>
      </c>
      <c r="G492" s="12">
        <v>5167.25</v>
      </c>
      <c r="H492" s="12">
        <v>13722.64</v>
      </c>
      <c r="I492" s="12">
        <v>23527.333333333332</v>
      </c>
    </row>
    <row r="493" spans="1:9" x14ac:dyDescent="0.25">
      <c r="A493">
        <v>49379</v>
      </c>
      <c r="B493" t="s">
        <v>608</v>
      </c>
      <c r="C493" t="s">
        <v>95</v>
      </c>
      <c r="D493" s="12">
        <v>4149.68</v>
      </c>
      <c r="E493" s="12">
        <v>7271.48</v>
      </c>
      <c r="F493" s="13">
        <v>0.42932110000000001</v>
      </c>
      <c r="G493" s="12">
        <v>7171.59</v>
      </c>
      <c r="H493" s="12">
        <v>11098.83</v>
      </c>
      <c r="I493" s="12">
        <v>16663.25</v>
      </c>
    </row>
    <row r="494" spans="1:9" x14ac:dyDescent="0.25">
      <c r="A494">
        <v>49387</v>
      </c>
      <c r="B494" t="s">
        <v>609</v>
      </c>
      <c r="C494" t="s">
        <v>95</v>
      </c>
      <c r="D494" s="12">
        <v>4231.6400000000003</v>
      </c>
      <c r="E494" s="12">
        <v>9394.83</v>
      </c>
      <c r="F494" s="13">
        <v>0.54957780000000001</v>
      </c>
      <c r="G494" s="12">
        <v>6629.2</v>
      </c>
      <c r="H494" s="12">
        <v>12851.51</v>
      </c>
      <c r="I494" s="12">
        <v>17667.2</v>
      </c>
    </row>
    <row r="495" spans="1:9" x14ac:dyDescent="0.25">
      <c r="A495">
        <v>49395</v>
      </c>
      <c r="B495" t="s">
        <v>610</v>
      </c>
      <c r="C495" t="s">
        <v>95</v>
      </c>
      <c r="D495" s="12">
        <v>4337.9799999999996</v>
      </c>
      <c r="E495" s="12">
        <v>9173.94</v>
      </c>
      <c r="F495" s="13">
        <v>0.52714099999999997</v>
      </c>
      <c r="G495" s="12">
        <v>7607.1</v>
      </c>
      <c r="H495" s="12">
        <v>13077.72</v>
      </c>
      <c r="I495" s="12">
        <v>0</v>
      </c>
    </row>
    <row r="496" spans="1:9" x14ac:dyDescent="0.25">
      <c r="A496">
        <v>49411</v>
      </c>
      <c r="B496" t="s">
        <v>611</v>
      </c>
      <c r="C496" t="s">
        <v>92</v>
      </c>
      <c r="D496" s="12">
        <v>3669.25</v>
      </c>
      <c r="E496" s="12">
        <v>7274.7</v>
      </c>
      <c r="F496" s="13">
        <v>0.49561490000000002</v>
      </c>
      <c r="G496" s="12">
        <v>6266.74</v>
      </c>
      <c r="H496" s="12">
        <v>11566.72</v>
      </c>
      <c r="I496" s="12">
        <v>13141.961538461539</v>
      </c>
    </row>
    <row r="497" spans="1:9" x14ac:dyDescent="0.25">
      <c r="A497">
        <v>49429</v>
      </c>
      <c r="B497" t="s">
        <v>407</v>
      </c>
      <c r="C497" t="s">
        <v>92</v>
      </c>
      <c r="D497" s="12">
        <v>4775.18</v>
      </c>
      <c r="E497" s="12">
        <v>7578.47</v>
      </c>
      <c r="F497" s="13">
        <v>0.3699018</v>
      </c>
      <c r="G497" s="12">
        <v>8851.2900000000009</v>
      </c>
      <c r="H497" s="12">
        <v>14976.08</v>
      </c>
      <c r="I497" s="12">
        <v>15998</v>
      </c>
    </row>
    <row r="498" spans="1:9" x14ac:dyDescent="0.25">
      <c r="A498">
        <v>49437</v>
      </c>
      <c r="B498" t="s">
        <v>612</v>
      </c>
      <c r="C498" t="s">
        <v>92</v>
      </c>
      <c r="D498" s="12">
        <v>4465.3900000000003</v>
      </c>
      <c r="E498" s="12">
        <v>7174.64</v>
      </c>
      <c r="F498" s="13">
        <v>0.37761479999999997</v>
      </c>
      <c r="G498" s="12">
        <v>6195.2</v>
      </c>
      <c r="H498" s="12">
        <v>9431.51</v>
      </c>
      <c r="I498" s="12">
        <v>4663.8</v>
      </c>
    </row>
    <row r="499" spans="1:9" x14ac:dyDescent="0.25">
      <c r="A499">
        <v>49445</v>
      </c>
      <c r="B499" t="s">
        <v>613</v>
      </c>
      <c r="C499" t="s">
        <v>92</v>
      </c>
      <c r="D499" s="12">
        <v>5394.83</v>
      </c>
      <c r="E499" s="12">
        <v>9537.74</v>
      </c>
      <c r="F499" s="13">
        <v>0.43437019999999998</v>
      </c>
      <c r="G499" s="12">
        <v>12122.33</v>
      </c>
      <c r="H499" s="12">
        <v>18727.830000000002</v>
      </c>
      <c r="I499" s="12">
        <v>24517.333333333332</v>
      </c>
    </row>
    <row r="500" spans="1:9" x14ac:dyDescent="0.25">
      <c r="A500">
        <v>49452</v>
      </c>
      <c r="B500" t="s">
        <v>382</v>
      </c>
      <c r="C500" t="s">
        <v>92</v>
      </c>
      <c r="D500" s="12">
        <v>2639.06</v>
      </c>
      <c r="E500" s="12">
        <v>7343.92</v>
      </c>
      <c r="F500" s="13">
        <v>0.64064699999999997</v>
      </c>
      <c r="G500" s="12">
        <v>4287.01</v>
      </c>
      <c r="H500" s="12">
        <v>9497.64</v>
      </c>
      <c r="I500" s="12">
        <v>5378.4358974358975</v>
      </c>
    </row>
    <row r="501" spans="1:9" x14ac:dyDescent="0.25">
      <c r="A501">
        <v>49460</v>
      </c>
      <c r="B501" t="s">
        <v>614</v>
      </c>
      <c r="C501" t="s">
        <v>92</v>
      </c>
      <c r="D501" s="12">
        <v>2733.82</v>
      </c>
      <c r="E501" s="12">
        <v>8385.1200000000008</v>
      </c>
      <c r="F501" s="13">
        <v>0.67396769999999995</v>
      </c>
      <c r="G501" s="12">
        <v>5832.03</v>
      </c>
      <c r="H501" s="12">
        <v>14197.41</v>
      </c>
      <c r="I501" s="12">
        <v>9826.9090909090901</v>
      </c>
    </row>
    <row r="502" spans="1:9" x14ac:dyDescent="0.25">
      <c r="A502">
        <v>49478</v>
      </c>
      <c r="B502" t="s">
        <v>615</v>
      </c>
      <c r="C502" t="s">
        <v>92</v>
      </c>
      <c r="D502" s="12">
        <v>3888.4</v>
      </c>
      <c r="E502" s="12">
        <v>7224.47</v>
      </c>
      <c r="F502" s="13">
        <v>0.46177370000000001</v>
      </c>
      <c r="G502" s="12">
        <v>8170.42</v>
      </c>
      <c r="H502" s="12">
        <v>11157.45</v>
      </c>
      <c r="I502" s="12">
        <v>7839.416666666667</v>
      </c>
    </row>
    <row r="503" spans="1:9" x14ac:dyDescent="0.25">
      <c r="A503">
        <v>49494</v>
      </c>
      <c r="B503" t="s">
        <v>616</v>
      </c>
      <c r="C503" t="s">
        <v>37</v>
      </c>
      <c r="D503" s="12">
        <v>3319.51</v>
      </c>
      <c r="E503" s="12">
        <v>7418.83</v>
      </c>
      <c r="F503" s="13">
        <v>0.55255609999999999</v>
      </c>
      <c r="G503" s="12">
        <v>3749.41</v>
      </c>
      <c r="H503" s="12">
        <v>10599.73</v>
      </c>
      <c r="I503" s="12">
        <v>5635.6190476190477</v>
      </c>
    </row>
    <row r="504" spans="1:9" x14ac:dyDescent="0.25">
      <c r="A504">
        <v>49502</v>
      </c>
      <c r="B504" t="s">
        <v>617</v>
      </c>
      <c r="C504" t="s">
        <v>37</v>
      </c>
      <c r="D504" s="12">
        <v>1749.33</v>
      </c>
      <c r="E504" s="12">
        <v>7524.47</v>
      </c>
      <c r="F504" s="13">
        <v>0.76751449999999999</v>
      </c>
      <c r="G504" s="12">
        <v>1799.3</v>
      </c>
      <c r="H504" s="12">
        <v>14211.88</v>
      </c>
      <c r="I504" s="12">
        <v>5884.8571428571431</v>
      </c>
    </row>
    <row r="505" spans="1:9" x14ac:dyDescent="0.25">
      <c r="A505">
        <v>49510</v>
      </c>
      <c r="B505" t="s">
        <v>618</v>
      </c>
      <c r="C505" t="s">
        <v>37</v>
      </c>
      <c r="D505" s="12">
        <v>2868.09</v>
      </c>
      <c r="E505" s="12">
        <v>7984.67</v>
      </c>
      <c r="F505" s="13">
        <v>0.64080040000000005</v>
      </c>
      <c r="G505" s="12">
        <v>3259.31</v>
      </c>
      <c r="H505" s="12">
        <v>12059.57</v>
      </c>
      <c r="I505" s="12">
        <v>19756.333333333332</v>
      </c>
    </row>
    <row r="506" spans="1:9" x14ac:dyDescent="0.25">
      <c r="A506">
        <v>49528</v>
      </c>
      <c r="B506" t="s">
        <v>394</v>
      </c>
      <c r="C506" t="s">
        <v>37</v>
      </c>
      <c r="D506" s="12">
        <v>2593.09</v>
      </c>
      <c r="E506" s="12">
        <v>7595.97</v>
      </c>
      <c r="F506" s="13">
        <v>0.65862290000000001</v>
      </c>
      <c r="G506" s="12">
        <v>3110.22</v>
      </c>
      <c r="H506" s="12">
        <v>13189.92</v>
      </c>
      <c r="I506" s="12">
        <v>22634</v>
      </c>
    </row>
    <row r="507" spans="1:9" x14ac:dyDescent="0.25">
      <c r="A507">
        <v>49536</v>
      </c>
      <c r="B507" t="s">
        <v>619</v>
      </c>
      <c r="C507" t="s">
        <v>37</v>
      </c>
      <c r="D507" s="12">
        <v>2904.12</v>
      </c>
      <c r="E507" s="12">
        <v>7252.11</v>
      </c>
      <c r="F507" s="13">
        <v>0.59954830000000003</v>
      </c>
      <c r="G507" s="12">
        <v>4468.47</v>
      </c>
      <c r="H507" s="12">
        <v>10878.72</v>
      </c>
      <c r="I507" s="12">
        <v>9668.7777777777774</v>
      </c>
    </row>
    <row r="508" spans="1:9" x14ac:dyDescent="0.25">
      <c r="A508">
        <v>49544</v>
      </c>
      <c r="B508" t="s">
        <v>620</v>
      </c>
      <c r="C508" t="s">
        <v>37</v>
      </c>
      <c r="D508" s="12">
        <v>4481.45</v>
      </c>
      <c r="E508" s="12">
        <v>7276.41</v>
      </c>
      <c r="F508" s="13">
        <v>0.38411250000000002</v>
      </c>
      <c r="G508" s="12">
        <v>6344.52</v>
      </c>
      <c r="H508" s="12">
        <v>10322.57</v>
      </c>
      <c r="I508" s="12">
        <v>8387.75</v>
      </c>
    </row>
    <row r="509" spans="1:9" x14ac:dyDescent="0.25">
      <c r="A509">
        <v>49569</v>
      </c>
      <c r="B509" t="s">
        <v>381</v>
      </c>
      <c r="C509" t="s">
        <v>93</v>
      </c>
      <c r="D509" s="12">
        <v>4095.98</v>
      </c>
      <c r="E509" s="12">
        <v>7615.32</v>
      </c>
      <c r="F509" s="13">
        <v>0.46213949999999998</v>
      </c>
      <c r="G509" s="12">
        <v>7456.16</v>
      </c>
      <c r="H509" s="12">
        <v>12801.19</v>
      </c>
      <c r="I509" s="12">
        <v>9586.875</v>
      </c>
    </row>
    <row r="510" spans="1:9" x14ac:dyDescent="0.25">
      <c r="A510">
        <v>49577</v>
      </c>
      <c r="B510" t="s">
        <v>621</v>
      </c>
      <c r="C510" t="s">
        <v>93</v>
      </c>
      <c r="D510" s="12">
        <v>5742.88</v>
      </c>
      <c r="E510" s="12">
        <v>7744.62</v>
      </c>
      <c r="F510" s="13">
        <v>0.25846849999999999</v>
      </c>
      <c r="G510" s="12">
        <v>8738.65</v>
      </c>
      <c r="H510" s="12">
        <v>13221.05</v>
      </c>
      <c r="I510" s="12">
        <v>2982.5</v>
      </c>
    </row>
    <row r="511" spans="1:9" x14ac:dyDescent="0.25">
      <c r="A511">
        <v>49593</v>
      </c>
      <c r="B511" t="s">
        <v>622</v>
      </c>
      <c r="C511" t="s">
        <v>70</v>
      </c>
      <c r="D511" s="12">
        <v>2464.17</v>
      </c>
      <c r="E511" s="12">
        <v>7962</v>
      </c>
      <c r="F511" s="13">
        <v>0.69050869999999998</v>
      </c>
      <c r="G511" s="12">
        <v>2906.04</v>
      </c>
      <c r="H511" s="12">
        <v>13354.04</v>
      </c>
      <c r="I511" s="12">
        <v>14575</v>
      </c>
    </row>
    <row r="512" spans="1:9" x14ac:dyDescent="0.25">
      <c r="A512">
        <v>49601</v>
      </c>
      <c r="B512" t="s">
        <v>623</v>
      </c>
      <c r="C512" t="s">
        <v>70</v>
      </c>
      <c r="D512" s="12">
        <v>2359.0300000000002</v>
      </c>
      <c r="E512" s="12">
        <v>8802.19</v>
      </c>
      <c r="F512" s="13">
        <v>0.73199510000000001</v>
      </c>
      <c r="G512" s="12">
        <v>3471.44</v>
      </c>
      <c r="H512" s="12">
        <v>13847.63</v>
      </c>
      <c r="I512" s="12">
        <v>1872.375</v>
      </c>
    </row>
    <row r="513" spans="1:9" x14ac:dyDescent="0.25">
      <c r="A513">
        <v>49619</v>
      </c>
      <c r="B513" t="s">
        <v>624</v>
      </c>
      <c r="C513" t="s">
        <v>70</v>
      </c>
      <c r="D513" s="12">
        <v>3541.71</v>
      </c>
      <c r="E513" s="12">
        <v>9170.57</v>
      </c>
      <c r="F513" s="13">
        <v>0.61379609999999996</v>
      </c>
      <c r="G513" s="12">
        <v>3658.38</v>
      </c>
      <c r="H513" s="12">
        <v>10269.83</v>
      </c>
      <c r="I513" s="12">
        <v>8326</v>
      </c>
    </row>
    <row r="514" spans="1:9" x14ac:dyDescent="0.25">
      <c r="A514">
        <v>49627</v>
      </c>
      <c r="B514" t="s">
        <v>625</v>
      </c>
      <c r="C514" t="s">
        <v>70</v>
      </c>
      <c r="D514" s="12">
        <v>2491.16</v>
      </c>
      <c r="E514" s="12">
        <v>7333.07</v>
      </c>
      <c r="F514" s="13">
        <v>0.66028419999999999</v>
      </c>
      <c r="G514" s="12">
        <v>2361.5700000000002</v>
      </c>
      <c r="H514" s="12">
        <v>10889.84</v>
      </c>
      <c r="I514" s="12">
        <v>6946.7692307692305</v>
      </c>
    </row>
    <row r="515" spans="1:9" x14ac:dyDescent="0.25">
      <c r="A515">
        <v>49635</v>
      </c>
      <c r="B515" t="s">
        <v>626</v>
      </c>
      <c r="C515" t="s">
        <v>70</v>
      </c>
      <c r="D515" s="12">
        <v>2250.52</v>
      </c>
      <c r="E515" s="12">
        <v>7310.35</v>
      </c>
      <c r="F515" s="13">
        <v>0.69214609999999999</v>
      </c>
      <c r="G515" s="12">
        <v>2152.94</v>
      </c>
      <c r="H515" s="12">
        <v>11761.61</v>
      </c>
      <c r="I515" s="12">
        <v>13062.736842105263</v>
      </c>
    </row>
    <row r="516" spans="1:9" x14ac:dyDescent="0.25">
      <c r="A516">
        <v>49643</v>
      </c>
      <c r="B516" t="s">
        <v>627</v>
      </c>
      <c r="C516" t="s">
        <v>70</v>
      </c>
      <c r="D516" s="12">
        <v>2169.17</v>
      </c>
      <c r="E516" s="12">
        <v>7574.8</v>
      </c>
      <c r="F516" s="13">
        <v>0.71363339999999997</v>
      </c>
      <c r="G516" s="12">
        <v>2998.83</v>
      </c>
      <c r="H516" s="12">
        <v>15270.43</v>
      </c>
      <c r="I516" s="12">
        <v>6917.1111111111113</v>
      </c>
    </row>
    <row r="517" spans="1:9" x14ac:dyDescent="0.25">
      <c r="A517">
        <v>49650</v>
      </c>
      <c r="B517" t="s">
        <v>628</v>
      </c>
      <c r="C517" t="s">
        <v>70</v>
      </c>
      <c r="D517" s="12">
        <v>1640.19</v>
      </c>
      <c r="E517" s="12">
        <v>7286.11</v>
      </c>
      <c r="F517" s="13">
        <v>0.77488809999999997</v>
      </c>
      <c r="G517" s="12">
        <v>1993.54</v>
      </c>
      <c r="H517" s="12">
        <v>13214.08</v>
      </c>
      <c r="I517" s="12">
        <v>7967.5</v>
      </c>
    </row>
    <row r="518" spans="1:9" x14ac:dyDescent="0.25">
      <c r="A518">
        <v>49668</v>
      </c>
      <c r="B518" t="s">
        <v>629</v>
      </c>
      <c r="C518" t="s">
        <v>70</v>
      </c>
      <c r="D518" s="12">
        <v>2723.53</v>
      </c>
      <c r="E518" s="12">
        <v>7236.42</v>
      </c>
      <c r="F518" s="13">
        <v>0.62363570000000002</v>
      </c>
      <c r="G518" s="12">
        <v>3477.09</v>
      </c>
      <c r="H518" s="12">
        <v>9839.89</v>
      </c>
      <c r="I518" s="12">
        <v>5980.1764705882351</v>
      </c>
    </row>
    <row r="519" spans="1:9" x14ac:dyDescent="0.25">
      <c r="A519">
        <v>49684</v>
      </c>
      <c r="B519" t="s">
        <v>630</v>
      </c>
      <c r="C519" t="s">
        <v>111</v>
      </c>
      <c r="D519" s="12">
        <v>3793.06</v>
      </c>
      <c r="E519" s="12">
        <v>7862.88</v>
      </c>
      <c r="F519" s="13">
        <v>0.51759909999999998</v>
      </c>
      <c r="G519" s="12">
        <v>7207.18</v>
      </c>
      <c r="H519" s="12">
        <v>13454.6</v>
      </c>
      <c r="I519" s="12">
        <v>0</v>
      </c>
    </row>
    <row r="520" spans="1:9" x14ac:dyDescent="0.25">
      <c r="A520">
        <v>49700</v>
      </c>
      <c r="B520" t="s">
        <v>631</v>
      </c>
      <c r="C520" t="s">
        <v>111</v>
      </c>
      <c r="D520" s="12">
        <v>6006.42</v>
      </c>
      <c r="E520" s="12">
        <v>7894.43</v>
      </c>
      <c r="F520" s="13">
        <v>0.23915719999999999</v>
      </c>
      <c r="G520" s="12">
        <v>13994.65</v>
      </c>
      <c r="H520" s="12">
        <v>19462.59</v>
      </c>
      <c r="I520" s="12">
        <v>12481</v>
      </c>
    </row>
    <row r="521" spans="1:9" x14ac:dyDescent="0.25">
      <c r="A521">
        <v>49718</v>
      </c>
      <c r="B521" t="s">
        <v>632</v>
      </c>
      <c r="C521" t="s">
        <v>111</v>
      </c>
      <c r="D521" s="12">
        <v>3129.6</v>
      </c>
      <c r="E521" s="12">
        <v>10050.06</v>
      </c>
      <c r="F521" s="13">
        <v>0.68859890000000001</v>
      </c>
      <c r="G521" s="12">
        <v>8543.85</v>
      </c>
      <c r="H521" s="12">
        <v>19234.41</v>
      </c>
      <c r="I521" s="12">
        <v>0</v>
      </c>
    </row>
    <row r="522" spans="1:9" x14ac:dyDescent="0.25">
      <c r="A522">
        <v>49726</v>
      </c>
      <c r="B522" t="s">
        <v>633</v>
      </c>
      <c r="C522" t="s">
        <v>111</v>
      </c>
      <c r="D522" s="12">
        <v>3111</v>
      </c>
      <c r="E522" s="12">
        <v>8347.82</v>
      </c>
      <c r="F522" s="13">
        <v>0.62732790000000005</v>
      </c>
      <c r="G522" s="12">
        <v>7929.57</v>
      </c>
      <c r="H522" s="12">
        <v>16202.26</v>
      </c>
      <c r="I522" s="12">
        <v>24271</v>
      </c>
    </row>
    <row r="523" spans="1:9" x14ac:dyDescent="0.25">
      <c r="A523">
        <v>49759</v>
      </c>
      <c r="B523" t="s">
        <v>634</v>
      </c>
      <c r="C523" t="s">
        <v>44</v>
      </c>
      <c r="D523" s="12">
        <v>3695.23</v>
      </c>
      <c r="E523" s="12">
        <v>7464.56</v>
      </c>
      <c r="F523" s="13">
        <v>0.50496350000000001</v>
      </c>
      <c r="G523" s="12">
        <v>7543.96</v>
      </c>
      <c r="H523" s="12">
        <v>14045.47</v>
      </c>
      <c r="I523" s="12">
        <v>7521</v>
      </c>
    </row>
    <row r="524" spans="1:9" x14ac:dyDescent="0.25">
      <c r="A524">
        <v>49767</v>
      </c>
      <c r="B524" t="s">
        <v>635</v>
      </c>
      <c r="C524" t="s">
        <v>44</v>
      </c>
      <c r="D524" s="12">
        <v>2470.23</v>
      </c>
      <c r="E524" s="12">
        <v>8477.7800000000007</v>
      </c>
      <c r="F524" s="13">
        <v>0.708623</v>
      </c>
      <c r="G524" s="12">
        <v>5969.71</v>
      </c>
      <c r="H524" s="12">
        <v>17035.95</v>
      </c>
      <c r="I524" s="12">
        <v>3443</v>
      </c>
    </row>
    <row r="525" spans="1:9" x14ac:dyDescent="0.25">
      <c r="A525">
        <v>49775</v>
      </c>
      <c r="B525" t="s">
        <v>636</v>
      </c>
      <c r="C525" t="s">
        <v>44</v>
      </c>
      <c r="D525" s="12">
        <v>2433.87</v>
      </c>
      <c r="E525" s="12">
        <v>8938.2900000000009</v>
      </c>
      <c r="F525" s="13">
        <v>0.72770290000000004</v>
      </c>
      <c r="G525" s="12">
        <v>7016.26</v>
      </c>
      <c r="H525" s="12">
        <v>19939.810000000001</v>
      </c>
      <c r="I525" s="12">
        <v>9326.6666666666661</v>
      </c>
    </row>
    <row r="526" spans="1:9" x14ac:dyDescent="0.25">
      <c r="A526">
        <v>49783</v>
      </c>
      <c r="B526" t="s">
        <v>637</v>
      </c>
      <c r="C526" t="s">
        <v>44</v>
      </c>
      <c r="D526" s="12">
        <v>4369.99</v>
      </c>
      <c r="E526" s="12">
        <v>8153.09</v>
      </c>
      <c r="F526" s="13">
        <v>0.46400809999999998</v>
      </c>
      <c r="G526" s="12">
        <v>8084.99</v>
      </c>
      <c r="H526" s="12">
        <v>13994.75</v>
      </c>
      <c r="I526" s="12">
        <v>10166.90909090909</v>
      </c>
    </row>
    <row r="527" spans="1:9" x14ac:dyDescent="0.25">
      <c r="A527">
        <v>49791</v>
      </c>
      <c r="B527" t="s">
        <v>638</v>
      </c>
      <c r="C527" t="s">
        <v>44</v>
      </c>
      <c r="D527" s="12">
        <v>3620.39</v>
      </c>
      <c r="E527" s="12">
        <v>8026.63</v>
      </c>
      <c r="F527" s="13">
        <v>0.54895269999999996</v>
      </c>
      <c r="G527" s="12">
        <v>5217.1000000000004</v>
      </c>
      <c r="H527" s="12">
        <v>12424.4</v>
      </c>
      <c r="I527" s="12">
        <v>14690.875</v>
      </c>
    </row>
    <row r="528" spans="1:9" x14ac:dyDescent="0.25">
      <c r="A528">
        <v>49809</v>
      </c>
      <c r="B528" t="s">
        <v>639</v>
      </c>
      <c r="C528" t="s">
        <v>44</v>
      </c>
      <c r="D528" s="12">
        <v>3580.59</v>
      </c>
      <c r="E528" s="12">
        <v>9335.76</v>
      </c>
      <c r="F528" s="13">
        <v>0.61646509999999999</v>
      </c>
      <c r="G528" s="12">
        <v>7049.89</v>
      </c>
      <c r="H528" s="12">
        <v>14214.11</v>
      </c>
      <c r="I528" s="12">
        <v>8109</v>
      </c>
    </row>
    <row r="529" spans="1:9" x14ac:dyDescent="0.25">
      <c r="A529">
        <v>49817</v>
      </c>
      <c r="B529" t="s">
        <v>640</v>
      </c>
      <c r="C529" t="s">
        <v>44</v>
      </c>
      <c r="D529" s="12">
        <v>3291.34</v>
      </c>
      <c r="E529" s="12">
        <v>9975.23</v>
      </c>
      <c r="F529" s="13">
        <v>0.67004870000000005</v>
      </c>
      <c r="G529" s="12">
        <v>6272.88</v>
      </c>
      <c r="H529" s="12">
        <v>14566.49</v>
      </c>
      <c r="I529" s="12">
        <v>4363.75</v>
      </c>
    </row>
    <row r="530" spans="1:9" x14ac:dyDescent="0.25">
      <c r="A530">
        <v>49833</v>
      </c>
      <c r="B530" t="s">
        <v>641</v>
      </c>
      <c r="C530" t="s">
        <v>41</v>
      </c>
      <c r="D530" s="12">
        <v>4049.36</v>
      </c>
      <c r="E530" s="12">
        <v>7338.62</v>
      </c>
      <c r="F530" s="13">
        <v>0.44821230000000001</v>
      </c>
      <c r="G530" s="12">
        <v>8020.57</v>
      </c>
      <c r="H530" s="12">
        <v>12813.95</v>
      </c>
      <c r="I530" s="12">
        <v>4843</v>
      </c>
    </row>
    <row r="531" spans="1:9" x14ac:dyDescent="0.25">
      <c r="A531">
        <v>49841</v>
      </c>
      <c r="B531" t="s">
        <v>642</v>
      </c>
      <c r="C531" t="s">
        <v>41</v>
      </c>
      <c r="D531" s="12">
        <v>5005.18</v>
      </c>
      <c r="E531" s="12">
        <v>7252.63</v>
      </c>
      <c r="F531" s="13">
        <v>0.30988070000000001</v>
      </c>
      <c r="G531" s="12">
        <v>9251.5300000000007</v>
      </c>
      <c r="H531" s="12">
        <v>14470.71</v>
      </c>
      <c r="I531" s="12">
        <v>10004.625</v>
      </c>
    </row>
    <row r="532" spans="1:9" x14ac:dyDescent="0.25">
      <c r="A532">
        <v>49858</v>
      </c>
      <c r="B532" t="s">
        <v>643</v>
      </c>
      <c r="C532" t="s">
        <v>41</v>
      </c>
      <c r="D532" s="12">
        <v>6696.3</v>
      </c>
      <c r="E532" s="12">
        <v>7293.14</v>
      </c>
      <c r="F532" s="13">
        <v>8.18358E-2</v>
      </c>
      <c r="G532" s="12">
        <v>8901.81</v>
      </c>
      <c r="H532" s="12">
        <v>9800.2899999999991</v>
      </c>
      <c r="I532" s="12">
        <v>6778.0336134453783</v>
      </c>
    </row>
    <row r="533" spans="1:9" x14ac:dyDescent="0.25">
      <c r="A533">
        <v>49866</v>
      </c>
      <c r="B533" t="s">
        <v>644</v>
      </c>
      <c r="C533" t="s">
        <v>41</v>
      </c>
      <c r="D533" s="12">
        <v>4137.08</v>
      </c>
      <c r="E533" s="12">
        <v>7311.4</v>
      </c>
      <c r="F533" s="13">
        <v>0.4341604</v>
      </c>
      <c r="G533" s="12">
        <v>5336.97</v>
      </c>
      <c r="H533" s="12">
        <v>9714.18</v>
      </c>
      <c r="I533" s="12">
        <v>11775.641509433963</v>
      </c>
    </row>
    <row r="534" spans="1:9" x14ac:dyDescent="0.25">
      <c r="A534">
        <v>49874</v>
      </c>
      <c r="B534" t="s">
        <v>645</v>
      </c>
      <c r="C534" t="s">
        <v>41</v>
      </c>
      <c r="D534" s="12">
        <v>3765</v>
      </c>
      <c r="E534" s="12">
        <v>7238.21</v>
      </c>
      <c r="F534" s="13">
        <v>0.47984379999999999</v>
      </c>
      <c r="G534" s="12">
        <v>6006.6</v>
      </c>
      <c r="H534" s="12">
        <v>11024.14</v>
      </c>
      <c r="I534" s="12">
        <v>6094.9361702127662</v>
      </c>
    </row>
    <row r="535" spans="1:9" x14ac:dyDescent="0.25">
      <c r="A535">
        <v>49882</v>
      </c>
      <c r="B535" t="s">
        <v>646</v>
      </c>
      <c r="C535" t="s">
        <v>41</v>
      </c>
      <c r="D535" s="12">
        <v>4881.74</v>
      </c>
      <c r="E535" s="12">
        <v>7262.47</v>
      </c>
      <c r="F535" s="13">
        <v>0.32781270000000001</v>
      </c>
      <c r="G535" s="12">
        <v>7859.53</v>
      </c>
      <c r="H535" s="12">
        <v>12619.77</v>
      </c>
      <c r="I535" s="12">
        <v>6640.3148148148148</v>
      </c>
    </row>
    <row r="536" spans="1:9" x14ac:dyDescent="0.25">
      <c r="A536">
        <v>49890</v>
      </c>
      <c r="B536" t="s">
        <v>647</v>
      </c>
      <c r="C536" t="s">
        <v>41</v>
      </c>
      <c r="D536" s="12">
        <v>2963.42</v>
      </c>
      <c r="E536" s="12">
        <v>7216.55</v>
      </c>
      <c r="F536" s="13">
        <v>0.58935780000000004</v>
      </c>
      <c r="G536" s="12">
        <v>5098.34</v>
      </c>
      <c r="H536" s="12">
        <v>11456.27</v>
      </c>
      <c r="I536" s="12">
        <v>22438</v>
      </c>
    </row>
    <row r="537" spans="1:9" x14ac:dyDescent="0.25">
      <c r="A537">
        <v>49908</v>
      </c>
      <c r="B537" t="s">
        <v>626</v>
      </c>
      <c r="C537" t="s">
        <v>41</v>
      </c>
      <c r="D537" s="12">
        <v>4660.79</v>
      </c>
      <c r="E537" s="12">
        <v>7199.66</v>
      </c>
      <c r="F537" s="13">
        <v>0.35263749999999999</v>
      </c>
      <c r="G537" s="12">
        <v>8519.93</v>
      </c>
      <c r="H537" s="12">
        <v>13047.88</v>
      </c>
      <c r="I537" s="12">
        <v>6248.0769230769229</v>
      </c>
    </row>
    <row r="538" spans="1:9" x14ac:dyDescent="0.25">
      <c r="A538">
        <v>49916</v>
      </c>
      <c r="B538" t="s">
        <v>648</v>
      </c>
      <c r="C538" t="s">
        <v>41</v>
      </c>
      <c r="D538" s="12">
        <v>3128.03</v>
      </c>
      <c r="E538" s="12">
        <v>7854.94</v>
      </c>
      <c r="F538" s="13">
        <v>0.60177539999999996</v>
      </c>
      <c r="G538" s="12">
        <v>3832.25</v>
      </c>
      <c r="H538" s="12">
        <v>11014.19</v>
      </c>
      <c r="I538" s="12">
        <v>17360.400000000001</v>
      </c>
    </row>
    <row r="539" spans="1:9" x14ac:dyDescent="0.25">
      <c r="A539">
        <v>49924</v>
      </c>
      <c r="B539" t="s">
        <v>358</v>
      </c>
      <c r="C539" t="s">
        <v>41</v>
      </c>
      <c r="D539" s="12">
        <v>3764.02</v>
      </c>
      <c r="E539" s="12">
        <v>7363.8</v>
      </c>
      <c r="F539" s="13">
        <v>0.48884810000000001</v>
      </c>
      <c r="G539" s="12">
        <v>6276.8</v>
      </c>
      <c r="H539" s="12">
        <v>11009.98</v>
      </c>
      <c r="I539" s="12">
        <v>4180</v>
      </c>
    </row>
    <row r="540" spans="1:9" x14ac:dyDescent="0.25">
      <c r="A540">
        <v>49932</v>
      </c>
      <c r="B540" t="s">
        <v>649</v>
      </c>
      <c r="C540" t="s">
        <v>41</v>
      </c>
      <c r="D540" s="12">
        <v>4408.67</v>
      </c>
      <c r="E540" s="12">
        <v>7335.99</v>
      </c>
      <c r="F540" s="13">
        <v>0.39903539999999998</v>
      </c>
      <c r="G540" s="12">
        <v>5670.13</v>
      </c>
      <c r="H540" s="12">
        <v>8866.67</v>
      </c>
      <c r="I540" s="12">
        <v>4066</v>
      </c>
    </row>
    <row r="541" spans="1:9" x14ac:dyDescent="0.25">
      <c r="A541">
        <v>49940</v>
      </c>
      <c r="B541" t="s">
        <v>650</v>
      </c>
      <c r="C541" t="s">
        <v>41</v>
      </c>
      <c r="D541" s="12">
        <v>3141.21</v>
      </c>
      <c r="E541" s="12">
        <v>7350.03</v>
      </c>
      <c r="F541" s="13">
        <v>0.57262619999999997</v>
      </c>
      <c r="G541" s="12">
        <v>4665.9399999999996</v>
      </c>
      <c r="H541" s="12">
        <v>11824.5</v>
      </c>
      <c r="I541" s="12">
        <v>15567.421052631578</v>
      </c>
    </row>
    <row r="542" spans="1:9" x14ac:dyDescent="0.25">
      <c r="A542">
        <v>49957</v>
      </c>
      <c r="B542" t="s">
        <v>651</v>
      </c>
      <c r="C542" t="s">
        <v>41</v>
      </c>
      <c r="D542" s="12">
        <v>4661.67</v>
      </c>
      <c r="E542" s="12">
        <v>7317.84</v>
      </c>
      <c r="F542" s="13">
        <v>0.36297190000000001</v>
      </c>
      <c r="G542" s="12">
        <v>6655.95</v>
      </c>
      <c r="H542" s="12">
        <v>10713.43</v>
      </c>
      <c r="I542" s="12">
        <v>8062</v>
      </c>
    </row>
    <row r="543" spans="1:9" x14ac:dyDescent="0.25">
      <c r="A543">
        <v>49973</v>
      </c>
      <c r="B543" t="s">
        <v>652</v>
      </c>
      <c r="C543" t="s">
        <v>38</v>
      </c>
      <c r="D543" s="12">
        <v>6836.94</v>
      </c>
      <c r="E543" s="12">
        <v>7248.37</v>
      </c>
      <c r="F543" s="13">
        <v>5.6761699999999998E-2</v>
      </c>
      <c r="G543" s="12">
        <v>14156.5</v>
      </c>
      <c r="H543" s="12">
        <v>15070.73</v>
      </c>
      <c r="I543" s="12">
        <v>11695.282051282051</v>
      </c>
    </row>
    <row r="544" spans="1:9" x14ac:dyDescent="0.25">
      <c r="A544">
        <v>49981</v>
      </c>
      <c r="B544" t="s">
        <v>653</v>
      </c>
      <c r="C544" t="s">
        <v>38</v>
      </c>
      <c r="D544" s="12">
        <v>8489.7199999999993</v>
      </c>
      <c r="E544" s="12">
        <v>7247.47</v>
      </c>
      <c r="F544" s="13">
        <v>0.05</v>
      </c>
      <c r="G544" s="12">
        <v>12834.61</v>
      </c>
      <c r="H544" s="12">
        <v>13190.38</v>
      </c>
      <c r="I544" s="12">
        <v>12392.41935483871</v>
      </c>
    </row>
    <row r="545" spans="1:9" x14ac:dyDescent="0.25">
      <c r="A545">
        <v>49999</v>
      </c>
      <c r="B545" t="s">
        <v>654</v>
      </c>
      <c r="C545" t="s">
        <v>38</v>
      </c>
      <c r="D545" s="12">
        <v>4577.91</v>
      </c>
      <c r="E545" s="12">
        <v>7185.07</v>
      </c>
      <c r="F545" s="13">
        <v>0.36285800000000001</v>
      </c>
      <c r="G545" s="12">
        <v>11019.87</v>
      </c>
      <c r="H545" s="12">
        <v>15841.87</v>
      </c>
      <c r="I545" s="12">
        <v>11705.485714285714</v>
      </c>
    </row>
    <row r="546" spans="1:9" x14ac:dyDescent="0.25">
      <c r="A546">
        <v>50005</v>
      </c>
      <c r="B546" t="s">
        <v>140</v>
      </c>
      <c r="C546" t="s">
        <v>38</v>
      </c>
      <c r="D546" s="12">
        <v>4720.3900000000003</v>
      </c>
      <c r="E546" s="12">
        <v>7309.1</v>
      </c>
      <c r="F546" s="13">
        <v>0.3541763</v>
      </c>
      <c r="G546" s="12">
        <v>9874.9599999999991</v>
      </c>
      <c r="H546" s="12">
        <v>13976.61</v>
      </c>
      <c r="I546" s="12">
        <v>5996.659090909091</v>
      </c>
    </row>
    <row r="547" spans="1:9" x14ac:dyDescent="0.25">
      <c r="A547">
        <v>50013</v>
      </c>
      <c r="B547" t="s">
        <v>624</v>
      </c>
      <c r="C547" t="s">
        <v>38</v>
      </c>
      <c r="D547" s="12">
        <v>5567.7</v>
      </c>
      <c r="E547" s="12">
        <v>7285.9</v>
      </c>
      <c r="F547" s="13">
        <v>0.23582539999999999</v>
      </c>
      <c r="G547" s="12">
        <v>7824.44</v>
      </c>
      <c r="H547" s="12">
        <v>10396.81</v>
      </c>
      <c r="I547" s="12">
        <v>3028.3602941176468</v>
      </c>
    </row>
    <row r="548" spans="1:9" x14ac:dyDescent="0.25">
      <c r="A548">
        <v>50021</v>
      </c>
      <c r="B548" t="s">
        <v>655</v>
      </c>
      <c r="C548" t="s">
        <v>38</v>
      </c>
      <c r="D548" s="12">
        <v>7930.23</v>
      </c>
      <c r="E548" s="12">
        <v>7262.28</v>
      </c>
      <c r="F548" s="13">
        <v>0.05</v>
      </c>
      <c r="G548" s="12">
        <v>12419.77</v>
      </c>
      <c r="H548" s="12">
        <v>14274.7</v>
      </c>
      <c r="I548" s="12">
        <v>218657</v>
      </c>
    </row>
    <row r="549" spans="1:9" x14ac:dyDescent="0.25">
      <c r="A549">
        <v>50039</v>
      </c>
      <c r="B549" t="s">
        <v>656</v>
      </c>
      <c r="C549" t="s">
        <v>38</v>
      </c>
      <c r="D549" s="12">
        <v>2807.8</v>
      </c>
      <c r="E549" s="12">
        <v>7907.1</v>
      </c>
      <c r="F549" s="13">
        <v>0.64490139999999996</v>
      </c>
      <c r="G549" s="12">
        <v>7774.16</v>
      </c>
      <c r="H549" s="12">
        <v>16406.150000000001</v>
      </c>
      <c r="I549" s="12">
        <v>8416.4166666666661</v>
      </c>
    </row>
    <row r="550" spans="1:9" x14ac:dyDescent="0.25">
      <c r="A550">
        <v>50047</v>
      </c>
      <c r="B550" t="s">
        <v>657</v>
      </c>
      <c r="C550" t="s">
        <v>38</v>
      </c>
      <c r="D550" s="12">
        <v>8113.39</v>
      </c>
      <c r="E550" s="12">
        <v>7227.5</v>
      </c>
      <c r="F550" s="13">
        <v>5.0000700000000002E-2</v>
      </c>
      <c r="G550" s="12">
        <v>13547.51</v>
      </c>
      <c r="H550" s="12">
        <v>14415.54</v>
      </c>
      <c r="I550" s="12">
        <v>16299.755102040815</v>
      </c>
    </row>
    <row r="551" spans="1:9" x14ac:dyDescent="0.25">
      <c r="A551">
        <v>50054</v>
      </c>
      <c r="B551" t="s">
        <v>658</v>
      </c>
      <c r="C551" t="s">
        <v>38</v>
      </c>
      <c r="D551" s="12">
        <v>11458.32</v>
      </c>
      <c r="E551" s="12">
        <v>7206.86</v>
      </c>
      <c r="F551" s="13">
        <v>0.05</v>
      </c>
      <c r="G551" s="12">
        <v>13872.3</v>
      </c>
      <c r="H551" s="12">
        <v>14280.43</v>
      </c>
      <c r="I551" s="12">
        <v>14997.714285714286</v>
      </c>
    </row>
    <row r="552" spans="1:9" x14ac:dyDescent="0.25">
      <c r="A552">
        <v>50062</v>
      </c>
      <c r="B552" t="s">
        <v>530</v>
      </c>
      <c r="C552" t="s">
        <v>38</v>
      </c>
      <c r="D552" s="12">
        <v>4406.3500000000004</v>
      </c>
      <c r="E552" s="12">
        <v>7213.63</v>
      </c>
      <c r="F552" s="13">
        <v>0.38916329999999999</v>
      </c>
      <c r="G552" s="12">
        <v>7181.85</v>
      </c>
      <c r="H552" s="12">
        <v>10887.07</v>
      </c>
      <c r="I552" s="12">
        <v>9325.6315789473683</v>
      </c>
    </row>
    <row r="553" spans="1:9" x14ac:dyDescent="0.25">
      <c r="A553">
        <v>50070</v>
      </c>
      <c r="B553" t="s">
        <v>659</v>
      </c>
      <c r="C553" t="s">
        <v>38</v>
      </c>
      <c r="D553" s="12">
        <v>6017.32</v>
      </c>
      <c r="E553" s="12">
        <v>7289.75</v>
      </c>
      <c r="F553" s="13">
        <v>0.1745506</v>
      </c>
      <c r="G553" s="12">
        <v>11133.9</v>
      </c>
      <c r="H553" s="12">
        <v>12352.88</v>
      </c>
      <c r="I553" s="12">
        <v>5457.5806451612907</v>
      </c>
    </row>
    <row r="554" spans="1:9" x14ac:dyDescent="0.25">
      <c r="A554">
        <v>50096</v>
      </c>
      <c r="B554" t="s">
        <v>660</v>
      </c>
      <c r="C554" t="s">
        <v>71</v>
      </c>
      <c r="D554" s="12">
        <v>6295.72</v>
      </c>
      <c r="E554" s="12">
        <v>13923.79</v>
      </c>
      <c r="F554" s="13">
        <v>0.54784440000000001</v>
      </c>
      <c r="G554" s="12">
        <v>8415.6200000000008</v>
      </c>
      <c r="H554" s="12">
        <v>15446.16</v>
      </c>
      <c r="I554" s="12">
        <v>0</v>
      </c>
    </row>
    <row r="555" spans="1:9" x14ac:dyDescent="0.25">
      <c r="A555">
        <v>50112</v>
      </c>
      <c r="B555" t="s">
        <v>661</v>
      </c>
      <c r="C555" t="s">
        <v>71</v>
      </c>
      <c r="D555" s="12">
        <v>4730.82</v>
      </c>
      <c r="E555" s="12">
        <v>9238.52</v>
      </c>
      <c r="F555" s="13">
        <v>0.48792449999999998</v>
      </c>
      <c r="G555" s="12">
        <v>6184.56</v>
      </c>
      <c r="H555" s="12">
        <v>12088.74</v>
      </c>
      <c r="I555" s="12">
        <v>0</v>
      </c>
    </row>
    <row r="556" spans="1:9" x14ac:dyDescent="0.25">
      <c r="A556">
        <v>50120</v>
      </c>
      <c r="B556" t="s">
        <v>662</v>
      </c>
      <c r="C556" t="s">
        <v>71</v>
      </c>
      <c r="D556" s="12">
        <v>2980.73</v>
      </c>
      <c r="E556" s="12">
        <v>7619.14</v>
      </c>
      <c r="F556" s="13">
        <v>0.60878390000000004</v>
      </c>
      <c r="G556" s="12">
        <v>4433.34</v>
      </c>
      <c r="H556" s="12">
        <v>10032.16</v>
      </c>
      <c r="I556" s="12">
        <v>0</v>
      </c>
    </row>
    <row r="557" spans="1:9" x14ac:dyDescent="0.25">
      <c r="A557">
        <v>50138</v>
      </c>
      <c r="B557" t="s">
        <v>663</v>
      </c>
      <c r="C557" t="s">
        <v>71</v>
      </c>
      <c r="D557" s="12">
        <v>3598.57</v>
      </c>
      <c r="E557" s="12">
        <v>7281.21</v>
      </c>
      <c r="F557" s="13">
        <v>0.50577309999999998</v>
      </c>
      <c r="G557" s="12">
        <v>5973.18</v>
      </c>
      <c r="H557" s="12">
        <v>11270</v>
      </c>
      <c r="I557" s="12">
        <v>0</v>
      </c>
    </row>
    <row r="558" spans="1:9" x14ac:dyDescent="0.25">
      <c r="A558">
        <v>50153</v>
      </c>
      <c r="B558" t="s">
        <v>664</v>
      </c>
      <c r="C558" t="s">
        <v>71</v>
      </c>
      <c r="D558" s="12">
        <v>6465.42</v>
      </c>
      <c r="E558" s="12">
        <v>8667.5300000000007</v>
      </c>
      <c r="F558" s="13">
        <v>0.25406430000000002</v>
      </c>
      <c r="G558" s="12">
        <v>9623.36</v>
      </c>
      <c r="H558" s="12">
        <v>12505.96</v>
      </c>
      <c r="I558" s="12">
        <v>0</v>
      </c>
    </row>
    <row r="559" spans="1:9" x14ac:dyDescent="0.25">
      <c r="A559">
        <v>50161</v>
      </c>
      <c r="B559" t="s">
        <v>665</v>
      </c>
      <c r="C559" t="s">
        <v>71</v>
      </c>
      <c r="D559" s="12">
        <v>5280.27</v>
      </c>
      <c r="E559" s="12">
        <v>7244.66</v>
      </c>
      <c r="F559" s="13">
        <v>0.27115010000000001</v>
      </c>
      <c r="G559" s="12">
        <v>9810.2999999999993</v>
      </c>
      <c r="H559" s="12">
        <v>11965.49</v>
      </c>
      <c r="I559" s="12">
        <v>0</v>
      </c>
    </row>
    <row r="560" spans="1:9" x14ac:dyDescent="0.25">
      <c r="A560">
        <v>50179</v>
      </c>
      <c r="B560" t="s">
        <v>666</v>
      </c>
      <c r="C560" t="s">
        <v>71</v>
      </c>
      <c r="D560" s="12">
        <v>4710.28</v>
      </c>
      <c r="E560" s="12">
        <v>8437.0499999999993</v>
      </c>
      <c r="F560" s="13">
        <v>0.44171480000000002</v>
      </c>
      <c r="G560" s="12">
        <v>6191.89</v>
      </c>
      <c r="H560" s="12">
        <v>11846.66</v>
      </c>
      <c r="I560" s="12">
        <v>0</v>
      </c>
    </row>
    <row r="561" spans="1:9" x14ac:dyDescent="0.25">
      <c r="A561">
        <v>50187</v>
      </c>
      <c r="B561" t="s">
        <v>667</v>
      </c>
      <c r="C561" t="s">
        <v>71</v>
      </c>
      <c r="D561" s="12">
        <v>4629.62</v>
      </c>
      <c r="E561" s="12">
        <v>7220.79</v>
      </c>
      <c r="F561" s="13">
        <v>0.35884850000000001</v>
      </c>
      <c r="G561" s="12">
        <v>5882.26</v>
      </c>
      <c r="H561" s="12">
        <v>9220.09</v>
      </c>
      <c r="I561" s="12">
        <v>0</v>
      </c>
    </row>
    <row r="562" spans="1:9" x14ac:dyDescent="0.25">
      <c r="A562">
        <v>50195</v>
      </c>
      <c r="B562" t="s">
        <v>668</v>
      </c>
      <c r="C562" t="s">
        <v>71</v>
      </c>
      <c r="D562" s="12">
        <v>4135.6499999999996</v>
      </c>
      <c r="E562" s="12">
        <v>7342.89</v>
      </c>
      <c r="F562" s="13">
        <v>0.43678169999999999</v>
      </c>
      <c r="G562" s="12">
        <v>7027.73</v>
      </c>
      <c r="H562" s="12">
        <v>9858.3499999999985</v>
      </c>
      <c r="I562" s="12">
        <v>556.90625</v>
      </c>
    </row>
    <row r="563" spans="1:9" x14ac:dyDescent="0.25">
      <c r="A563">
        <v>50203</v>
      </c>
      <c r="B563" t="s">
        <v>669</v>
      </c>
      <c r="C563" t="s">
        <v>71</v>
      </c>
      <c r="D563" s="12">
        <v>5463.13</v>
      </c>
      <c r="E563" s="12">
        <v>9654.24</v>
      </c>
      <c r="F563" s="13">
        <v>0.43412119999999998</v>
      </c>
      <c r="G563" s="12">
        <v>14108.91</v>
      </c>
      <c r="H563" s="12">
        <v>17390.64</v>
      </c>
      <c r="I563" s="12">
        <v>0</v>
      </c>
    </row>
    <row r="564" spans="1:9" x14ac:dyDescent="0.25">
      <c r="A564">
        <v>50211</v>
      </c>
      <c r="B564" t="s">
        <v>670</v>
      </c>
      <c r="C564" t="s">
        <v>71</v>
      </c>
      <c r="D564" s="12">
        <v>3739.42</v>
      </c>
      <c r="E564" s="12">
        <v>8401.98</v>
      </c>
      <c r="F564" s="13">
        <v>0.55493590000000004</v>
      </c>
      <c r="G564" s="12">
        <v>5151.13</v>
      </c>
      <c r="H564" s="12">
        <v>12087.77</v>
      </c>
      <c r="I564" s="12">
        <v>0</v>
      </c>
    </row>
    <row r="565" spans="1:9" x14ac:dyDescent="0.25">
      <c r="A565">
        <v>50229</v>
      </c>
      <c r="B565" t="s">
        <v>671</v>
      </c>
      <c r="C565" t="s">
        <v>71</v>
      </c>
      <c r="D565" s="12">
        <v>1852.85</v>
      </c>
      <c r="E565" s="12">
        <v>7995.47</v>
      </c>
      <c r="F565" s="13">
        <v>0.76826249999999996</v>
      </c>
      <c r="G565" s="12">
        <v>3224.38</v>
      </c>
      <c r="H565" s="12">
        <v>14996.44</v>
      </c>
      <c r="I565" s="12">
        <v>0</v>
      </c>
    </row>
    <row r="566" spans="1:9" x14ac:dyDescent="0.25">
      <c r="A566">
        <v>50237</v>
      </c>
      <c r="B566" t="s">
        <v>672</v>
      </c>
      <c r="C566" t="s">
        <v>71</v>
      </c>
      <c r="D566" s="12">
        <v>3650.08</v>
      </c>
      <c r="E566" s="12">
        <v>9736.76</v>
      </c>
      <c r="F566" s="13">
        <v>0.62512380000000001</v>
      </c>
      <c r="G566" s="12">
        <v>4857.07</v>
      </c>
      <c r="H566" s="12">
        <v>13420.37</v>
      </c>
      <c r="I566" s="12">
        <v>0</v>
      </c>
    </row>
    <row r="567" spans="1:9" x14ac:dyDescent="0.25">
      <c r="A567">
        <v>50245</v>
      </c>
      <c r="B567" t="s">
        <v>673</v>
      </c>
      <c r="C567" t="s">
        <v>71</v>
      </c>
      <c r="D567" s="12">
        <v>2189.91</v>
      </c>
      <c r="E567" s="12">
        <v>7579.04</v>
      </c>
      <c r="F567" s="13">
        <v>0.7110571</v>
      </c>
      <c r="G567" s="12">
        <v>3850.08</v>
      </c>
      <c r="H567" s="12">
        <v>12738.27</v>
      </c>
      <c r="I567" s="12">
        <v>0</v>
      </c>
    </row>
    <row r="568" spans="1:9" x14ac:dyDescent="0.25">
      <c r="A568">
        <v>50252</v>
      </c>
      <c r="B568" t="s">
        <v>674</v>
      </c>
      <c r="C568" t="s">
        <v>71</v>
      </c>
      <c r="D568" s="12">
        <v>2413.64</v>
      </c>
      <c r="E568" s="12">
        <v>7595.67</v>
      </c>
      <c r="F568" s="13">
        <v>0.68223469999999997</v>
      </c>
      <c r="G568" s="12">
        <v>5808.67</v>
      </c>
      <c r="H568" s="12">
        <v>14786.38</v>
      </c>
      <c r="I568" s="12">
        <v>9687.9</v>
      </c>
    </row>
    <row r="569" spans="1:9" x14ac:dyDescent="0.25">
      <c r="A569">
        <v>50278</v>
      </c>
      <c r="B569" t="s">
        <v>675</v>
      </c>
      <c r="C569" t="s">
        <v>91</v>
      </c>
      <c r="D569" s="12">
        <v>5641.91</v>
      </c>
      <c r="E569" s="12">
        <v>7498.95</v>
      </c>
      <c r="F569" s="13">
        <v>0.24764</v>
      </c>
      <c r="G569" s="12">
        <v>9237.02</v>
      </c>
      <c r="H569" s="12">
        <v>12919.8</v>
      </c>
      <c r="I569" s="12">
        <v>8430.3076923076915</v>
      </c>
    </row>
    <row r="570" spans="1:9" x14ac:dyDescent="0.25">
      <c r="A570">
        <v>50286</v>
      </c>
      <c r="B570" t="s">
        <v>676</v>
      </c>
      <c r="C570" t="s">
        <v>91</v>
      </c>
      <c r="D570" s="12">
        <v>2733.45</v>
      </c>
      <c r="E570" s="12">
        <v>7253.74</v>
      </c>
      <c r="F570" s="13">
        <v>0.62316680000000002</v>
      </c>
      <c r="G570" s="12">
        <v>4942.0600000000004</v>
      </c>
      <c r="H570" s="12">
        <v>12842.3</v>
      </c>
      <c r="I570" s="12">
        <v>22122.400000000001</v>
      </c>
    </row>
    <row r="571" spans="1:9" x14ac:dyDescent="0.25">
      <c r="A571">
        <v>50294</v>
      </c>
      <c r="B571" t="s">
        <v>677</v>
      </c>
      <c r="C571" t="s">
        <v>91</v>
      </c>
      <c r="D571" s="12">
        <v>5088.58</v>
      </c>
      <c r="E571" s="12">
        <v>8863.43</v>
      </c>
      <c r="F571" s="13">
        <v>0.4258904</v>
      </c>
      <c r="G571" s="12">
        <v>6986.11</v>
      </c>
      <c r="H571" s="12">
        <v>12074.06</v>
      </c>
      <c r="I571" s="12">
        <v>0</v>
      </c>
    </row>
    <row r="572" spans="1:9" x14ac:dyDescent="0.25">
      <c r="A572">
        <v>50302</v>
      </c>
      <c r="B572" t="s">
        <v>678</v>
      </c>
      <c r="C572" t="s">
        <v>91</v>
      </c>
      <c r="D572" s="12">
        <v>6097.51</v>
      </c>
      <c r="E572" s="12">
        <v>7351.89</v>
      </c>
      <c r="F572" s="13">
        <v>0.1706201</v>
      </c>
      <c r="G572" s="12">
        <v>9166.99</v>
      </c>
      <c r="H572" s="12">
        <v>12753.91</v>
      </c>
      <c r="I572" s="12">
        <v>18402.285714285714</v>
      </c>
    </row>
    <row r="573" spans="1:9" x14ac:dyDescent="0.25">
      <c r="A573">
        <v>50328</v>
      </c>
      <c r="B573" t="s">
        <v>679</v>
      </c>
      <c r="C573" t="s">
        <v>109</v>
      </c>
      <c r="D573" s="12">
        <v>6316.11</v>
      </c>
      <c r="E573" s="12">
        <v>7455.39</v>
      </c>
      <c r="F573" s="13">
        <v>0.1528129</v>
      </c>
      <c r="G573" s="12">
        <v>10423.66</v>
      </c>
      <c r="H573" s="12">
        <v>12637.66</v>
      </c>
      <c r="I573" s="12">
        <v>30243</v>
      </c>
    </row>
    <row r="574" spans="1:9" x14ac:dyDescent="0.25">
      <c r="A574">
        <v>50336</v>
      </c>
      <c r="B574" t="s">
        <v>680</v>
      </c>
      <c r="C574" t="s">
        <v>109</v>
      </c>
      <c r="D574" s="12">
        <v>3781.36</v>
      </c>
      <c r="E574" s="12">
        <v>7310.84</v>
      </c>
      <c r="F574" s="13">
        <v>0.48277350000000002</v>
      </c>
      <c r="G574" s="12">
        <v>7239.8</v>
      </c>
      <c r="H574" s="12">
        <v>13600.85</v>
      </c>
      <c r="I574" s="12">
        <v>15185</v>
      </c>
    </row>
    <row r="575" spans="1:9" x14ac:dyDescent="0.25">
      <c r="A575">
        <v>50351</v>
      </c>
      <c r="B575" t="s">
        <v>407</v>
      </c>
      <c r="C575" t="s">
        <v>99</v>
      </c>
      <c r="D575" s="12">
        <v>3933.7</v>
      </c>
      <c r="E575" s="12">
        <v>7971.14</v>
      </c>
      <c r="F575" s="13">
        <v>0.50650720000000005</v>
      </c>
      <c r="G575" s="12">
        <v>7375.89</v>
      </c>
      <c r="H575" s="12">
        <v>13416.16</v>
      </c>
      <c r="I575" s="12">
        <v>6071.411764705882</v>
      </c>
    </row>
    <row r="576" spans="1:9" x14ac:dyDescent="0.25">
      <c r="A576">
        <v>50369</v>
      </c>
      <c r="B576" t="s">
        <v>681</v>
      </c>
      <c r="C576" t="s">
        <v>99</v>
      </c>
      <c r="D576" s="12">
        <v>3770.34</v>
      </c>
      <c r="E576" s="12">
        <v>7740.26</v>
      </c>
      <c r="F576" s="13">
        <v>0.51289229999999997</v>
      </c>
      <c r="G576" s="12">
        <v>7274.02</v>
      </c>
      <c r="H576" s="12">
        <v>14173.31</v>
      </c>
      <c r="I576" s="12">
        <v>3466.04</v>
      </c>
    </row>
    <row r="577" spans="1:9" x14ac:dyDescent="0.25">
      <c r="A577">
        <v>50393</v>
      </c>
      <c r="B577" t="s">
        <v>682</v>
      </c>
      <c r="C577" t="s">
        <v>130</v>
      </c>
      <c r="D577" s="12">
        <v>3628.92</v>
      </c>
      <c r="E577" s="12">
        <v>7280.17</v>
      </c>
      <c r="F577" s="13">
        <v>0.50153360000000002</v>
      </c>
      <c r="G577" s="12">
        <v>4802.08</v>
      </c>
      <c r="H577" s="12">
        <v>12478.98</v>
      </c>
      <c r="I577" s="12">
        <v>13288</v>
      </c>
    </row>
    <row r="578" spans="1:9" x14ac:dyDescent="0.25">
      <c r="A578">
        <v>50419</v>
      </c>
      <c r="B578" t="s">
        <v>683</v>
      </c>
      <c r="C578" t="s">
        <v>83</v>
      </c>
      <c r="D578" s="12">
        <v>3327.78</v>
      </c>
      <c r="E578" s="12">
        <v>7214.29</v>
      </c>
      <c r="F578" s="13">
        <v>0.53872379999999997</v>
      </c>
      <c r="G578" s="12">
        <v>6213.24</v>
      </c>
      <c r="H578" s="12">
        <v>11677.12</v>
      </c>
      <c r="I578" s="12">
        <v>9198.9215686274511</v>
      </c>
    </row>
    <row r="579" spans="1:9" x14ac:dyDescent="0.25">
      <c r="A579">
        <v>50427</v>
      </c>
      <c r="B579" t="s">
        <v>684</v>
      </c>
      <c r="C579" t="s">
        <v>83</v>
      </c>
      <c r="D579" s="12">
        <v>6605.65</v>
      </c>
      <c r="E579" s="12">
        <v>7226.51</v>
      </c>
      <c r="F579" s="13">
        <v>8.5914199999999996E-2</v>
      </c>
      <c r="G579" s="12">
        <v>8027.97</v>
      </c>
      <c r="H579" s="12">
        <v>10058.09</v>
      </c>
      <c r="I579" s="12">
        <v>8020.0185185185182</v>
      </c>
    </row>
    <row r="580" spans="1:9" x14ac:dyDescent="0.25">
      <c r="A580">
        <v>50435</v>
      </c>
      <c r="B580" t="s">
        <v>685</v>
      </c>
      <c r="C580" t="s">
        <v>83</v>
      </c>
      <c r="D580" s="12">
        <v>6069.95</v>
      </c>
      <c r="E580" s="12">
        <v>7293.65</v>
      </c>
      <c r="F580" s="13">
        <v>0.16777610000000001</v>
      </c>
      <c r="G580" s="12">
        <v>9890.2999999999993</v>
      </c>
      <c r="H580" s="12">
        <v>11665.35</v>
      </c>
      <c r="I580" s="12">
        <v>49230.23684210526</v>
      </c>
    </row>
    <row r="581" spans="1:9" x14ac:dyDescent="0.25">
      <c r="A581">
        <v>50443</v>
      </c>
      <c r="B581" t="s">
        <v>686</v>
      </c>
      <c r="C581" t="s">
        <v>83</v>
      </c>
      <c r="D581" s="12">
        <v>6494.16</v>
      </c>
      <c r="E581" s="12">
        <v>7251.67</v>
      </c>
      <c r="F581" s="13">
        <v>0.1044601</v>
      </c>
      <c r="G581" s="12">
        <v>8029.56</v>
      </c>
      <c r="H581" s="12">
        <v>9744.3700000000008</v>
      </c>
      <c r="I581" s="12">
        <v>10721.756097560976</v>
      </c>
    </row>
    <row r="582" spans="1:9" x14ac:dyDescent="0.25">
      <c r="A582">
        <v>50450</v>
      </c>
      <c r="B582" t="s">
        <v>687</v>
      </c>
      <c r="C582" t="s">
        <v>83</v>
      </c>
      <c r="D582" s="12">
        <v>6133.75</v>
      </c>
      <c r="E582" s="12">
        <v>7120.61</v>
      </c>
      <c r="F582" s="13">
        <v>0.1385921</v>
      </c>
      <c r="G582" s="12">
        <v>10691.83</v>
      </c>
      <c r="H582" s="12">
        <v>13726.48</v>
      </c>
      <c r="I582" s="12">
        <v>17473.439024390245</v>
      </c>
    </row>
    <row r="583" spans="1:9" x14ac:dyDescent="0.25">
      <c r="A583">
        <v>50468</v>
      </c>
      <c r="B583" t="s">
        <v>688</v>
      </c>
      <c r="C583" t="s">
        <v>83</v>
      </c>
      <c r="D583" s="12">
        <v>5313.82</v>
      </c>
      <c r="E583" s="12">
        <v>7216.97</v>
      </c>
      <c r="F583" s="13">
        <v>0.26370490000000002</v>
      </c>
      <c r="G583" s="12">
        <v>8851</v>
      </c>
      <c r="H583" s="12">
        <v>11639.42</v>
      </c>
      <c r="I583" s="12">
        <v>4529.7777777777774</v>
      </c>
    </row>
    <row r="584" spans="1:9" x14ac:dyDescent="0.25">
      <c r="A584">
        <v>50484</v>
      </c>
      <c r="B584" t="s">
        <v>689</v>
      </c>
      <c r="C584" t="s">
        <v>62</v>
      </c>
      <c r="D584" s="12">
        <v>4147.76</v>
      </c>
      <c r="E584" s="12">
        <v>7762.82</v>
      </c>
      <c r="F584" s="13">
        <v>0.46568900000000002</v>
      </c>
      <c r="G584" s="12">
        <v>10372.41</v>
      </c>
      <c r="H584" s="12">
        <v>15029.91</v>
      </c>
      <c r="I584" s="12">
        <v>55561.333333333336</v>
      </c>
    </row>
    <row r="585" spans="1:9" x14ac:dyDescent="0.25">
      <c r="A585">
        <v>50492</v>
      </c>
      <c r="B585" t="s">
        <v>690</v>
      </c>
      <c r="C585" t="s">
        <v>62</v>
      </c>
      <c r="D585" s="12">
        <v>3179.58</v>
      </c>
      <c r="E585" s="12">
        <v>9090.6200000000008</v>
      </c>
      <c r="F585" s="13">
        <v>0.65023509999999995</v>
      </c>
      <c r="G585" s="12">
        <v>3809.65</v>
      </c>
      <c r="H585" s="12">
        <v>12555.09</v>
      </c>
      <c r="I585" s="12">
        <v>0</v>
      </c>
    </row>
    <row r="586" spans="1:9" x14ac:dyDescent="0.25">
      <c r="A586">
        <v>50500</v>
      </c>
      <c r="B586" t="s">
        <v>691</v>
      </c>
      <c r="C586" t="s">
        <v>62</v>
      </c>
      <c r="D586" s="12">
        <v>4018.28</v>
      </c>
      <c r="E586" s="12">
        <v>7289.59</v>
      </c>
      <c r="F586" s="13">
        <v>0.44876460000000001</v>
      </c>
      <c r="G586" s="12">
        <v>5161.33</v>
      </c>
      <c r="H586" s="12">
        <v>10253.49</v>
      </c>
      <c r="I586" s="12">
        <v>34667.125</v>
      </c>
    </row>
    <row r="587" spans="1:9" x14ac:dyDescent="0.25">
      <c r="A587">
        <v>50518</v>
      </c>
      <c r="B587" t="s">
        <v>692</v>
      </c>
      <c r="C587" t="s">
        <v>62</v>
      </c>
      <c r="D587" s="12">
        <v>6247.21</v>
      </c>
      <c r="E587" s="12">
        <v>8743.9599999999991</v>
      </c>
      <c r="F587" s="13">
        <v>0.28554000000000002</v>
      </c>
      <c r="G587" s="12">
        <v>15258.27</v>
      </c>
      <c r="H587" s="12">
        <v>19878.330000000002</v>
      </c>
      <c r="I587" s="12">
        <v>13702.125</v>
      </c>
    </row>
    <row r="588" spans="1:9" x14ac:dyDescent="0.25">
      <c r="A588">
        <v>50534</v>
      </c>
      <c r="B588" t="s">
        <v>693</v>
      </c>
      <c r="C588" t="s">
        <v>87</v>
      </c>
      <c r="D588" s="12">
        <v>5068.67</v>
      </c>
      <c r="E588" s="12">
        <v>7362.99</v>
      </c>
      <c r="F588" s="13">
        <v>0.31160169999999998</v>
      </c>
      <c r="G588" s="12">
        <v>8946.83</v>
      </c>
      <c r="H588" s="12">
        <v>13033.84</v>
      </c>
      <c r="I588" s="12">
        <v>17482.111111111109</v>
      </c>
    </row>
    <row r="589" spans="1:9" x14ac:dyDescent="0.25">
      <c r="A589">
        <v>50542</v>
      </c>
      <c r="B589" t="s">
        <v>694</v>
      </c>
      <c r="C589" t="s">
        <v>87</v>
      </c>
      <c r="D589" s="12">
        <v>4835.28</v>
      </c>
      <c r="E589" s="12">
        <v>7698.25</v>
      </c>
      <c r="F589" s="13">
        <v>0.37189879999999997</v>
      </c>
      <c r="G589" s="12">
        <v>8375.34</v>
      </c>
      <c r="H589" s="12">
        <v>12356.73</v>
      </c>
      <c r="I589" s="12">
        <v>5594.4615384615381</v>
      </c>
    </row>
    <row r="590" spans="1:9" x14ac:dyDescent="0.25">
      <c r="A590">
        <v>50559</v>
      </c>
      <c r="B590" t="s">
        <v>624</v>
      </c>
      <c r="C590" t="s">
        <v>87</v>
      </c>
      <c r="D590" s="12">
        <v>3796.39</v>
      </c>
      <c r="E590" s="12">
        <v>7495.12</v>
      </c>
      <c r="F590" s="13">
        <v>0.49348510000000001</v>
      </c>
      <c r="G590" s="12">
        <v>6903.08</v>
      </c>
      <c r="H590" s="12">
        <v>12458.05</v>
      </c>
      <c r="I590" s="12">
        <v>13588.444444444445</v>
      </c>
    </row>
    <row r="591" spans="1:9" x14ac:dyDescent="0.25">
      <c r="A591">
        <v>50567</v>
      </c>
      <c r="B591" t="s">
        <v>695</v>
      </c>
      <c r="C591" t="s">
        <v>87</v>
      </c>
      <c r="D591" s="12">
        <v>3369.01</v>
      </c>
      <c r="E591" s="12">
        <v>7303.31</v>
      </c>
      <c r="F591" s="13">
        <v>0.53870090000000004</v>
      </c>
      <c r="G591" s="12">
        <v>4948.01</v>
      </c>
      <c r="H591" s="12">
        <v>9776.43</v>
      </c>
      <c r="I591" s="12">
        <v>6683.1428571428569</v>
      </c>
    </row>
    <row r="592" spans="1:9" x14ac:dyDescent="0.25">
      <c r="A592">
        <v>50575</v>
      </c>
      <c r="B592" t="s">
        <v>393</v>
      </c>
      <c r="C592" t="s">
        <v>87</v>
      </c>
      <c r="D592" s="12">
        <v>3195.95</v>
      </c>
      <c r="E592" s="12">
        <v>7402.01</v>
      </c>
      <c r="F592" s="13">
        <v>0.56823210000000002</v>
      </c>
      <c r="G592" s="12">
        <v>6765.56</v>
      </c>
      <c r="H592" s="12">
        <v>13554.77</v>
      </c>
      <c r="I592" s="12">
        <v>18596</v>
      </c>
    </row>
    <row r="593" spans="1:9" x14ac:dyDescent="0.25">
      <c r="A593">
        <v>50583</v>
      </c>
      <c r="B593" t="s">
        <v>597</v>
      </c>
      <c r="C593" t="s">
        <v>87</v>
      </c>
      <c r="D593" s="12">
        <v>8509.9699999999993</v>
      </c>
      <c r="E593" s="12">
        <v>7484.2</v>
      </c>
      <c r="F593" s="13">
        <v>0.05</v>
      </c>
      <c r="G593" s="12">
        <v>16433.77</v>
      </c>
      <c r="H593" s="12">
        <v>20118.48</v>
      </c>
      <c r="I593" s="12">
        <v>9860.677419354839</v>
      </c>
    </row>
    <row r="594" spans="1:9" x14ac:dyDescent="0.25">
      <c r="A594">
        <v>50591</v>
      </c>
      <c r="B594" t="s">
        <v>696</v>
      </c>
      <c r="C594" t="s">
        <v>87</v>
      </c>
      <c r="D594" s="12">
        <v>6028.9</v>
      </c>
      <c r="E594" s="12">
        <v>7273.86</v>
      </c>
      <c r="F594" s="13">
        <v>0.17115530000000001</v>
      </c>
      <c r="G594" s="12">
        <v>10600.5</v>
      </c>
      <c r="H594" s="12">
        <v>14323.32</v>
      </c>
      <c r="I594" s="12">
        <v>8895.0714285714294</v>
      </c>
    </row>
    <row r="595" spans="1:9" x14ac:dyDescent="0.25">
      <c r="A595">
        <v>50617</v>
      </c>
      <c r="B595" t="s">
        <v>697</v>
      </c>
      <c r="C595" t="s">
        <v>76</v>
      </c>
      <c r="D595" s="12">
        <v>3685</v>
      </c>
      <c r="E595" s="12">
        <v>8888.31</v>
      </c>
      <c r="F595" s="13">
        <v>0.58541049999999994</v>
      </c>
      <c r="G595" s="12">
        <v>6611.59</v>
      </c>
      <c r="H595" s="12">
        <v>13918.97</v>
      </c>
      <c r="I595" s="12">
        <v>13484.25</v>
      </c>
    </row>
    <row r="596" spans="1:9" x14ac:dyDescent="0.25">
      <c r="A596">
        <v>50625</v>
      </c>
      <c r="B596" t="s">
        <v>698</v>
      </c>
      <c r="C596" t="s">
        <v>76</v>
      </c>
      <c r="D596" s="12">
        <v>3667.2</v>
      </c>
      <c r="E596" s="12">
        <v>9469.42</v>
      </c>
      <c r="F596" s="13">
        <v>0.61273239999999995</v>
      </c>
      <c r="G596" s="12">
        <v>5927.5</v>
      </c>
      <c r="H596" s="12">
        <v>13434.39</v>
      </c>
      <c r="I596" s="12">
        <v>0</v>
      </c>
    </row>
    <row r="597" spans="1:9" x14ac:dyDescent="0.25">
      <c r="A597">
        <v>50633</v>
      </c>
      <c r="B597" t="s">
        <v>699</v>
      </c>
      <c r="C597" t="s">
        <v>76</v>
      </c>
      <c r="D597" s="12">
        <v>3164.51</v>
      </c>
      <c r="E597" s="12">
        <v>9300.3799999999992</v>
      </c>
      <c r="F597" s="13">
        <v>0.659744</v>
      </c>
      <c r="G597" s="12">
        <v>6305.23</v>
      </c>
      <c r="H597" s="12">
        <v>14677.39</v>
      </c>
      <c r="I597" s="12">
        <v>5938</v>
      </c>
    </row>
    <row r="598" spans="1:9" x14ac:dyDescent="0.25">
      <c r="A598">
        <v>50641</v>
      </c>
      <c r="B598" t="s">
        <v>700</v>
      </c>
      <c r="C598" t="s">
        <v>76</v>
      </c>
      <c r="D598" s="12">
        <v>3991.79</v>
      </c>
      <c r="E598" s="12">
        <v>8835.75</v>
      </c>
      <c r="F598" s="13">
        <v>0.54822280000000001</v>
      </c>
      <c r="G598" s="12">
        <v>6133.85</v>
      </c>
      <c r="H598" s="12">
        <v>11990.71</v>
      </c>
      <c r="I598" s="12">
        <v>12564.285714285714</v>
      </c>
    </row>
    <row r="599" spans="1:9" x14ac:dyDescent="0.25">
      <c r="A599">
        <v>50658</v>
      </c>
      <c r="B599" t="s">
        <v>701</v>
      </c>
      <c r="C599" t="s">
        <v>76</v>
      </c>
      <c r="D599" s="12">
        <v>4624.82</v>
      </c>
      <c r="E599" s="12">
        <v>10658.73</v>
      </c>
      <c r="F599" s="13">
        <v>0.5661003</v>
      </c>
      <c r="G599" s="12">
        <v>9012.43</v>
      </c>
      <c r="H599" s="12">
        <v>16000.95</v>
      </c>
      <c r="I599" s="12">
        <v>44071.666666666664</v>
      </c>
    </row>
    <row r="600" spans="1:9" x14ac:dyDescent="0.25">
      <c r="A600">
        <v>50674</v>
      </c>
      <c r="B600" t="s">
        <v>702</v>
      </c>
      <c r="C600" t="s">
        <v>72</v>
      </c>
      <c r="D600" s="12">
        <v>5667.06</v>
      </c>
      <c r="E600" s="12">
        <v>7273.37</v>
      </c>
      <c r="F600" s="13">
        <v>0.22084809999999999</v>
      </c>
      <c r="G600" s="12">
        <v>9842.76</v>
      </c>
      <c r="H600" s="12">
        <v>14115.98</v>
      </c>
      <c r="I600" s="12">
        <v>13654.23076923077</v>
      </c>
    </row>
    <row r="601" spans="1:9" x14ac:dyDescent="0.25">
      <c r="A601">
        <v>50682</v>
      </c>
      <c r="B601" t="s">
        <v>703</v>
      </c>
      <c r="C601" t="s">
        <v>72</v>
      </c>
      <c r="D601" s="12">
        <v>4887.96</v>
      </c>
      <c r="E601" s="12">
        <v>7444.52</v>
      </c>
      <c r="F601" s="13">
        <v>0.34341500000000003</v>
      </c>
      <c r="G601" s="12">
        <v>10080.969999999999</v>
      </c>
      <c r="H601" s="12">
        <v>15815.62</v>
      </c>
      <c r="I601" s="12">
        <v>11442</v>
      </c>
    </row>
    <row r="602" spans="1:9" x14ac:dyDescent="0.25">
      <c r="A602">
        <v>50690</v>
      </c>
      <c r="B602" t="s">
        <v>644</v>
      </c>
      <c r="C602" t="s">
        <v>72</v>
      </c>
      <c r="D602" s="12">
        <v>4177.07</v>
      </c>
      <c r="E602" s="12">
        <v>7227.2</v>
      </c>
      <c r="F602" s="13">
        <v>0.42203479999999999</v>
      </c>
      <c r="G602" s="12">
        <v>6871.64</v>
      </c>
      <c r="H602" s="12">
        <v>10623.01</v>
      </c>
      <c r="I602" s="12">
        <v>11963.923076923076</v>
      </c>
    </row>
    <row r="603" spans="1:9" x14ac:dyDescent="0.25">
      <c r="A603">
        <v>50708</v>
      </c>
      <c r="B603" t="s">
        <v>704</v>
      </c>
      <c r="C603" t="s">
        <v>72</v>
      </c>
      <c r="D603" s="12">
        <v>4053.02</v>
      </c>
      <c r="E603" s="12">
        <v>8709.57</v>
      </c>
      <c r="F603" s="13">
        <v>0.53464750000000005</v>
      </c>
      <c r="G603" s="12">
        <v>10023.75</v>
      </c>
      <c r="H603" s="12">
        <v>16411.560000000001</v>
      </c>
      <c r="I603" s="12">
        <v>3910.3555555555554</v>
      </c>
    </row>
    <row r="604" spans="1:9" x14ac:dyDescent="0.25">
      <c r="A604">
        <v>50716</v>
      </c>
      <c r="B604" t="s">
        <v>705</v>
      </c>
      <c r="C604" t="s">
        <v>72</v>
      </c>
      <c r="D604" s="12">
        <v>3326.35</v>
      </c>
      <c r="E604" s="12">
        <v>7722.95</v>
      </c>
      <c r="F604" s="13">
        <v>0.56929019999999997</v>
      </c>
      <c r="G604" s="12">
        <v>9331.65</v>
      </c>
      <c r="H604" s="12">
        <v>15905.53</v>
      </c>
      <c r="I604" s="12">
        <v>2598.75</v>
      </c>
    </row>
    <row r="605" spans="1:9" x14ac:dyDescent="0.25">
      <c r="A605">
        <v>50724</v>
      </c>
      <c r="B605" t="s">
        <v>706</v>
      </c>
      <c r="C605" t="s">
        <v>72</v>
      </c>
      <c r="D605" s="12">
        <v>4752.29</v>
      </c>
      <c r="E605" s="12">
        <v>7247.55</v>
      </c>
      <c r="F605" s="13">
        <v>0.34429009999999999</v>
      </c>
      <c r="G605" s="12">
        <v>7856.98</v>
      </c>
      <c r="H605" s="12">
        <v>11392.13</v>
      </c>
      <c r="I605" s="12">
        <v>2904.1538461538462</v>
      </c>
    </row>
    <row r="606" spans="1:9" x14ac:dyDescent="0.25">
      <c r="A606">
        <v>50740</v>
      </c>
      <c r="B606" t="s">
        <v>707</v>
      </c>
      <c r="C606" t="s">
        <v>82</v>
      </c>
      <c r="D606" s="12">
        <v>6022.79</v>
      </c>
      <c r="E606" s="12">
        <v>7919.56</v>
      </c>
      <c r="F606" s="13">
        <v>0.23950450000000001</v>
      </c>
      <c r="G606" s="12">
        <v>11883.96</v>
      </c>
      <c r="H606" s="12">
        <v>17456.68</v>
      </c>
      <c r="I606" s="12">
        <v>0</v>
      </c>
    </row>
    <row r="607" spans="1:9" x14ac:dyDescent="0.25">
      <c r="A607">
        <v>61903</v>
      </c>
      <c r="B607" t="s">
        <v>708</v>
      </c>
      <c r="C607" t="s">
        <v>120</v>
      </c>
      <c r="D607" s="12">
        <v>2203.6799999999998</v>
      </c>
      <c r="E607" s="12">
        <v>7323.8</v>
      </c>
      <c r="F607" s="13">
        <v>0.69910700000000003</v>
      </c>
      <c r="G607" s="12">
        <v>2626.68</v>
      </c>
      <c r="H607" s="12">
        <v>10119.950000000001</v>
      </c>
      <c r="I607" s="12">
        <v>9149.7808219178078</v>
      </c>
    </row>
    <row r="608" spans="1:9" x14ac:dyDescent="0.25">
      <c r="A608">
        <v>64964</v>
      </c>
      <c r="B608" t="s">
        <v>709</v>
      </c>
      <c r="C608" t="s">
        <v>94</v>
      </c>
      <c r="D608" s="12">
        <v>2261.36</v>
      </c>
      <c r="E608" s="12">
        <v>20666.509999999998</v>
      </c>
      <c r="F608" s="13">
        <v>0.89057850000000005</v>
      </c>
      <c r="G608" s="12">
        <v>2983.65</v>
      </c>
      <c r="H608" s="12">
        <v>12258.27</v>
      </c>
      <c r="I608" s="12">
        <v>0</v>
      </c>
    </row>
    <row r="609" spans="1:9" x14ac:dyDescent="0.25">
      <c r="A609">
        <v>65680</v>
      </c>
      <c r="B609" t="s">
        <v>710</v>
      </c>
      <c r="C609" t="s">
        <v>112</v>
      </c>
      <c r="D609" s="12">
        <v>4057.63</v>
      </c>
      <c r="E609" s="12">
        <v>7349.44</v>
      </c>
      <c r="F609" s="13">
        <v>0.4478994</v>
      </c>
      <c r="G609" s="12">
        <v>5832.56</v>
      </c>
      <c r="H609" s="12">
        <v>10523.63</v>
      </c>
      <c r="I609" s="12">
        <v>8761</v>
      </c>
    </row>
    <row r="610" spans="1:9" x14ac:dyDescent="0.25">
      <c r="A610">
        <v>69682</v>
      </c>
      <c r="B610" t="s">
        <v>711</v>
      </c>
      <c r="C610" t="s">
        <v>80</v>
      </c>
      <c r="D610" s="12">
        <v>5663.97</v>
      </c>
      <c r="E610" s="12">
        <v>7633.41</v>
      </c>
      <c r="F610" s="13">
        <v>0.25800260000000003</v>
      </c>
      <c r="G610" s="12">
        <v>8599.68</v>
      </c>
      <c r="H610" s="12">
        <v>15200.43</v>
      </c>
      <c r="I610" s="12">
        <v>0</v>
      </c>
    </row>
    <row r="611" spans="1:9" x14ac:dyDescent="0.25">
      <c r="A611">
        <v>91397</v>
      </c>
      <c r="B611" t="s">
        <v>712</v>
      </c>
      <c r="C611" t="s">
        <v>94</v>
      </c>
      <c r="D611" s="12">
        <v>4236.01</v>
      </c>
      <c r="E611" s="12">
        <v>8130.14</v>
      </c>
      <c r="F611" s="13">
        <v>0.47897450000000003</v>
      </c>
      <c r="G611" s="12">
        <v>8102.88</v>
      </c>
      <c r="H611" s="12">
        <v>13438.44</v>
      </c>
      <c r="I611" s="12">
        <v>0</v>
      </c>
    </row>
    <row r="612" spans="1:9" x14ac:dyDescent="0.25">
      <c r="A612">
        <v>139303</v>
      </c>
      <c r="B612" t="s">
        <v>713</v>
      </c>
      <c r="C612" t="s">
        <v>106</v>
      </c>
      <c r="D612" s="12">
        <v>3709.23</v>
      </c>
      <c r="E612" s="12">
        <v>7234.57</v>
      </c>
      <c r="F612" s="13">
        <v>0.48729090000000003</v>
      </c>
      <c r="G612" s="12">
        <v>5916.09</v>
      </c>
      <c r="H612" s="12">
        <v>8620.9700000000012</v>
      </c>
      <c r="I612" s="12">
        <v>8010.5</v>
      </c>
    </row>
    <row r="613" spans="1:9" x14ac:dyDescent="0.25">
      <c r="D613" s="9"/>
      <c r="E613" s="9"/>
      <c r="F613" s="9"/>
      <c r="G613" s="12"/>
      <c r="H613" s="12"/>
    </row>
  </sheetData>
  <sheetProtection algorithmName="SHA-512" hashValue="RmX+fPbpAC/9DrmbWJ8xSFKrGhpiQtop+oEJj+RKCkCCfPuTd0rcxNXX7OndwV5RaAt873hzQEw5wq50swcS3w==" saltValue="bwD6cjHv01wQddwx76949A==" spinCount="100000" sheet="1" objects="1" scenarios="1" autoFilter="0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31DCD-1578-447A-999A-D914F4DD1CC5}">
  <sheetPr>
    <tabColor theme="0" tint="-0.499984740745262"/>
  </sheetPr>
  <dimension ref="A1:L1037"/>
  <sheetViews>
    <sheetView workbookViewId="0">
      <selection activeCell="A2" sqref="A2"/>
    </sheetView>
  </sheetViews>
  <sheetFormatPr defaultRowHeight="15" x14ac:dyDescent="0.25"/>
  <cols>
    <col min="1" max="1" width="18" customWidth="1"/>
    <col min="2" max="2" width="16.85546875" customWidth="1"/>
    <col min="3" max="3" width="18.140625" customWidth="1"/>
    <col min="4" max="4" width="12.85546875" customWidth="1"/>
    <col min="5" max="5" width="11.28515625" customWidth="1"/>
    <col min="6" max="6" width="10.42578125" customWidth="1"/>
    <col min="7" max="7" width="16.5703125" customWidth="1"/>
    <col min="8" max="8" width="14.140625" customWidth="1"/>
    <col min="9" max="9" width="15" customWidth="1"/>
    <col min="10" max="10" width="15.5703125" customWidth="1"/>
    <col min="12" max="12" width="21.42578125" customWidth="1"/>
  </cols>
  <sheetData>
    <row r="1" spans="1:12" x14ac:dyDescent="0.25">
      <c r="A1" t="s">
        <v>902</v>
      </c>
      <c r="B1" t="s">
        <v>903</v>
      </c>
      <c r="C1" t="s">
        <v>904</v>
      </c>
      <c r="D1" t="s">
        <v>905</v>
      </c>
      <c r="E1" t="s">
        <v>906</v>
      </c>
      <c r="F1" t="s">
        <v>907</v>
      </c>
      <c r="G1" t="s">
        <v>908</v>
      </c>
      <c r="H1" t="s">
        <v>909</v>
      </c>
      <c r="I1" t="s">
        <v>910</v>
      </c>
      <c r="J1" t="s">
        <v>911</v>
      </c>
      <c r="K1" t="s">
        <v>912</v>
      </c>
      <c r="L1" t="s">
        <v>901</v>
      </c>
    </row>
    <row r="2" spans="1:12" x14ac:dyDescent="0.25">
      <c r="A2">
        <v>131</v>
      </c>
      <c r="B2">
        <v>78.674036999999998</v>
      </c>
      <c r="C2">
        <v>133910.26999999999</v>
      </c>
      <c r="D2">
        <v>963885.62</v>
      </c>
      <c r="E2">
        <v>71296.12</v>
      </c>
      <c r="F2">
        <v>0</v>
      </c>
      <c r="G2">
        <v>1128776.21</v>
      </c>
      <c r="H2">
        <v>481361.65</v>
      </c>
      <c r="I2">
        <v>3883.24</v>
      </c>
      <c r="J2">
        <v>329440.08</v>
      </c>
      <c r="K2">
        <v>380.33481399999999</v>
      </c>
      <c r="L2">
        <f>((SUM(D2:J2)/K2)+(C2/B2))</f>
        <v>9533.723355021777</v>
      </c>
    </row>
    <row r="3" spans="1:12" x14ac:dyDescent="0.25">
      <c r="A3">
        <v>138</v>
      </c>
      <c r="B3">
        <v>110.60112700000001</v>
      </c>
      <c r="C3">
        <v>0</v>
      </c>
      <c r="D3">
        <v>0</v>
      </c>
      <c r="E3">
        <v>0</v>
      </c>
      <c r="F3">
        <v>0</v>
      </c>
      <c r="G3">
        <v>1162958</v>
      </c>
      <c r="H3">
        <v>1343846</v>
      </c>
      <c r="I3">
        <v>867374</v>
      </c>
      <c r="J3">
        <v>315356</v>
      </c>
      <c r="K3">
        <v>747.11236499999995</v>
      </c>
      <c r="L3">
        <f t="shared" ref="L3:L66" si="0">((SUM(D3:J3)/K3)+(C3/B3))</f>
        <v>4938.3923661871131</v>
      </c>
    </row>
    <row r="4" spans="1:12" x14ac:dyDescent="0.25">
      <c r="A4">
        <v>139</v>
      </c>
      <c r="B4">
        <v>76.970680000000002</v>
      </c>
      <c r="C4">
        <v>0</v>
      </c>
      <c r="D4">
        <v>0</v>
      </c>
      <c r="E4">
        <v>0</v>
      </c>
      <c r="F4">
        <v>0</v>
      </c>
      <c r="G4">
        <v>1117320</v>
      </c>
      <c r="H4">
        <v>2347381</v>
      </c>
      <c r="I4">
        <v>816493</v>
      </c>
      <c r="J4">
        <v>387721</v>
      </c>
      <c r="K4">
        <v>450.57286599999998</v>
      </c>
      <c r="L4">
        <f t="shared" si="0"/>
        <v>10362.175249141612</v>
      </c>
    </row>
    <row r="5" spans="1:12" x14ac:dyDescent="0.25">
      <c r="A5">
        <v>222</v>
      </c>
      <c r="B5">
        <v>89.192545999999993</v>
      </c>
      <c r="C5">
        <v>0</v>
      </c>
      <c r="D5">
        <v>0</v>
      </c>
      <c r="E5">
        <v>44825.05</v>
      </c>
      <c r="F5">
        <v>0</v>
      </c>
      <c r="G5">
        <v>1247036.3500000001</v>
      </c>
      <c r="H5">
        <v>353487.9</v>
      </c>
      <c r="I5">
        <v>13853.77</v>
      </c>
      <c r="J5">
        <v>24348.57</v>
      </c>
      <c r="K5">
        <v>327.049691</v>
      </c>
      <c r="L5">
        <f t="shared" si="0"/>
        <v>5147.6937185059151</v>
      </c>
    </row>
    <row r="6" spans="1:12" x14ac:dyDescent="0.25">
      <c r="A6">
        <v>236</v>
      </c>
      <c r="B6">
        <v>638.25758299999995</v>
      </c>
      <c r="C6">
        <v>0</v>
      </c>
      <c r="D6">
        <v>0</v>
      </c>
      <c r="E6">
        <v>7799160.29</v>
      </c>
      <c r="F6">
        <v>0</v>
      </c>
      <c r="G6">
        <v>12784480.1</v>
      </c>
      <c r="H6">
        <v>241000.24</v>
      </c>
      <c r="I6">
        <v>0</v>
      </c>
      <c r="J6">
        <v>3762681.87</v>
      </c>
      <c r="K6">
        <v>4829.0467719999997</v>
      </c>
      <c r="L6">
        <f t="shared" si="0"/>
        <v>5091.5478066113046</v>
      </c>
    </row>
    <row r="7" spans="1:12" x14ac:dyDescent="0.25">
      <c r="A7">
        <v>241</v>
      </c>
      <c r="B7">
        <v>115.338679</v>
      </c>
      <c r="C7">
        <v>576589.78</v>
      </c>
      <c r="D7">
        <v>648710.36</v>
      </c>
      <c r="E7">
        <v>21123.35</v>
      </c>
      <c r="F7">
        <v>4061.96</v>
      </c>
      <c r="G7">
        <v>1584328.53</v>
      </c>
      <c r="H7">
        <v>327632.77</v>
      </c>
      <c r="I7">
        <v>38585.160000000003</v>
      </c>
      <c r="J7">
        <v>168781.48</v>
      </c>
      <c r="K7">
        <v>627.011121</v>
      </c>
      <c r="L7">
        <f t="shared" si="0"/>
        <v>9453.9247205054162</v>
      </c>
    </row>
    <row r="8" spans="1:12" x14ac:dyDescent="0.25">
      <c r="A8">
        <v>282</v>
      </c>
      <c r="B8">
        <v>62.845978000000002</v>
      </c>
      <c r="C8">
        <v>378716.59</v>
      </c>
      <c r="D8">
        <v>647247.99</v>
      </c>
      <c r="E8">
        <v>123218.38</v>
      </c>
      <c r="F8">
        <v>0</v>
      </c>
      <c r="G8">
        <v>1262248.3700000001</v>
      </c>
      <c r="H8">
        <v>85405.71</v>
      </c>
      <c r="I8">
        <v>71877.87</v>
      </c>
      <c r="J8">
        <v>282246.58</v>
      </c>
      <c r="K8">
        <v>381.40750400000002</v>
      </c>
      <c r="L8">
        <f t="shared" si="0"/>
        <v>12508.00598344418</v>
      </c>
    </row>
    <row r="9" spans="1:12" x14ac:dyDescent="0.25">
      <c r="A9">
        <v>288</v>
      </c>
      <c r="B9">
        <v>13.688001</v>
      </c>
      <c r="C9">
        <v>0</v>
      </c>
      <c r="D9">
        <v>0</v>
      </c>
      <c r="E9">
        <v>39305.919999999998</v>
      </c>
      <c r="F9">
        <v>0</v>
      </c>
      <c r="G9">
        <v>201277.07</v>
      </c>
      <c r="H9">
        <v>35020.199999999997</v>
      </c>
      <c r="I9">
        <v>117506.78</v>
      </c>
      <c r="J9">
        <v>38766.93</v>
      </c>
      <c r="K9">
        <v>81.581445000000002</v>
      </c>
      <c r="L9">
        <f t="shared" si="0"/>
        <v>5293.8128271692167</v>
      </c>
    </row>
    <row r="10" spans="1:12" x14ac:dyDescent="0.25">
      <c r="A10">
        <v>296</v>
      </c>
      <c r="B10">
        <v>16.071429999999999</v>
      </c>
      <c r="C10">
        <v>178826.3</v>
      </c>
      <c r="D10">
        <v>66112.94</v>
      </c>
      <c r="E10">
        <v>7524.9</v>
      </c>
      <c r="F10">
        <v>0</v>
      </c>
      <c r="G10">
        <v>245828.84</v>
      </c>
      <c r="H10">
        <v>71407.490000000005</v>
      </c>
      <c r="I10">
        <v>-3971.66</v>
      </c>
      <c r="J10">
        <v>65653.399999999994</v>
      </c>
      <c r="K10">
        <v>30.123377999999999</v>
      </c>
      <c r="L10">
        <f t="shared" si="0"/>
        <v>26150.380505686662</v>
      </c>
    </row>
    <row r="11" spans="1:12" x14ac:dyDescent="0.25">
      <c r="A11">
        <v>297</v>
      </c>
      <c r="B11">
        <v>51.061269000000003</v>
      </c>
      <c r="C11">
        <v>76885.460000000006</v>
      </c>
      <c r="D11">
        <v>270749.14</v>
      </c>
      <c r="E11">
        <v>7825.49</v>
      </c>
      <c r="F11">
        <v>0</v>
      </c>
      <c r="G11">
        <v>443280.75</v>
      </c>
      <c r="H11">
        <v>266751.15999999997</v>
      </c>
      <c r="I11">
        <v>-24220.36</v>
      </c>
      <c r="J11">
        <v>167650.97</v>
      </c>
      <c r="K11">
        <v>65.115195</v>
      </c>
      <c r="L11">
        <f t="shared" si="0"/>
        <v>18890.894766875259</v>
      </c>
    </row>
    <row r="12" spans="1:12" x14ac:dyDescent="0.25">
      <c r="A12">
        <v>298</v>
      </c>
      <c r="B12">
        <v>46.392895000000003</v>
      </c>
      <c r="C12">
        <v>240277.37</v>
      </c>
      <c r="D12">
        <v>293946.08</v>
      </c>
      <c r="E12">
        <v>17415.650000000001</v>
      </c>
      <c r="F12">
        <v>0</v>
      </c>
      <c r="G12">
        <v>388223.5</v>
      </c>
      <c r="H12">
        <v>206743.23</v>
      </c>
      <c r="I12">
        <v>8124.78</v>
      </c>
      <c r="J12">
        <v>7645.29</v>
      </c>
      <c r="K12">
        <v>56.242632</v>
      </c>
      <c r="L12">
        <f t="shared" si="0"/>
        <v>21574.194940780792</v>
      </c>
    </row>
    <row r="13" spans="1:12" x14ac:dyDescent="0.25">
      <c r="A13">
        <v>300</v>
      </c>
      <c r="B13">
        <v>44.800057000000002</v>
      </c>
      <c r="C13">
        <v>121867.87</v>
      </c>
      <c r="D13">
        <v>233195.77</v>
      </c>
      <c r="E13">
        <v>23063.71</v>
      </c>
      <c r="F13">
        <v>0</v>
      </c>
      <c r="G13">
        <v>455130.78</v>
      </c>
      <c r="H13">
        <v>97580.34</v>
      </c>
      <c r="I13">
        <v>2819.9</v>
      </c>
      <c r="J13">
        <v>4143.6499999999996</v>
      </c>
      <c r="K13">
        <v>63.265808999999997</v>
      </c>
      <c r="L13">
        <f t="shared" si="0"/>
        <v>15617.182641718542</v>
      </c>
    </row>
    <row r="14" spans="1:12" x14ac:dyDescent="0.25">
      <c r="A14">
        <v>301</v>
      </c>
      <c r="B14">
        <v>73.970599000000007</v>
      </c>
      <c r="C14">
        <v>132553.26</v>
      </c>
      <c r="D14">
        <v>509433.21</v>
      </c>
      <c r="E14">
        <v>22248.43</v>
      </c>
      <c r="F14">
        <v>0</v>
      </c>
      <c r="G14">
        <v>781792.71</v>
      </c>
      <c r="H14">
        <v>299233.34000000003</v>
      </c>
      <c r="I14">
        <v>-3033.24</v>
      </c>
      <c r="J14">
        <v>87758.399999999994</v>
      </c>
      <c r="K14">
        <v>118.581959</v>
      </c>
      <c r="L14">
        <f t="shared" si="0"/>
        <v>16106.399698778736</v>
      </c>
    </row>
    <row r="15" spans="1:12" x14ac:dyDescent="0.25">
      <c r="A15">
        <v>302</v>
      </c>
      <c r="B15">
        <v>103.178344</v>
      </c>
      <c r="C15">
        <v>398348.36</v>
      </c>
      <c r="D15">
        <v>472424.86</v>
      </c>
      <c r="E15">
        <v>28153.86</v>
      </c>
      <c r="F15">
        <v>0</v>
      </c>
      <c r="G15">
        <v>880066.99</v>
      </c>
      <c r="H15">
        <v>301862.53999999998</v>
      </c>
      <c r="I15">
        <v>45295.05</v>
      </c>
      <c r="J15">
        <v>129175.95</v>
      </c>
      <c r="K15">
        <v>155.21019100000001</v>
      </c>
      <c r="L15">
        <f t="shared" si="0"/>
        <v>15825.061761090725</v>
      </c>
    </row>
    <row r="16" spans="1:12" x14ac:dyDescent="0.25">
      <c r="A16">
        <v>303</v>
      </c>
      <c r="B16">
        <v>98.936633999999998</v>
      </c>
      <c r="C16">
        <v>468788.34</v>
      </c>
      <c r="D16">
        <v>377455.51</v>
      </c>
      <c r="E16">
        <v>42195.26</v>
      </c>
      <c r="F16">
        <v>0</v>
      </c>
      <c r="G16">
        <v>845651.83</v>
      </c>
      <c r="H16">
        <v>295878.43</v>
      </c>
      <c r="I16">
        <v>74054.73</v>
      </c>
      <c r="J16">
        <v>-6367.18</v>
      </c>
      <c r="K16">
        <v>143.77989500000001</v>
      </c>
      <c r="L16">
        <f t="shared" si="0"/>
        <v>16067.17220564916</v>
      </c>
    </row>
    <row r="17" spans="1:12" x14ac:dyDescent="0.25">
      <c r="A17">
        <v>305</v>
      </c>
      <c r="B17">
        <v>62.589402</v>
      </c>
      <c r="C17">
        <v>214294.38</v>
      </c>
      <c r="D17">
        <v>392272.35</v>
      </c>
      <c r="E17">
        <v>15903.68</v>
      </c>
      <c r="F17">
        <v>0</v>
      </c>
      <c r="G17">
        <v>597000.36</v>
      </c>
      <c r="H17">
        <v>157080.37</v>
      </c>
      <c r="I17">
        <v>55743.62</v>
      </c>
      <c r="J17">
        <v>55363.199999999997</v>
      </c>
      <c r="K17">
        <v>101.695362</v>
      </c>
      <c r="L17">
        <f t="shared" si="0"/>
        <v>15945.166079328561</v>
      </c>
    </row>
    <row r="18" spans="1:12" x14ac:dyDescent="0.25">
      <c r="A18">
        <v>306</v>
      </c>
      <c r="B18">
        <v>53.773544000000001</v>
      </c>
      <c r="C18">
        <v>138842.15</v>
      </c>
      <c r="D18">
        <v>306337.15000000002</v>
      </c>
      <c r="E18">
        <v>15177.58</v>
      </c>
      <c r="F18">
        <v>0</v>
      </c>
      <c r="G18">
        <v>521848.47</v>
      </c>
      <c r="H18">
        <v>179248.13</v>
      </c>
      <c r="I18">
        <v>4506.49</v>
      </c>
      <c r="J18">
        <v>109462</v>
      </c>
      <c r="K18">
        <v>80.296884000000006</v>
      </c>
      <c r="L18">
        <f t="shared" si="0"/>
        <v>16736.697669175723</v>
      </c>
    </row>
    <row r="19" spans="1:12" x14ac:dyDescent="0.25">
      <c r="A19">
        <v>311</v>
      </c>
      <c r="B19">
        <v>18.860036000000001</v>
      </c>
      <c r="C19">
        <v>0</v>
      </c>
      <c r="D19">
        <v>0</v>
      </c>
      <c r="E19">
        <v>2497.42</v>
      </c>
      <c r="F19">
        <v>0</v>
      </c>
      <c r="G19">
        <v>457555.39</v>
      </c>
      <c r="H19">
        <v>68858.820000000007</v>
      </c>
      <c r="I19">
        <v>0</v>
      </c>
      <c r="J19">
        <v>71530.600000000006</v>
      </c>
      <c r="K19">
        <v>101.07817300000001</v>
      </c>
      <c r="L19">
        <f t="shared" si="0"/>
        <v>5940.3747829909817</v>
      </c>
    </row>
    <row r="20" spans="1:12" x14ac:dyDescent="0.25">
      <c r="A20">
        <v>316</v>
      </c>
      <c r="B20">
        <v>20.006409999999999</v>
      </c>
      <c r="C20">
        <v>0</v>
      </c>
      <c r="D20">
        <v>0</v>
      </c>
      <c r="E20">
        <v>6379.81</v>
      </c>
      <c r="F20">
        <v>0</v>
      </c>
      <c r="G20">
        <v>614959.35999999999</v>
      </c>
      <c r="H20">
        <v>303253.23</v>
      </c>
      <c r="I20">
        <v>337.53</v>
      </c>
      <c r="J20">
        <v>454</v>
      </c>
      <c r="K20">
        <v>143.89743899999999</v>
      </c>
      <c r="L20">
        <f t="shared" si="0"/>
        <v>6430.8575359704637</v>
      </c>
    </row>
    <row r="21" spans="1:12" x14ac:dyDescent="0.25">
      <c r="A21">
        <v>318</v>
      </c>
      <c r="B21">
        <v>23.939758999999999</v>
      </c>
      <c r="C21">
        <v>0</v>
      </c>
      <c r="D21">
        <v>0</v>
      </c>
      <c r="E21">
        <v>49229.599999999999</v>
      </c>
      <c r="F21">
        <v>74490.899999999994</v>
      </c>
      <c r="G21">
        <v>1280680.73</v>
      </c>
      <c r="H21">
        <v>1087564.53</v>
      </c>
      <c r="I21">
        <v>0</v>
      </c>
      <c r="J21">
        <v>150251.45000000001</v>
      </c>
      <c r="K21">
        <v>501.77711299999999</v>
      </c>
      <c r="L21">
        <f t="shared" si="0"/>
        <v>5265.7188651009674</v>
      </c>
    </row>
    <row r="22" spans="1:12" x14ac:dyDescent="0.25">
      <c r="A22">
        <v>319</v>
      </c>
      <c r="B22">
        <v>28.070968000000001</v>
      </c>
      <c r="C22">
        <v>0</v>
      </c>
      <c r="D22">
        <v>0</v>
      </c>
      <c r="E22">
        <v>11878.44</v>
      </c>
      <c r="F22">
        <v>0</v>
      </c>
      <c r="G22">
        <v>841884.38</v>
      </c>
      <c r="H22">
        <v>95535.360000000001</v>
      </c>
      <c r="I22">
        <v>1320</v>
      </c>
      <c r="J22">
        <v>2212.91</v>
      </c>
      <c r="K22">
        <v>207.290323</v>
      </c>
      <c r="L22">
        <f t="shared" si="0"/>
        <v>4596.6018876819444</v>
      </c>
    </row>
    <row r="23" spans="1:12" x14ac:dyDescent="0.25">
      <c r="A23">
        <v>320</v>
      </c>
      <c r="B23">
        <v>20.217948</v>
      </c>
      <c r="C23">
        <v>0</v>
      </c>
      <c r="D23">
        <v>0</v>
      </c>
      <c r="E23">
        <v>754.76</v>
      </c>
      <c r="F23">
        <v>0</v>
      </c>
      <c r="G23">
        <v>380629.58</v>
      </c>
      <c r="H23">
        <v>104089.17</v>
      </c>
      <c r="I23">
        <v>487.48</v>
      </c>
      <c r="J23">
        <v>117.51</v>
      </c>
      <c r="K23">
        <v>94.096151000000006</v>
      </c>
      <c r="L23">
        <f t="shared" si="0"/>
        <v>5165.7639003746281</v>
      </c>
    </row>
    <row r="24" spans="1:12" x14ac:dyDescent="0.25">
      <c r="A24">
        <v>321</v>
      </c>
      <c r="B24">
        <v>39.666665999999999</v>
      </c>
      <c r="C24">
        <v>0</v>
      </c>
      <c r="D24">
        <v>0</v>
      </c>
      <c r="E24">
        <v>7184.27</v>
      </c>
      <c r="F24">
        <v>0</v>
      </c>
      <c r="G24">
        <v>831933.75</v>
      </c>
      <c r="H24">
        <v>350825.94</v>
      </c>
      <c r="I24">
        <v>4177.5200000000004</v>
      </c>
      <c r="J24">
        <v>142.52000000000001</v>
      </c>
      <c r="K24">
        <v>243.30127999999999</v>
      </c>
      <c r="L24">
        <f t="shared" si="0"/>
        <v>4908.5808344288207</v>
      </c>
    </row>
    <row r="25" spans="1:12" x14ac:dyDescent="0.25">
      <c r="A25">
        <v>338</v>
      </c>
      <c r="B25">
        <v>59.711863999999998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488.55367100000001</v>
      </c>
      <c r="L25">
        <f t="shared" si="0"/>
        <v>0</v>
      </c>
    </row>
    <row r="26" spans="1:12" x14ac:dyDescent="0.25">
      <c r="A26">
        <v>402</v>
      </c>
      <c r="B26">
        <v>26.883299000000001</v>
      </c>
      <c r="C26">
        <v>0</v>
      </c>
      <c r="D26">
        <v>0</v>
      </c>
      <c r="E26">
        <v>428</v>
      </c>
      <c r="F26">
        <v>0</v>
      </c>
      <c r="G26">
        <v>480716.41</v>
      </c>
      <c r="H26">
        <v>168.46</v>
      </c>
      <c r="I26">
        <v>92735.58</v>
      </c>
      <c r="J26">
        <v>55850.23</v>
      </c>
      <c r="K26">
        <v>134.08911699999999</v>
      </c>
      <c r="L26">
        <f t="shared" si="0"/>
        <v>4697.6122603596532</v>
      </c>
    </row>
    <row r="27" spans="1:12" x14ac:dyDescent="0.25">
      <c r="A27">
        <v>417</v>
      </c>
      <c r="B27">
        <v>130.47363899999999</v>
      </c>
      <c r="C27">
        <v>578807.43000000005</v>
      </c>
      <c r="D27">
        <v>1484497.5</v>
      </c>
      <c r="E27">
        <v>144488.82999999999</v>
      </c>
      <c r="F27">
        <v>0</v>
      </c>
      <c r="G27">
        <v>1010219.8</v>
      </c>
      <c r="H27">
        <v>159104.06</v>
      </c>
      <c r="I27">
        <v>242409.46</v>
      </c>
      <c r="J27">
        <v>646631.03</v>
      </c>
      <c r="K27">
        <v>556.52331700000002</v>
      </c>
      <c r="L27">
        <f t="shared" si="0"/>
        <v>11061.891557576104</v>
      </c>
    </row>
    <row r="28" spans="1:12" x14ac:dyDescent="0.25">
      <c r="A28">
        <v>442</v>
      </c>
      <c r="B28">
        <v>140.785585</v>
      </c>
      <c r="C28">
        <v>1019471.2</v>
      </c>
      <c r="D28">
        <v>3238489.05</v>
      </c>
      <c r="E28">
        <v>116299.12</v>
      </c>
      <c r="F28">
        <v>2172.8200000000002</v>
      </c>
      <c r="G28">
        <v>1440801.8</v>
      </c>
      <c r="H28">
        <v>1592017.48</v>
      </c>
      <c r="I28">
        <v>54704.58</v>
      </c>
      <c r="J28">
        <v>434552.23</v>
      </c>
      <c r="K28">
        <v>670.04005099999995</v>
      </c>
      <c r="L28">
        <f t="shared" si="0"/>
        <v>17507.909668550485</v>
      </c>
    </row>
    <row r="29" spans="1:12" x14ac:dyDescent="0.25">
      <c r="A29">
        <v>509</v>
      </c>
      <c r="B29">
        <v>80.164636000000002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320.865633</v>
      </c>
      <c r="L29">
        <f t="shared" si="0"/>
        <v>0</v>
      </c>
    </row>
    <row r="30" spans="1:12" x14ac:dyDescent="0.25">
      <c r="A30">
        <v>510</v>
      </c>
      <c r="B30">
        <v>37.030783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134.43078499999999</v>
      </c>
      <c r="L30">
        <f t="shared" si="0"/>
        <v>0</v>
      </c>
    </row>
    <row r="31" spans="1:12" x14ac:dyDescent="0.25">
      <c r="A31">
        <v>511</v>
      </c>
      <c r="B31">
        <v>32.792682999999997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185.34229999999999</v>
      </c>
      <c r="L31">
        <f t="shared" si="0"/>
        <v>0</v>
      </c>
    </row>
    <row r="32" spans="1:12" x14ac:dyDescent="0.25">
      <c r="A32">
        <v>525</v>
      </c>
      <c r="B32">
        <v>25.571534</v>
      </c>
      <c r="C32">
        <v>71431.55</v>
      </c>
      <c r="D32">
        <v>286818.3</v>
      </c>
      <c r="E32">
        <v>23010.11</v>
      </c>
      <c r="F32">
        <v>6499.5</v>
      </c>
      <c r="G32">
        <v>527985.13</v>
      </c>
      <c r="H32">
        <v>147853.85</v>
      </c>
      <c r="I32">
        <v>22900.32</v>
      </c>
      <c r="J32">
        <v>138163.76</v>
      </c>
      <c r="K32">
        <v>123.178859</v>
      </c>
      <c r="L32">
        <f t="shared" si="0"/>
        <v>12155.648595724171</v>
      </c>
    </row>
    <row r="33" spans="1:12" x14ac:dyDescent="0.25">
      <c r="A33">
        <v>527</v>
      </c>
      <c r="B33">
        <v>80.349317999999997</v>
      </c>
      <c r="C33">
        <v>57740.94</v>
      </c>
      <c r="D33">
        <v>193951.96</v>
      </c>
      <c r="E33">
        <v>50652.38</v>
      </c>
      <c r="F33">
        <v>0</v>
      </c>
      <c r="G33">
        <v>864473.58</v>
      </c>
      <c r="H33">
        <v>558943</v>
      </c>
      <c r="I33">
        <v>38263.769999999997</v>
      </c>
      <c r="J33">
        <v>0</v>
      </c>
      <c r="K33">
        <v>320.33969100000002</v>
      </c>
      <c r="L33">
        <f t="shared" si="0"/>
        <v>6045.109305611094</v>
      </c>
    </row>
    <row r="34" spans="1:12" x14ac:dyDescent="0.25">
      <c r="A34">
        <v>534</v>
      </c>
      <c r="B34">
        <v>20.532052</v>
      </c>
      <c r="C34">
        <v>0</v>
      </c>
      <c r="D34">
        <v>0</v>
      </c>
      <c r="E34">
        <v>5352.82</v>
      </c>
      <c r="F34">
        <v>0</v>
      </c>
      <c r="G34">
        <v>520948.04</v>
      </c>
      <c r="H34">
        <v>258881.29</v>
      </c>
      <c r="I34">
        <v>337.53</v>
      </c>
      <c r="J34">
        <v>109</v>
      </c>
      <c r="K34">
        <v>122.205129</v>
      </c>
      <c r="L34">
        <f t="shared" si="0"/>
        <v>6428.7701050583573</v>
      </c>
    </row>
    <row r="35" spans="1:12" x14ac:dyDescent="0.25">
      <c r="A35">
        <v>543</v>
      </c>
      <c r="B35">
        <v>109.374297</v>
      </c>
      <c r="C35">
        <v>0</v>
      </c>
      <c r="D35">
        <v>0</v>
      </c>
      <c r="E35">
        <v>0</v>
      </c>
      <c r="F35">
        <v>0</v>
      </c>
      <c r="G35">
        <v>1245988</v>
      </c>
      <c r="H35">
        <v>1422974</v>
      </c>
      <c r="I35">
        <v>1073730</v>
      </c>
      <c r="J35">
        <v>477051</v>
      </c>
      <c r="K35">
        <v>698.31840199999999</v>
      </c>
      <c r="L35">
        <f t="shared" si="0"/>
        <v>6042.7206098458219</v>
      </c>
    </row>
    <row r="36" spans="1:12" x14ac:dyDescent="0.25">
      <c r="A36">
        <v>546</v>
      </c>
      <c r="B36">
        <v>74.036288999999996</v>
      </c>
      <c r="C36">
        <v>0</v>
      </c>
      <c r="D36">
        <v>0</v>
      </c>
      <c r="E36">
        <v>0</v>
      </c>
      <c r="F36">
        <v>0</v>
      </c>
      <c r="G36">
        <v>1190083</v>
      </c>
      <c r="H36">
        <v>1538383</v>
      </c>
      <c r="I36">
        <v>896518</v>
      </c>
      <c r="J36">
        <v>370616</v>
      </c>
      <c r="K36">
        <v>454.95621399999999</v>
      </c>
      <c r="L36">
        <f t="shared" si="0"/>
        <v>8782.3836163714877</v>
      </c>
    </row>
    <row r="37" spans="1:12" x14ac:dyDescent="0.25">
      <c r="A37">
        <v>553</v>
      </c>
      <c r="B37">
        <v>27.727810999999999</v>
      </c>
      <c r="C37">
        <v>0</v>
      </c>
      <c r="D37">
        <v>0</v>
      </c>
      <c r="E37">
        <v>36323.74</v>
      </c>
      <c r="F37">
        <v>0</v>
      </c>
      <c r="G37">
        <v>1378966.32</v>
      </c>
      <c r="H37">
        <v>967957.35</v>
      </c>
      <c r="I37">
        <v>0</v>
      </c>
      <c r="J37">
        <v>98830.04</v>
      </c>
      <c r="K37">
        <v>623.89350100000001</v>
      </c>
      <c r="L37">
        <f t="shared" si="0"/>
        <v>3978.3672149519634</v>
      </c>
    </row>
    <row r="38" spans="1:12" x14ac:dyDescent="0.25">
      <c r="A38">
        <v>556</v>
      </c>
      <c r="B38">
        <v>46.813003000000002</v>
      </c>
      <c r="C38">
        <v>91677.04</v>
      </c>
      <c r="D38">
        <v>833163.71</v>
      </c>
      <c r="E38">
        <v>24183.99</v>
      </c>
      <c r="F38">
        <v>0</v>
      </c>
      <c r="G38">
        <v>1574721.04</v>
      </c>
      <c r="H38">
        <v>462084.38</v>
      </c>
      <c r="I38">
        <v>27713.71</v>
      </c>
      <c r="J38">
        <v>106620.71</v>
      </c>
      <c r="K38">
        <v>409.24742500000002</v>
      </c>
      <c r="L38">
        <f t="shared" si="0"/>
        <v>9358.5052851670771</v>
      </c>
    </row>
    <row r="39" spans="1:12" x14ac:dyDescent="0.25">
      <c r="A39">
        <v>557</v>
      </c>
      <c r="B39">
        <v>49.584493000000002</v>
      </c>
      <c r="C39">
        <v>0</v>
      </c>
      <c r="D39">
        <v>0</v>
      </c>
      <c r="E39">
        <v>15008.16</v>
      </c>
      <c r="F39">
        <v>0</v>
      </c>
      <c r="G39">
        <v>1293721.44</v>
      </c>
      <c r="H39">
        <v>979005.72</v>
      </c>
      <c r="I39">
        <v>0</v>
      </c>
      <c r="J39">
        <v>106305.5</v>
      </c>
      <c r="K39">
        <v>471.52750300000002</v>
      </c>
      <c r="L39">
        <f t="shared" si="0"/>
        <v>5077.2029304089174</v>
      </c>
    </row>
    <row r="40" spans="1:12" x14ac:dyDescent="0.25">
      <c r="A40">
        <v>558</v>
      </c>
      <c r="B40">
        <v>39.59375</v>
      </c>
      <c r="C40">
        <v>38360.19</v>
      </c>
      <c r="D40">
        <v>3642294.23</v>
      </c>
      <c r="E40">
        <v>42829.27</v>
      </c>
      <c r="F40">
        <v>50843.55</v>
      </c>
      <c r="G40">
        <v>1320574.0900000001</v>
      </c>
      <c r="H40">
        <v>1333661.08</v>
      </c>
      <c r="I40">
        <v>1877.04</v>
      </c>
      <c r="J40">
        <v>11873.51</v>
      </c>
      <c r="K40">
        <v>823.67499999999995</v>
      </c>
      <c r="L40">
        <f t="shared" si="0"/>
        <v>8743.6984582174009</v>
      </c>
    </row>
    <row r="41" spans="1:12" x14ac:dyDescent="0.25">
      <c r="A41">
        <v>559</v>
      </c>
      <c r="B41">
        <v>73.556673000000004</v>
      </c>
      <c r="C41">
        <v>0</v>
      </c>
      <c r="D41">
        <v>0</v>
      </c>
      <c r="E41">
        <v>0</v>
      </c>
      <c r="F41">
        <v>0</v>
      </c>
      <c r="G41">
        <v>961228</v>
      </c>
      <c r="H41">
        <v>2981662</v>
      </c>
      <c r="I41">
        <v>738042</v>
      </c>
      <c r="J41">
        <v>407106</v>
      </c>
      <c r="K41">
        <v>488.01662700000003</v>
      </c>
      <c r="L41">
        <f t="shared" si="0"/>
        <v>10425.952146913223</v>
      </c>
    </row>
    <row r="42" spans="1:12" x14ac:dyDescent="0.25">
      <c r="A42">
        <v>560</v>
      </c>
      <c r="B42">
        <v>108.883332</v>
      </c>
      <c r="C42">
        <v>0</v>
      </c>
      <c r="D42">
        <v>0</v>
      </c>
      <c r="E42">
        <v>0</v>
      </c>
      <c r="F42">
        <v>0</v>
      </c>
      <c r="G42">
        <v>1103529</v>
      </c>
      <c r="H42">
        <v>1277351</v>
      </c>
      <c r="I42">
        <v>732013</v>
      </c>
      <c r="J42">
        <v>428731</v>
      </c>
      <c r="K42">
        <v>458.35553700000003</v>
      </c>
      <c r="L42">
        <f t="shared" si="0"/>
        <v>7726.8053161971511</v>
      </c>
    </row>
    <row r="43" spans="1:12" x14ac:dyDescent="0.25">
      <c r="A43">
        <v>575</v>
      </c>
      <c r="B43">
        <v>22.994047999999999</v>
      </c>
      <c r="C43">
        <v>0</v>
      </c>
      <c r="D43">
        <v>0</v>
      </c>
      <c r="E43">
        <v>34223.19</v>
      </c>
      <c r="F43">
        <v>0</v>
      </c>
      <c r="G43">
        <v>936162.84</v>
      </c>
      <c r="H43">
        <v>798.85</v>
      </c>
      <c r="I43">
        <v>0</v>
      </c>
      <c r="J43">
        <v>0</v>
      </c>
      <c r="K43">
        <v>184.48809399999999</v>
      </c>
      <c r="L43">
        <f t="shared" si="0"/>
        <v>5264.2143942361945</v>
      </c>
    </row>
    <row r="44" spans="1:12" x14ac:dyDescent="0.25">
      <c r="A44">
        <v>576</v>
      </c>
      <c r="B44">
        <v>10.920002</v>
      </c>
      <c r="C44">
        <v>0</v>
      </c>
      <c r="D44">
        <v>29928</v>
      </c>
      <c r="E44">
        <v>2812</v>
      </c>
      <c r="F44">
        <v>0</v>
      </c>
      <c r="G44">
        <v>88547.53</v>
      </c>
      <c r="H44">
        <v>300160.53000000003</v>
      </c>
      <c r="I44">
        <v>49</v>
      </c>
      <c r="J44">
        <v>0</v>
      </c>
      <c r="K44">
        <v>94.262862999999996</v>
      </c>
      <c r="L44">
        <f t="shared" si="0"/>
        <v>4471.5070875791253</v>
      </c>
    </row>
    <row r="45" spans="1:12" x14ac:dyDescent="0.25">
      <c r="A45">
        <v>577</v>
      </c>
      <c r="B45">
        <v>99.342697000000001</v>
      </c>
      <c r="C45">
        <v>0</v>
      </c>
      <c r="D45">
        <v>0</v>
      </c>
      <c r="E45">
        <v>0</v>
      </c>
      <c r="F45">
        <v>0</v>
      </c>
      <c r="G45">
        <v>1265786</v>
      </c>
      <c r="H45">
        <v>1372577</v>
      </c>
      <c r="I45">
        <v>970840</v>
      </c>
      <c r="J45">
        <v>353556</v>
      </c>
      <c r="K45">
        <v>626.78650900000002</v>
      </c>
      <c r="L45">
        <f t="shared" si="0"/>
        <v>6322.3425250845658</v>
      </c>
    </row>
    <row r="46" spans="1:12" x14ac:dyDescent="0.25">
      <c r="A46">
        <v>598</v>
      </c>
      <c r="B46">
        <v>13.969277</v>
      </c>
      <c r="C46">
        <v>0</v>
      </c>
      <c r="D46">
        <v>0</v>
      </c>
      <c r="E46">
        <v>22344.95</v>
      </c>
      <c r="F46">
        <v>0</v>
      </c>
      <c r="G46">
        <v>171945.95</v>
      </c>
      <c r="H46">
        <v>86517.08</v>
      </c>
      <c r="I46">
        <v>0</v>
      </c>
      <c r="J46">
        <v>25268.6</v>
      </c>
      <c r="K46">
        <v>46.081015000000001</v>
      </c>
      <c r="L46">
        <f t="shared" si="0"/>
        <v>6642.1405865300494</v>
      </c>
    </row>
    <row r="47" spans="1:12" x14ac:dyDescent="0.25">
      <c r="A47">
        <v>608</v>
      </c>
      <c r="B47">
        <v>46.655968999999999</v>
      </c>
      <c r="C47">
        <v>260561.04</v>
      </c>
      <c r="D47">
        <v>154401.13</v>
      </c>
      <c r="E47">
        <v>9508.7900000000009</v>
      </c>
      <c r="F47">
        <v>0</v>
      </c>
      <c r="G47">
        <v>408044.51</v>
      </c>
      <c r="H47">
        <v>242687.44</v>
      </c>
      <c r="I47">
        <v>3389.66</v>
      </c>
      <c r="J47">
        <v>2940.27</v>
      </c>
      <c r="K47">
        <v>54.920256000000002</v>
      </c>
      <c r="L47">
        <f t="shared" si="0"/>
        <v>20533.164674939238</v>
      </c>
    </row>
    <row r="48" spans="1:12" x14ac:dyDescent="0.25">
      <c r="A48">
        <v>609</v>
      </c>
      <c r="B48">
        <v>42.841470000000001</v>
      </c>
      <c r="C48">
        <v>239555.7</v>
      </c>
      <c r="D48">
        <v>257709.73</v>
      </c>
      <c r="E48">
        <v>15688.25</v>
      </c>
      <c r="F48">
        <v>0</v>
      </c>
      <c r="G48">
        <v>447141.46</v>
      </c>
      <c r="H48">
        <v>236059.14</v>
      </c>
      <c r="I48">
        <v>-5332.16</v>
      </c>
      <c r="J48">
        <v>50759.33</v>
      </c>
      <c r="K48">
        <v>68.603224999999995</v>
      </c>
      <c r="L48">
        <f t="shared" si="0"/>
        <v>20197.780578039528</v>
      </c>
    </row>
    <row r="49" spans="1:12" x14ac:dyDescent="0.25">
      <c r="A49">
        <v>610</v>
      </c>
      <c r="B49">
        <v>21.791944999999998</v>
      </c>
      <c r="C49">
        <v>140443.53</v>
      </c>
      <c r="D49">
        <v>88116.160000000003</v>
      </c>
      <c r="E49">
        <v>7599.16</v>
      </c>
      <c r="F49">
        <v>0</v>
      </c>
      <c r="G49">
        <v>270687.65000000002</v>
      </c>
      <c r="H49">
        <v>73847</v>
      </c>
      <c r="I49">
        <v>-14754.62</v>
      </c>
      <c r="J49">
        <v>42496.3</v>
      </c>
      <c r="K49">
        <v>32.906039</v>
      </c>
      <c r="L49">
        <f t="shared" si="0"/>
        <v>20666.804730303167</v>
      </c>
    </row>
    <row r="50" spans="1:12" x14ac:dyDescent="0.25">
      <c r="A50">
        <v>613</v>
      </c>
      <c r="B50">
        <v>26.196000000000002</v>
      </c>
      <c r="C50">
        <v>14863.07</v>
      </c>
      <c r="D50">
        <v>150546.47</v>
      </c>
      <c r="E50">
        <v>29271.11</v>
      </c>
      <c r="F50">
        <v>0</v>
      </c>
      <c r="G50">
        <v>336899.39</v>
      </c>
      <c r="H50">
        <v>454640.48</v>
      </c>
      <c r="I50">
        <v>4513.72</v>
      </c>
      <c r="J50">
        <v>27369.24</v>
      </c>
      <c r="K50">
        <v>235.24850000000001</v>
      </c>
      <c r="L50">
        <f t="shared" si="0"/>
        <v>4831.9779124385614</v>
      </c>
    </row>
    <row r="51" spans="1:12" x14ac:dyDescent="0.25">
      <c r="A51">
        <v>614</v>
      </c>
      <c r="B51">
        <v>24.516570999999999</v>
      </c>
      <c r="C51">
        <v>87588.91</v>
      </c>
      <c r="D51">
        <v>214896.87</v>
      </c>
      <c r="E51">
        <v>14077.7</v>
      </c>
      <c r="F51">
        <v>0</v>
      </c>
      <c r="G51">
        <v>325672.96999999997</v>
      </c>
      <c r="H51">
        <v>83285.06</v>
      </c>
      <c r="I51">
        <v>40800.879999999997</v>
      </c>
      <c r="J51">
        <v>16031.78</v>
      </c>
      <c r="K51">
        <v>32.513191999999997</v>
      </c>
      <c r="L51">
        <f t="shared" si="0"/>
        <v>24941.360021228786</v>
      </c>
    </row>
    <row r="52" spans="1:12" x14ac:dyDescent="0.25">
      <c r="A52">
        <v>616</v>
      </c>
      <c r="B52">
        <v>58.935470000000002</v>
      </c>
      <c r="C52">
        <v>269061.86</v>
      </c>
      <c r="D52">
        <v>237441.37</v>
      </c>
      <c r="E52">
        <v>13336.95</v>
      </c>
      <c r="F52">
        <v>0</v>
      </c>
      <c r="G52">
        <v>576008.88</v>
      </c>
      <c r="H52">
        <v>176229.87</v>
      </c>
      <c r="I52">
        <v>57173.56</v>
      </c>
      <c r="J52">
        <v>-19098.72</v>
      </c>
      <c r="K52">
        <v>77.768270000000001</v>
      </c>
      <c r="L52">
        <f t="shared" si="0"/>
        <v>17952.467670497728</v>
      </c>
    </row>
    <row r="53" spans="1:12" x14ac:dyDescent="0.25">
      <c r="A53">
        <v>621</v>
      </c>
      <c r="B53">
        <v>58.53633</v>
      </c>
      <c r="C53">
        <v>132484.29</v>
      </c>
      <c r="D53">
        <v>216506.62</v>
      </c>
      <c r="E53">
        <v>22913.37</v>
      </c>
      <c r="F53">
        <v>0</v>
      </c>
      <c r="G53">
        <v>582581.26</v>
      </c>
      <c r="H53">
        <v>397133.78</v>
      </c>
      <c r="I53">
        <v>61987.89</v>
      </c>
      <c r="J53">
        <v>-18257.259999999998</v>
      </c>
      <c r="K53">
        <v>70.907276999999993</v>
      </c>
      <c r="L53">
        <f t="shared" si="0"/>
        <v>20073.382680195489</v>
      </c>
    </row>
    <row r="54" spans="1:12" x14ac:dyDescent="0.25">
      <c r="A54">
        <v>623</v>
      </c>
      <c r="B54">
        <v>83.987269999999995</v>
      </c>
      <c r="C54">
        <v>227618.06</v>
      </c>
      <c r="D54">
        <v>517464.27</v>
      </c>
      <c r="E54">
        <v>27170.400000000001</v>
      </c>
      <c r="F54">
        <v>0</v>
      </c>
      <c r="G54">
        <v>737302.76</v>
      </c>
      <c r="H54">
        <v>243990.9</v>
      </c>
      <c r="I54">
        <v>-50659.14</v>
      </c>
      <c r="J54">
        <v>80996.95</v>
      </c>
      <c r="K54">
        <v>141.86581000000001</v>
      </c>
      <c r="L54">
        <f t="shared" si="0"/>
        <v>13680.136868495565</v>
      </c>
    </row>
    <row r="55" spans="1:12" x14ac:dyDescent="0.25">
      <c r="A55">
        <v>629</v>
      </c>
      <c r="B55">
        <v>22.647798000000002</v>
      </c>
      <c r="C55">
        <v>15971.49</v>
      </c>
      <c r="D55">
        <v>201975.88</v>
      </c>
      <c r="E55">
        <v>8864.16</v>
      </c>
      <c r="F55">
        <v>0</v>
      </c>
      <c r="G55">
        <v>393647.7</v>
      </c>
      <c r="H55">
        <v>185241.3</v>
      </c>
      <c r="I55">
        <v>4378.79</v>
      </c>
      <c r="J55">
        <v>11291.62</v>
      </c>
      <c r="K55">
        <v>35.144654000000003</v>
      </c>
      <c r="L55">
        <f t="shared" si="0"/>
        <v>23621.910401785201</v>
      </c>
    </row>
    <row r="56" spans="1:12" x14ac:dyDescent="0.25">
      <c r="A56">
        <v>634</v>
      </c>
      <c r="B56">
        <v>56.400179000000001</v>
      </c>
      <c r="C56">
        <v>98458.91</v>
      </c>
      <c r="D56">
        <v>314600.01</v>
      </c>
      <c r="E56">
        <v>7170.63</v>
      </c>
      <c r="F56">
        <v>0</v>
      </c>
      <c r="G56">
        <v>576558.18000000005</v>
      </c>
      <c r="H56">
        <v>385069.28</v>
      </c>
      <c r="I56">
        <v>62984.57</v>
      </c>
      <c r="J56">
        <v>-1952.02</v>
      </c>
      <c r="K56">
        <v>76.985336000000004</v>
      </c>
      <c r="L56">
        <f t="shared" si="0"/>
        <v>19209.183895119881</v>
      </c>
    </row>
    <row r="57" spans="1:12" x14ac:dyDescent="0.25">
      <c r="A57">
        <v>640</v>
      </c>
      <c r="B57">
        <v>6.8784530000000004</v>
      </c>
      <c r="C57">
        <v>26891.73</v>
      </c>
      <c r="D57">
        <v>3601.38</v>
      </c>
      <c r="E57">
        <v>5057.04</v>
      </c>
      <c r="F57">
        <v>0</v>
      </c>
      <c r="G57">
        <v>136524.75</v>
      </c>
      <c r="H57">
        <v>2000</v>
      </c>
      <c r="I57">
        <v>0</v>
      </c>
      <c r="J57">
        <v>0</v>
      </c>
      <c r="K57">
        <v>36.604976000000001</v>
      </c>
      <c r="L57">
        <f t="shared" si="0"/>
        <v>7930.4121963819089</v>
      </c>
    </row>
    <row r="58" spans="1:12" x14ac:dyDescent="0.25">
      <c r="A58">
        <v>664</v>
      </c>
      <c r="B58">
        <v>24.962499999999999</v>
      </c>
      <c r="C58">
        <v>0</v>
      </c>
      <c r="D58">
        <v>0</v>
      </c>
      <c r="E58">
        <v>22403.39</v>
      </c>
      <c r="F58">
        <v>0</v>
      </c>
      <c r="G58">
        <v>925864.16</v>
      </c>
      <c r="H58">
        <v>623.32000000000005</v>
      </c>
      <c r="I58">
        <v>0</v>
      </c>
      <c r="J58">
        <v>0</v>
      </c>
      <c r="K58">
        <v>135.71250000000001</v>
      </c>
      <c r="L58">
        <f t="shared" si="0"/>
        <v>6991.9194620981852</v>
      </c>
    </row>
    <row r="59" spans="1:12" x14ac:dyDescent="0.25">
      <c r="A59">
        <v>679</v>
      </c>
      <c r="B59">
        <v>210.30892499999999</v>
      </c>
      <c r="C59">
        <v>491003.36</v>
      </c>
      <c r="D59">
        <v>0</v>
      </c>
      <c r="E59">
        <v>13768.5</v>
      </c>
      <c r="F59">
        <v>8250.5</v>
      </c>
      <c r="G59">
        <v>976055.69</v>
      </c>
      <c r="H59">
        <v>239019.35</v>
      </c>
      <c r="I59">
        <v>35291.72</v>
      </c>
      <c r="J59">
        <v>192818.32</v>
      </c>
      <c r="K59">
        <v>211.30892499999999</v>
      </c>
      <c r="L59">
        <f t="shared" si="0"/>
        <v>9268.6199447648323</v>
      </c>
    </row>
    <row r="60" spans="1:12" x14ac:dyDescent="0.25">
      <c r="A60">
        <v>725</v>
      </c>
      <c r="B60">
        <v>29.657944000000001</v>
      </c>
      <c r="C60">
        <v>0</v>
      </c>
      <c r="D60">
        <v>0</v>
      </c>
      <c r="E60">
        <v>33570.21</v>
      </c>
      <c r="F60">
        <v>433297.91999999998</v>
      </c>
      <c r="G60">
        <v>2797234.54</v>
      </c>
      <c r="H60">
        <v>936460.84</v>
      </c>
      <c r="I60">
        <v>0</v>
      </c>
      <c r="J60">
        <v>68820.850000000006</v>
      </c>
      <c r="K60">
        <v>450.96007600000002</v>
      </c>
      <c r="L60">
        <f t="shared" si="0"/>
        <v>9467.3222469476423</v>
      </c>
    </row>
    <row r="61" spans="1:12" x14ac:dyDescent="0.25">
      <c r="A61">
        <v>736</v>
      </c>
      <c r="B61">
        <v>11.580247</v>
      </c>
      <c r="C61">
        <v>122689.24</v>
      </c>
      <c r="D61">
        <v>1016991.83</v>
      </c>
      <c r="E61">
        <v>10481.74</v>
      </c>
      <c r="F61">
        <v>0</v>
      </c>
      <c r="G61">
        <v>806151.82</v>
      </c>
      <c r="H61">
        <v>301767.49</v>
      </c>
      <c r="I61">
        <v>3251.22</v>
      </c>
      <c r="J61">
        <v>0</v>
      </c>
      <c r="K61">
        <v>148.16666499999999</v>
      </c>
      <c r="L61">
        <f t="shared" si="0"/>
        <v>25028.743332294634</v>
      </c>
    </row>
    <row r="62" spans="1:12" x14ac:dyDescent="0.25">
      <c r="A62">
        <v>770</v>
      </c>
      <c r="B62">
        <v>59.326140000000002</v>
      </c>
      <c r="C62">
        <v>21197.46</v>
      </c>
      <c r="D62">
        <v>84906.77</v>
      </c>
      <c r="E62">
        <v>71174.39</v>
      </c>
      <c r="F62">
        <v>60054.99</v>
      </c>
      <c r="G62">
        <v>1096425.6000000001</v>
      </c>
      <c r="H62">
        <v>398419.23</v>
      </c>
      <c r="I62">
        <v>83677.78</v>
      </c>
      <c r="J62">
        <v>261666.53</v>
      </c>
      <c r="K62">
        <v>226.60532599999999</v>
      </c>
      <c r="L62">
        <f t="shared" si="0"/>
        <v>9431.7829589764842</v>
      </c>
    </row>
    <row r="63" spans="1:12" x14ac:dyDescent="0.25">
      <c r="A63">
        <v>779</v>
      </c>
      <c r="B63">
        <v>10.829412</v>
      </c>
      <c r="C63">
        <v>0</v>
      </c>
      <c r="D63">
        <v>85908</v>
      </c>
      <c r="E63">
        <v>0</v>
      </c>
      <c r="F63">
        <v>0</v>
      </c>
      <c r="G63">
        <v>1726987.8</v>
      </c>
      <c r="H63">
        <v>50708.78</v>
      </c>
      <c r="I63">
        <v>0</v>
      </c>
      <c r="J63">
        <v>0</v>
      </c>
      <c r="K63">
        <v>143.15293700000001</v>
      </c>
      <c r="L63">
        <f t="shared" si="0"/>
        <v>13018.276949497726</v>
      </c>
    </row>
    <row r="64" spans="1:12" x14ac:dyDescent="0.25">
      <c r="A64">
        <v>780</v>
      </c>
      <c r="B64">
        <v>7.6705880000000004</v>
      </c>
      <c r="C64">
        <v>0</v>
      </c>
      <c r="D64">
        <v>141088</v>
      </c>
      <c r="E64">
        <v>0</v>
      </c>
      <c r="F64">
        <v>0</v>
      </c>
      <c r="G64">
        <v>1462718.87</v>
      </c>
      <c r="H64">
        <v>0</v>
      </c>
      <c r="I64">
        <v>0</v>
      </c>
      <c r="J64">
        <v>0</v>
      </c>
      <c r="K64">
        <v>134.376473</v>
      </c>
      <c r="L64">
        <f t="shared" si="0"/>
        <v>11935.176107799763</v>
      </c>
    </row>
    <row r="65" spans="1:12" x14ac:dyDescent="0.25">
      <c r="A65">
        <v>804</v>
      </c>
      <c r="B65">
        <v>35.432583000000001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168.522468</v>
      </c>
      <c r="L65">
        <f t="shared" si="0"/>
        <v>0</v>
      </c>
    </row>
    <row r="66" spans="1:12" x14ac:dyDescent="0.25">
      <c r="A66">
        <v>808</v>
      </c>
      <c r="B66">
        <v>4.7175140000000004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190.64971600000001</v>
      </c>
      <c r="L66">
        <f t="shared" si="0"/>
        <v>0</v>
      </c>
    </row>
    <row r="67" spans="1:12" x14ac:dyDescent="0.25">
      <c r="A67">
        <v>813</v>
      </c>
      <c r="B67">
        <v>17.874213999999998</v>
      </c>
      <c r="C67">
        <v>0</v>
      </c>
      <c r="D67">
        <v>0</v>
      </c>
      <c r="E67">
        <v>36577.379999999997</v>
      </c>
      <c r="F67">
        <v>0</v>
      </c>
      <c r="G67">
        <v>716888.48</v>
      </c>
      <c r="H67">
        <v>617.98</v>
      </c>
      <c r="I67">
        <v>0</v>
      </c>
      <c r="J67">
        <v>0</v>
      </c>
      <c r="K67">
        <v>121.635215</v>
      </c>
      <c r="L67">
        <f t="shared" ref="L67:L130" si="1">((SUM(D67:J67)/K67)+(C67/B67))</f>
        <v>6199.5519965167978</v>
      </c>
    </row>
    <row r="68" spans="1:12" x14ac:dyDescent="0.25">
      <c r="A68">
        <v>825</v>
      </c>
      <c r="B68">
        <v>21.329423999999999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330.13538399999999</v>
      </c>
      <c r="L68">
        <f t="shared" si="1"/>
        <v>0</v>
      </c>
    </row>
    <row r="69" spans="1:12" x14ac:dyDescent="0.25">
      <c r="A69">
        <v>838</v>
      </c>
      <c r="B69">
        <v>23.433696000000001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252.014162</v>
      </c>
      <c r="L69">
        <f t="shared" si="1"/>
        <v>0</v>
      </c>
    </row>
    <row r="70" spans="1:12" x14ac:dyDescent="0.25">
      <c r="A70">
        <v>843</v>
      </c>
      <c r="B70">
        <v>78.009930999999995</v>
      </c>
      <c r="C70">
        <v>0</v>
      </c>
      <c r="D70">
        <v>0</v>
      </c>
      <c r="E70">
        <v>0</v>
      </c>
      <c r="F70">
        <v>0</v>
      </c>
      <c r="G70">
        <v>1383277</v>
      </c>
      <c r="H70">
        <v>1246744</v>
      </c>
      <c r="I70">
        <v>988406</v>
      </c>
      <c r="J70">
        <v>273000</v>
      </c>
      <c r="K70">
        <v>585.62348499999996</v>
      </c>
      <c r="L70">
        <f t="shared" si="1"/>
        <v>6644.9298904056077</v>
      </c>
    </row>
    <row r="71" spans="1:12" x14ac:dyDescent="0.25">
      <c r="A71">
        <v>855</v>
      </c>
      <c r="B71">
        <v>94.158191000000002</v>
      </c>
      <c r="C71">
        <v>0</v>
      </c>
      <c r="D71">
        <v>0</v>
      </c>
      <c r="E71">
        <v>0</v>
      </c>
      <c r="F71">
        <v>0</v>
      </c>
      <c r="G71">
        <v>1114386</v>
      </c>
      <c r="H71">
        <v>1313177</v>
      </c>
      <c r="I71">
        <v>715200</v>
      </c>
      <c r="J71">
        <v>418611</v>
      </c>
      <c r="K71">
        <v>458.25422700000001</v>
      </c>
      <c r="L71">
        <f t="shared" si="1"/>
        <v>7771.6118917545737</v>
      </c>
    </row>
    <row r="72" spans="1:12" x14ac:dyDescent="0.25">
      <c r="A72">
        <v>858</v>
      </c>
      <c r="B72">
        <v>22.017143000000001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215.085711</v>
      </c>
      <c r="L72">
        <f t="shared" si="1"/>
        <v>0</v>
      </c>
    </row>
    <row r="73" spans="1:12" x14ac:dyDescent="0.25">
      <c r="A73">
        <v>875</v>
      </c>
      <c r="B73">
        <v>19.341242000000001</v>
      </c>
      <c r="C73">
        <v>9285.43</v>
      </c>
      <c r="D73">
        <v>1219082.8700000001</v>
      </c>
      <c r="E73">
        <v>253585.28</v>
      </c>
      <c r="F73">
        <v>19432.38</v>
      </c>
      <c r="G73">
        <v>495996.06</v>
      </c>
      <c r="H73">
        <v>494528.99</v>
      </c>
      <c r="I73">
        <v>22828.21</v>
      </c>
      <c r="J73">
        <v>232643.87</v>
      </c>
      <c r="K73">
        <v>296.95388000000003</v>
      </c>
      <c r="L73">
        <f t="shared" si="1"/>
        <v>9700.7003491710857</v>
      </c>
    </row>
    <row r="74" spans="1:12" x14ac:dyDescent="0.25">
      <c r="A74">
        <v>905</v>
      </c>
      <c r="B74">
        <v>9.5621840000000002</v>
      </c>
      <c r="C74">
        <v>0</v>
      </c>
      <c r="D74">
        <v>206226.6</v>
      </c>
      <c r="E74">
        <v>2337.81</v>
      </c>
      <c r="F74">
        <v>0</v>
      </c>
      <c r="G74">
        <v>85048.24</v>
      </c>
      <c r="H74">
        <v>8331.14</v>
      </c>
      <c r="I74">
        <v>954.23</v>
      </c>
      <c r="J74">
        <v>0</v>
      </c>
      <c r="K74">
        <v>29.017047000000002</v>
      </c>
      <c r="L74">
        <f t="shared" si="1"/>
        <v>10438.623199666044</v>
      </c>
    </row>
    <row r="75" spans="1:12" x14ac:dyDescent="0.25">
      <c r="A75">
        <v>912</v>
      </c>
      <c r="B75">
        <v>18.034721000000001</v>
      </c>
      <c r="C75">
        <v>98470.53</v>
      </c>
      <c r="D75">
        <v>363530.73</v>
      </c>
      <c r="E75">
        <v>15246.07</v>
      </c>
      <c r="F75">
        <v>0</v>
      </c>
      <c r="G75">
        <v>329209.15999999997</v>
      </c>
      <c r="H75">
        <v>-4840.8</v>
      </c>
      <c r="I75">
        <v>-12745.42</v>
      </c>
      <c r="J75">
        <v>43971.19</v>
      </c>
      <c r="K75">
        <v>127.291662</v>
      </c>
      <c r="L75">
        <f t="shared" si="1"/>
        <v>11229.251868289863</v>
      </c>
    </row>
    <row r="76" spans="1:12" x14ac:dyDescent="0.25">
      <c r="A76">
        <v>936</v>
      </c>
      <c r="B76">
        <v>20.852271000000002</v>
      </c>
      <c r="C76">
        <v>0</v>
      </c>
      <c r="D76">
        <v>354402.49</v>
      </c>
      <c r="E76">
        <v>12526.74</v>
      </c>
      <c r="F76">
        <v>0</v>
      </c>
      <c r="G76">
        <v>206032.81</v>
      </c>
      <c r="H76">
        <v>377312.64</v>
      </c>
      <c r="I76">
        <v>948.15</v>
      </c>
      <c r="J76">
        <v>0</v>
      </c>
      <c r="K76">
        <v>97.613630000000001</v>
      </c>
      <c r="L76">
        <f t="shared" si="1"/>
        <v>9744.7746795196545</v>
      </c>
    </row>
    <row r="77" spans="1:12" x14ac:dyDescent="0.25">
      <c r="A77">
        <v>938</v>
      </c>
      <c r="B77">
        <v>9.9878049999999998</v>
      </c>
      <c r="C77">
        <v>35880.42</v>
      </c>
      <c r="D77">
        <v>35880.42</v>
      </c>
      <c r="E77">
        <v>39982.11</v>
      </c>
      <c r="F77">
        <v>0</v>
      </c>
      <c r="G77">
        <v>331957.3</v>
      </c>
      <c r="H77">
        <v>517191.26</v>
      </c>
      <c r="I77">
        <v>2328.4</v>
      </c>
      <c r="J77">
        <v>0</v>
      </c>
      <c r="K77">
        <v>117.243906</v>
      </c>
      <c r="L77">
        <f t="shared" si="1"/>
        <v>11501.912856869265</v>
      </c>
    </row>
    <row r="78" spans="1:12" x14ac:dyDescent="0.25">
      <c r="A78">
        <v>941</v>
      </c>
      <c r="B78">
        <v>39.458596</v>
      </c>
      <c r="C78">
        <v>0</v>
      </c>
      <c r="D78">
        <v>0</v>
      </c>
      <c r="E78">
        <v>11101.46</v>
      </c>
      <c r="F78">
        <v>0</v>
      </c>
      <c r="G78">
        <v>812295.08</v>
      </c>
      <c r="H78">
        <v>187810.98</v>
      </c>
      <c r="I78">
        <v>0</v>
      </c>
      <c r="J78">
        <v>157828.95000000001</v>
      </c>
      <c r="K78">
        <v>182.72491400000001</v>
      </c>
      <c r="L78">
        <f t="shared" si="1"/>
        <v>6397.7946105367982</v>
      </c>
    </row>
    <row r="79" spans="1:12" x14ac:dyDescent="0.25">
      <c r="A79">
        <v>951</v>
      </c>
      <c r="B79">
        <v>59.585366999999998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247.209023</v>
      </c>
      <c r="L79">
        <f t="shared" si="1"/>
        <v>0</v>
      </c>
    </row>
    <row r="80" spans="1:12" x14ac:dyDescent="0.25">
      <c r="A80">
        <v>952</v>
      </c>
      <c r="B80">
        <v>61.591462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386.83529299999998</v>
      </c>
      <c r="L80">
        <f t="shared" si="1"/>
        <v>0</v>
      </c>
    </row>
    <row r="81" spans="1:12" x14ac:dyDescent="0.25">
      <c r="A81">
        <v>953</v>
      </c>
      <c r="B81">
        <v>28.846374999999998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175.20676499999999</v>
      </c>
      <c r="L81">
        <f t="shared" si="1"/>
        <v>0</v>
      </c>
    </row>
    <row r="82" spans="1:12" x14ac:dyDescent="0.25">
      <c r="A82">
        <v>7984</v>
      </c>
      <c r="B82">
        <v>45.353293000000001</v>
      </c>
      <c r="C82">
        <v>0</v>
      </c>
      <c r="D82">
        <v>0</v>
      </c>
      <c r="E82">
        <v>10708.94</v>
      </c>
      <c r="F82">
        <v>0</v>
      </c>
      <c r="G82">
        <v>656837.9</v>
      </c>
      <c r="H82">
        <v>244842.55</v>
      </c>
      <c r="I82">
        <v>0</v>
      </c>
      <c r="J82">
        <v>179097.81</v>
      </c>
      <c r="K82">
        <v>227.323352</v>
      </c>
      <c r="L82">
        <f t="shared" si="1"/>
        <v>4801.4741573932097</v>
      </c>
    </row>
    <row r="83" spans="1:12" x14ac:dyDescent="0.25">
      <c r="A83">
        <v>7995</v>
      </c>
      <c r="B83">
        <v>22.327379000000001</v>
      </c>
      <c r="C83">
        <v>0</v>
      </c>
      <c r="D83">
        <v>0</v>
      </c>
      <c r="E83">
        <v>9380.43</v>
      </c>
      <c r="F83">
        <v>0</v>
      </c>
      <c r="G83">
        <v>700258.81</v>
      </c>
      <c r="H83">
        <v>656212.61</v>
      </c>
      <c r="I83">
        <v>39.909999999999997</v>
      </c>
      <c r="J83">
        <v>65605.42</v>
      </c>
      <c r="K83">
        <v>276.56547499999999</v>
      </c>
      <c r="L83">
        <f t="shared" si="1"/>
        <v>5175.9793227986975</v>
      </c>
    </row>
    <row r="84" spans="1:12" x14ac:dyDescent="0.25">
      <c r="A84">
        <v>7999</v>
      </c>
      <c r="B84">
        <v>60.555844</v>
      </c>
      <c r="C84">
        <v>0</v>
      </c>
      <c r="D84">
        <v>0</v>
      </c>
      <c r="E84">
        <v>83842.009999999995</v>
      </c>
      <c r="F84">
        <v>0</v>
      </c>
      <c r="G84">
        <v>538643.25</v>
      </c>
      <c r="H84">
        <v>350407.7</v>
      </c>
      <c r="I84">
        <v>11645.98</v>
      </c>
      <c r="J84">
        <v>23209.86</v>
      </c>
      <c r="K84">
        <v>291.87389400000001</v>
      </c>
      <c r="L84">
        <f t="shared" si="1"/>
        <v>3452.6856314186152</v>
      </c>
    </row>
    <row r="85" spans="1:12" x14ac:dyDescent="0.25">
      <c r="A85">
        <v>8000</v>
      </c>
      <c r="B85">
        <v>53.233919</v>
      </c>
      <c r="C85">
        <v>0</v>
      </c>
      <c r="D85">
        <v>0</v>
      </c>
      <c r="E85">
        <v>25116.65</v>
      </c>
      <c r="F85">
        <v>34654</v>
      </c>
      <c r="G85">
        <v>1301922.7</v>
      </c>
      <c r="H85">
        <v>703372.72</v>
      </c>
      <c r="I85">
        <v>0</v>
      </c>
      <c r="J85">
        <v>110061.36</v>
      </c>
      <c r="K85">
        <v>514.42690500000003</v>
      </c>
      <c r="L85">
        <f t="shared" si="1"/>
        <v>4228.2536330404409</v>
      </c>
    </row>
    <row r="86" spans="1:12" x14ac:dyDescent="0.25">
      <c r="A86">
        <v>8063</v>
      </c>
      <c r="B86">
        <v>20.619633</v>
      </c>
      <c r="C86">
        <v>0</v>
      </c>
      <c r="D86">
        <v>0</v>
      </c>
      <c r="E86">
        <v>14522.44</v>
      </c>
      <c r="F86">
        <v>0</v>
      </c>
      <c r="G86">
        <v>511672.09</v>
      </c>
      <c r="H86">
        <v>620</v>
      </c>
      <c r="I86">
        <v>0</v>
      </c>
      <c r="J86">
        <v>0</v>
      </c>
      <c r="K86">
        <v>74.006135999999998</v>
      </c>
      <c r="L86">
        <f t="shared" si="1"/>
        <v>7118.5250098721554</v>
      </c>
    </row>
    <row r="87" spans="1:12" x14ac:dyDescent="0.25">
      <c r="A87">
        <v>8064</v>
      </c>
      <c r="B87">
        <v>32.994118999999998</v>
      </c>
      <c r="C87">
        <v>0</v>
      </c>
      <c r="D87">
        <v>0</v>
      </c>
      <c r="E87">
        <v>12297.57</v>
      </c>
      <c r="F87">
        <v>0</v>
      </c>
      <c r="G87">
        <v>640743.97</v>
      </c>
      <c r="H87">
        <v>443188.92</v>
      </c>
      <c r="I87">
        <v>0</v>
      </c>
      <c r="J87">
        <v>102433.47</v>
      </c>
      <c r="K87">
        <v>187.300004</v>
      </c>
      <c r="L87">
        <f t="shared" si="1"/>
        <v>6399.7005040106669</v>
      </c>
    </row>
    <row r="88" spans="1:12" x14ac:dyDescent="0.25">
      <c r="A88">
        <v>8278</v>
      </c>
      <c r="B88">
        <v>33.838222000000002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351.65146700000003</v>
      </c>
      <c r="L88">
        <f t="shared" si="1"/>
        <v>0</v>
      </c>
    </row>
    <row r="89" spans="1:12" x14ac:dyDescent="0.25">
      <c r="A89">
        <v>8280</v>
      </c>
      <c r="B89">
        <v>31.082872999999999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281.419892</v>
      </c>
      <c r="L89">
        <f t="shared" si="1"/>
        <v>0</v>
      </c>
    </row>
    <row r="90" spans="1:12" x14ac:dyDescent="0.25">
      <c r="A90">
        <v>8281</v>
      </c>
      <c r="B90">
        <v>65.463415999999995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203.13323600000001</v>
      </c>
      <c r="L90">
        <f t="shared" si="1"/>
        <v>0</v>
      </c>
    </row>
    <row r="91" spans="1:12" x14ac:dyDescent="0.25">
      <c r="A91">
        <v>8282</v>
      </c>
      <c r="B91">
        <v>14.154320999999999</v>
      </c>
      <c r="C91">
        <v>0</v>
      </c>
      <c r="D91">
        <v>0</v>
      </c>
      <c r="E91">
        <v>9480.81</v>
      </c>
      <c r="F91">
        <v>0</v>
      </c>
      <c r="G91">
        <v>512391.78</v>
      </c>
      <c r="H91">
        <v>751.03</v>
      </c>
      <c r="I91">
        <v>0</v>
      </c>
      <c r="J91">
        <v>0</v>
      </c>
      <c r="K91">
        <v>93.141977999999995</v>
      </c>
      <c r="L91">
        <f t="shared" si="1"/>
        <v>5611.0427459464099</v>
      </c>
    </row>
    <row r="92" spans="1:12" x14ac:dyDescent="0.25">
      <c r="A92">
        <v>8283</v>
      </c>
      <c r="B92">
        <v>10.147591</v>
      </c>
      <c r="C92">
        <v>30648.83</v>
      </c>
      <c r="D92">
        <v>586765.31999999995</v>
      </c>
      <c r="E92">
        <v>30408.94</v>
      </c>
      <c r="F92">
        <v>0</v>
      </c>
      <c r="G92">
        <v>345366.08</v>
      </c>
      <c r="H92">
        <v>238271.3</v>
      </c>
      <c r="I92">
        <v>16620.89</v>
      </c>
      <c r="J92">
        <v>0</v>
      </c>
      <c r="K92">
        <v>65.975907000000007</v>
      </c>
      <c r="L92">
        <f t="shared" si="1"/>
        <v>21472.989494165962</v>
      </c>
    </row>
    <row r="93" spans="1:12" x14ac:dyDescent="0.25">
      <c r="A93">
        <v>8286</v>
      </c>
      <c r="B93">
        <v>63.781815999999999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273.70369299999999</v>
      </c>
      <c r="L93">
        <f t="shared" si="1"/>
        <v>0</v>
      </c>
    </row>
    <row r="94" spans="1:12" x14ac:dyDescent="0.25">
      <c r="A94">
        <v>8287</v>
      </c>
      <c r="B94">
        <v>41.060975999999997</v>
      </c>
      <c r="C94">
        <v>80885.009999999995</v>
      </c>
      <c r="D94">
        <v>1636782.54</v>
      </c>
      <c r="E94">
        <v>54874.68</v>
      </c>
      <c r="F94">
        <v>252.88</v>
      </c>
      <c r="G94">
        <v>1334781.54</v>
      </c>
      <c r="H94">
        <v>435215.96</v>
      </c>
      <c r="I94">
        <v>32021.62</v>
      </c>
      <c r="J94">
        <v>279096.84000000003</v>
      </c>
      <c r="K94">
        <v>611.91463299999998</v>
      </c>
      <c r="L94">
        <f t="shared" si="1"/>
        <v>8135.8108235860673</v>
      </c>
    </row>
    <row r="95" spans="1:12" x14ac:dyDescent="0.25">
      <c r="A95">
        <v>8289</v>
      </c>
      <c r="B95">
        <v>10.600106</v>
      </c>
      <c r="C95">
        <v>25970.69</v>
      </c>
      <c r="D95">
        <v>303112.74</v>
      </c>
      <c r="E95">
        <v>7841.05</v>
      </c>
      <c r="F95">
        <v>0</v>
      </c>
      <c r="G95">
        <v>120306.71</v>
      </c>
      <c r="H95">
        <v>68093.47</v>
      </c>
      <c r="I95">
        <v>0</v>
      </c>
      <c r="J95">
        <v>0</v>
      </c>
      <c r="K95">
        <v>53.472816999999999</v>
      </c>
      <c r="L95">
        <f t="shared" si="1"/>
        <v>11788.504471757811</v>
      </c>
    </row>
    <row r="96" spans="1:12" x14ac:dyDescent="0.25">
      <c r="A96">
        <v>9122</v>
      </c>
      <c r="B96">
        <v>43.503221000000003</v>
      </c>
      <c r="C96">
        <v>891.06</v>
      </c>
      <c r="D96">
        <v>471043.96</v>
      </c>
      <c r="E96">
        <v>54543.53</v>
      </c>
      <c r="F96">
        <v>0</v>
      </c>
      <c r="G96">
        <v>894778.32</v>
      </c>
      <c r="H96">
        <v>239037.88</v>
      </c>
      <c r="I96">
        <v>102729.77</v>
      </c>
      <c r="J96">
        <v>8796.81</v>
      </c>
      <c r="K96">
        <v>216.64515800000001</v>
      </c>
      <c r="L96">
        <f t="shared" si="1"/>
        <v>8194.8184169546403</v>
      </c>
    </row>
    <row r="97" spans="1:12" x14ac:dyDescent="0.25">
      <c r="A97">
        <v>9148</v>
      </c>
      <c r="B97">
        <v>60.329481999999999</v>
      </c>
      <c r="C97">
        <v>0</v>
      </c>
      <c r="D97">
        <v>0</v>
      </c>
      <c r="E97">
        <v>18799.54</v>
      </c>
      <c r="F97">
        <v>0</v>
      </c>
      <c r="G97">
        <v>331014.12</v>
      </c>
      <c r="H97">
        <v>127501.93</v>
      </c>
      <c r="I97">
        <v>2577.69</v>
      </c>
      <c r="J97">
        <v>120302.53</v>
      </c>
      <c r="K97">
        <v>152.945088</v>
      </c>
      <c r="L97">
        <f t="shared" si="1"/>
        <v>3924.2568548523764</v>
      </c>
    </row>
    <row r="98" spans="1:12" x14ac:dyDescent="0.25">
      <c r="A98">
        <v>9149</v>
      </c>
      <c r="B98">
        <v>27.108974</v>
      </c>
      <c r="C98">
        <v>0</v>
      </c>
      <c r="D98">
        <v>0</v>
      </c>
      <c r="E98">
        <v>12394.55</v>
      </c>
      <c r="F98">
        <v>5280</v>
      </c>
      <c r="G98">
        <v>884127.12</v>
      </c>
      <c r="H98">
        <v>131132.84</v>
      </c>
      <c r="I98">
        <v>3783.09</v>
      </c>
      <c r="J98">
        <v>1082.29</v>
      </c>
      <c r="K98">
        <v>188.538465</v>
      </c>
      <c r="L98">
        <f t="shared" si="1"/>
        <v>5504.4464799265234</v>
      </c>
    </row>
    <row r="99" spans="1:12" x14ac:dyDescent="0.25">
      <c r="A99">
        <v>9164</v>
      </c>
      <c r="B99">
        <v>10.804781</v>
      </c>
      <c r="C99">
        <v>0</v>
      </c>
      <c r="D99">
        <v>0</v>
      </c>
      <c r="E99">
        <v>28351.01</v>
      </c>
      <c r="F99">
        <v>0</v>
      </c>
      <c r="G99">
        <v>275331.74</v>
      </c>
      <c r="H99">
        <v>177885.03</v>
      </c>
      <c r="I99">
        <v>0</v>
      </c>
      <c r="J99">
        <v>55871.5</v>
      </c>
      <c r="K99">
        <v>87.058265000000006</v>
      </c>
      <c r="L99">
        <f t="shared" si="1"/>
        <v>6173.3286322671374</v>
      </c>
    </row>
    <row r="100" spans="1:12" x14ac:dyDescent="0.25">
      <c r="A100">
        <v>9179</v>
      </c>
      <c r="B100">
        <v>64.335235999999995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483.07703299999997</v>
      </c>
      <c r="L100">
        <f t="shared" si="1"/>
        <v>0</v>
      </c>
    </row>
    <row r="101" spans="1:12" x14ac:dyDescent="0.25">
      <c r="A101">
        <v>9192</v>
      </c>
      <c r="B101">
        <v>79.292659999999998</v>
      </c>
      <c r="C101">
        <v>0</v>
      </c>
      <c r="D101">
        <v>0</v>
      </c>
      <c r="E101">
        <v>21622.19</v>
      </c>
      <c r="F101">
        <v>5810</v>
      </c>
      <c r="G101">
        <v>1258621.24</v>
      </c>
      <c r="H101">
        <v>272370.5</v>
      </c>
      <c r="I101">
        <v>8742</v>
      </c>
      <c r="J101">
        <v>273493.38</v>
      </c>
      <c r="K101">
        <v>447.06880699999999</v>
      </c>
      <c r="L101">
        <f t="shared" si="1"/>
        <v>4117.1723036360263</v>
      </c>
    </row>
    <row r="102" spans="1:12" x14ac:dyDescent="0.25">
      <c r="A102">
        <v>9283</v>
      </c>
      <c r="B102">
        <v>24.444443</v>
      </c>
      <c r="C102">
        <v>157957.74</v>
      </c>
      <c r="D102">
        <v>1412551.03</v>
      </c>
      <c r="E102">
        <v>45209.01</v>
      </c>
      <c r="F102">
        <v>536.4</v>
      </c>
      <c r="G102">
        <v>869811.77</v>
      </c>
      <c r="H102">
        <v>18372.150000000001</v>
      </c>
      <c r="I102">
        <v>21014.03</v>
      </c>
      <c r="J102">
        <v>52861.83</v>
      </c>
      <c r="K102">
        <v>330.114305</v>
      </c>
      <c r="L102">
        <f t="shared" si="1"/>
        <v>13793.7811098275</v>
      </c>
    </row>
    <row r="103" spans="1:12" x14ac:dyDescent="0.25">
      <c r="A103">
        <v>9953</v>
      </c>
      <c r="B103">
        <v>14.289156999999999</v>
      </c>
      <c r="C103">
        <v>57891.45</v>
      </c>
      <c r="D103">
        <v>730706.02</v>
      </c>
      <c r="E103">
        <v>17932.68</v>
      </c>
      <c r="F103">
        <v>295</v>
      </c>
      <c r="G103">
        <v>682181.74</v>
      </c>
      <c r="H103">
        <v>239534.02</v>
      </c>
      <c r="I103">
        <v>4416.57</v>
      </c>
      <c r="J103">
        <v>88291.56</v>
      </c>
      <c r="K103">
        <v>278.060247</v>
      </c>
      <c r="L103">
        <f t="shared" si="1"/>
        <v>10393.063727271285</v>
      </c>
    </row>
    <row r="104" spans="1:12" x14ac:dyDescent="0.25">
      <c r="A104">
        <v>9955</v>
      </c>
      <c r="B104">
        <v>34.402439000000001</v>
      </c>
      <c r="C104">
        <v>97880.97</v>
      </c>
      <c r="D104">
        <v>485336.64</v>
      </c>
      <c r="E104">
        <v>106535.3</v>
      </c>
      <c r="F104">
        <v>0</v>
      </c>
      <c r="G104">
        <v>1141905.4099999999</v>
      </c>
      <c r="H104">
        <v>698958.22</v>
      </c>
      <c r="I104">
        <v>9687.93</v>
      </c>
      <c r="J104">
        <v>66433</v>
      </c>
      <c r="K104">
        <v>430.835373</v>
      </c>
      <c r="L104">
        <f t="shared" si="1"/>
        <v>8668.4123435493475</v>
      </c>
    </row>
    <row r="105" spans="1:12" x14ac:dyDescent="0.25">
      <c r="A105">
        <v>9957</v>
      </c>
      <c r="B105">
        <v>70.123529000000005</v>
      </c>
      <c r="C105">
        <v>27677.3</v>
      </c>
      <c r="D105">
        <v>673798.95</v>
      </c>
      <c r="E105">
        <v>50099.54</v>
      </c>
      <c r="F105">
        <v>0</v>
      </c>
      <c r="G105">
        <v>1067926.53</v>
      </c>
      <c r="H105">
        <v>1141171.01</v>
      </c>
      <c r="I105">
        <v>2250.1</v>
      </c>
      <c r="J105">
        <v>0</v>
      </c>
      <c r="K105">
        <v>528.37647100000004</v>
      </c>
      <c r="L105">
        <f t="shared" si="1"/>
        <v>5949.9108173161385</v>
      </c>
    </row>
    <row r="106" spans="1:12" x14ac:dyDescent="0.25">
      <c r="A106">
        <v>9971</v>
      </c>
      <c r="B106">
        <v>23.029551000000001</v>
      </c>
      <c r="C106">
        <v>70182.899999999994</v>
      </c>
      <c r="D106">
        <v>163863.20000000001</v>
      </c>
      <c r="E106">
        <v>187.34</v>
      </c>
      <c r="F106">
        <v>0</v>
      </c>
      <c r="G106">
        <v>337723.44</v>
      </c>
      <c r="H106">
        <v>109047.49</v>
      </c>
      <c r="I106">
        <v>13787.43</v>
      </c>
      <c r="J106">
        <v>0</v>
      </c>
      <c r="K106">
        <v>73.733953999999997</v>
      </c>
      <c r="L106">
        <f t="shared" si="1"/>
        <v>11518.631213650133</v>
      </c>
    </row>
    <row r="107" spans="1:12" x14ac:dyDescent="0.25">
      <c r="A107">
        <v>9990</v>
      </c>
      <c r="B107">
        <v>42.258322999999997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395.177682</v>
      </c>
      <c r="L107">
        <f t="shared" si="1"/>
        <v>0</v>
      </c>
    </row>
    <row r="108" spans="1:12" x14ac:dyDescent="0.25">
      <c r="A108">
        <v>9996</v>
      </c>
      <c r="B108">
        <v>35.968738000000002</v>
      </c>
      <c r="C108">
        <v>0</v>
      </c>
      <c r="D108">
        <v>66419.710000000006</v>
      </c>
      <c r="E108">
        <v>22541.57</v>
      </c>
      <c r="F108">
        <v>0</v>
      </c>
      <c r="G108">
        <v>613313.02</v>
      </c>
      <c r="H108">
        <v>349523.57</v>
      </c>
      <c r="I108">
        <v>68202.92</v>
      </c>
      <c r="J108">
        <v>113281.66</v>
      </c>
      <c r="K108">
        <v>130.22565</v>
      </c>
      <c r="L108">
        <f t="shared" si="1"/>
        <v>9470.3497352480099</v>
      </c>
    </row>
    <row r="109" spans="1:12" x14ac:dyDescent="0.25">
      <c r="A109">
        <v>9997</v>
      </c>
      <c r="B109">
        <v>246.209487</v>
      </c>
      <c r="C109">
        <v>0</v>
      </c>
      <c r="D109">
        <v>5739749.2199999997</v>
      </c>
      <c r="E109">
        <v>446291.4</v>
      </c>
      <c r="F109">
        <v>0</v>
      </c>
      <c r="G109">
        <v>5892062.7800000003</v>
      </c>
      <c r="H109">
        <v>3522439.91</v>
      </c>
      <c r="I109">
        <v>394635.61</v>
      </c>
      <c r="J109">
        <v>1568096.42</v>
      </c>
      <c r="K109">
        <v>1876.8940150000001</v>
      </c>
      <c r="L109">
        <f t="shared" si="1"/>
        <v>9357.6276548572187</v>
      </c>
    </row>
    <row r="110" spans="1:12" x14ac:dyDescent="0.25">
      <c r="A110">
        <v>10036</v>
      </c>
      <c r="B110">
        <v>4.9411779999999998</v>
      </c>
      <c r="C110">
        <v>0</v>
      </c>
      <c r="D110">
        <v>197530</v>
      </c>
      <c r="E110">
        <v>0</v>
      </c>
      <c r="F110">
        <v>0</v>
      </c>
      <c r="G110">
        <v>3507541.6</v>
      </c>
      <c r="H110">
        <v>0</v>
      </c>
      <c r="I110">
        <v>0</v>
      </c>
      <c r="J110">
        <v>0</v>
      </c>
      <c r="K110">
        <v>313.06472400000001</v>
      </c>
      <c r="L110">
        <f t="shared" si="1"/>
        <v>11834.842177875013</v>
      </c>
    </row>
    <row r="111" spans="1:12" x14ac:dyDescent="0.25">
      <c r="A111">
        <v>10182</v>
      </c>
      <c r="B111">
        <v>43.542681999999999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268.871422</v>
      </c>
      <c r="L111">
        <f t="shared" si="1"/>
        <v>0</v>
      </c>
    </row>
    <row r="112" spans="1:12" x14ac:dyDescent="0.25">
      <c r="A112">
        <v>10205</v>
      </c>
      <c r="B112">
        <v>34.257486</v>
      </c>
      <c r="C112">
        <v>3704.37</v>
      </c>
      <c r="D112">
        <v>166139.84</v>
      </c>
      <c r="E112">
        <v>21335.05</v>
      </c>
      <c r="F112">
        <v>0</v>
      </c>
      <c r="G112">
        <v>855575.67</v>
      </c>
      <c r="H112">
        <v>310917.32</v>
      </c>
      <c r="I112">
        <v>14119.67</v>
      </c>
      <c r="J112">
        <v>49245.82</v>
      </c>
      <c r="K112">
        <v>272.41916600000002</v>
      </c>
      <c r="L112">
        <f t="shared" si="1"/>
        <v>5310.8998709574926</v>
      </c>
    </row>
    <row r="113" spans="1:12" x14ac:dyDescent="0.25">
      <c r="A113">
        <v>11291</v>
      </c>
      <c r="B113">
        <v>86.925567999999998</v>
      </c>
      <c r="C113">
        <v>9699.44</v>
      </c>
      <c r="D113">
        <v>349135.92</v>
      </c>
      <c r="E113">
        <v>163749.98000000001</v>
      </c>
      <c r="F113">
        <v>0</v>
      </c>
      <c r="G113">
        <v>2406968.5299999998</v>
      </c>
      <c r="H113">
        <v>596850.63</v>
      </c>
      <c r="I113">
        <v>100617.18</v>
      </c>
      <c r="J113">
        <v>251671.75</v>
      </c>
      <c r="K113">
        <v>630.60977800000001</v>
      </c>
      <c r="L113">
        <f t="shared" si="1"/>
        <v>6246.9051938454004</v>
      </c>
    </row>
    <row r="114" spans="1:12" x14ac:dyDescent="0.25">
      <c r="A114">
        <v>11324</v>
      </c>
      <c r="B114">
        <v>11.562920999999999</v>
      </c>
      <c r="C114">
        <v>0</v>
      </c>
      <c r="D114">
        <v>0</v>
      </c>
      <c r="E114">
        <v>1574.2</v>
      </c>
      <c r="F114">
        <v>449</v>
      </c>
      <c r="G114">
        <v>117022.94</v>
      </c>
      <c r="H114">
        <v>21493.82</v>
      </c>
      <c r="I114">
        <v>38440.639999999999</v>
      </c>
      <c r="J114">
        <v>18365.919999999998</v>
      </c>
      <c r="K114">
        <v>32.988478999999998</v>
      </c>
      <c r="L114">
        <f t="shared" si="1"/>
        <v>5982.2861187386052</v>
      </c>
    </row>
    <row r="115" spans="1:12" x14ac:dyDescent="0.25">
      <c r="A115">
        <v>11381</v>
      </c>
      <c r="B115">
        <v>9.4514289999999992</v>
      </c>
      <c r="C115">
        <v>0</v>
      </c>
      <c r="D115">
        <v>0</v>
      </c>
      <c r="E115">
        <v>26678.71</v>
      </c>
      <c r="F115">
        <v>6844.08</v>
      </c>
      <c r="G115">
        <v>180132.86</v>
      </c>
      <c r="H115">
        <v>100511.8</v>
      </c>
      <c r="I115">
        <v>93296.58</v>
      </c>
      <c r="J115">
        <v>23585.06</v>
      </c>
      <c r="K115">
        <v>94.673931999999994</v>
      </c>
      <c r="L115">
        <f t="shared" si="1"/>
        <v>4552.986032100157</v>
      </c>
    </row>
    <row r="116" spans="1:12" x14ac:dyDescent="0.25">
      <c r="A116">
        <v>11390</v>
      </c>
      <c r="B116">
        <v>13.995050000000001</v>
      </c>
      <c r="C116">
        <v>13078.02</v>
      </c>
      <c r="D116">
        <v>13290.44</v>
      </c>
      <c r="E116">
        <v>12650.55</v>
      </c>
      <c r="F116">
        <v>0</v>
      </c>
      <c r="G116">
        <v>672412.87</v>
      </c>
      <c r="H116">
        <v>249028.25</v>
      </c>
      <c r="I116">
        <v>7319.3</v>
      </c>
      <c r="J116">
        <v>71446.600000000006</v>
      </c>
      <c r="K116">
        <v>173.734734</v>
      </c>
      <c r="L116">
        <f t="shared" si="1"/>
        <v>6840.8814645504935</v>
      </c>
    </row>
    <row r="117" spans="1:12" x14ac:dyDescent="0.25">
      <c r="A117">
        <v>11439</v>
      </c>
      <c r="B117">
        <v>21.185628000000001</v>
      </c>
      <c r="C117">
        <v>0</v>
      </c>
      <c r="D117">
        <v>115653.65</v>
      </c>
      <c r="E117">
        <v>20715.349999999999</v>
      </c>
      <c r="F117">
        <v>0</v>
      </c>
      <c r="G117">
        <v>458059.55</v>
      </c>
      <c r="H117">
        <v>225158.79</v>
      </c>
      <c r="I117">
        <v>16356.92</v>
      </c>
      <c r="J117">
        <v>0</v>
      </c>
      <c r="K117">
        <v>100.94611500000001</v>
      </c>
      <c r="L117">
        <f t="shared" si="1"/>
        <v>8281.093928181388</v>
      </c>
    </row>
    <row r="118" spans="1:12" x14ac:dyDescent="0.25">
      <c r="A118">
        <v>11468</v>
      </c>
      <c r="B118">
        <v>52.532544999999999</v>
      </c>
      <c r="C118">
        <v>0</v>
      </c>
      <c r="D118">
        <v>0</v>
      </c>
      <c r="E118">
        <v>64151</v>
      </c>
      <c r="F118">
        <v>2250</v>
      </c>
      <c r="G118">
        <v>1671446.84</v>
      </c>
      <c r="H118">
        <v>526765.37</v>
      </c>
      <c r="I118">
        <v>0</v>
      </c>
      <c r="J118">
        <v>92292.53</v>
      </c>
      <c r="K118">
        <v>468.75740100000002</v>
      </c>
      <c r="L118">
        <f t="shared" si="1"/>
        <v>5027.9861927982647</v>
      </c>
    </row>
    <row r="119" spans="1:12" x14ac:dyDescent="0.25">
      <c r="A119">
        <v>11507</v>
      </c>
      <c r="B119">
        <v>26.091612999999999</v>
      </c>
      <c r="C119">
        <v>0</v>
      </c>
      <c r="D119">
        <v>0</v>
      </c>
      <c r="E119">
        <v>10801.28</v>
      </c>
      <c r="F119">
        <v>2111.25</v>
      </c>
      <c r="G119">
        <v>401959.03</v>
      </c>
      <c r="H119">
        <v>148013.99</v>
      </c>
      <c r="I119">
        <v>3043.21</v>
      </c>
      <c r="J119">
        <v>19394.29</v>
      </c>
      <c r="K119">
        <v>72.307467000000003</v>
      </c>
      <c r="L119">
        <f t="shared" si="1"/>
        <v>8094.9184681023335</v>
      </c>
    </row>
    <row r="120" spans="1:12" x14ac:dyDescent="0.25">
      <c r="A120">
        <v>11511</v>
      </c>
      <c r="B120">
        <v>12.705128</v>
      </c>
      <c r="C120">
        <v>0</v>
      </c>
      <c r="D120">
        <v>0</v>
      </c>
      <c r="E120">
        <v>9363.83</v>
      </c>
      <c r="F120">
        <v>0</v>
      </c>
      <c r="G120">
        <v>234692.27</v>
      </c>
      <c r="H120">
        <v>78516.03</v>
      </c>
      <c r="I120">
        <v>0</v>
      </c>
      <c r="J120">
        <v>22052.28</v>
      </c>
      <c r="K120">
        <v>95.070515</v>
      </c>
      <c r="L120">
        <f t="shared" si="1"/>
        <v>3624.9347129338685</v>
      </c>
    </row>
    <row r="121" spans="1:12" x14ac:dyDescent="0.25">
      <c r="A121">
        <v>11533</v>
      </c>
      <c r="B121">
        <v>87.415406000000004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818.71732999999995</v>
      </c>
      <c r="L121">
        <f t="shared" si="1"/>
        <v>0</v>
      </c>
    </row>
    <row r="122" spans="1:12" x14ac:dyDescent="0.25">
      <c r="A122">
        <v>11534</v>
      </c>
      <c r="B122">
        <v>51.212291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291.76536199999998</v>
      </c>
      <c r="L122">
        <f t="shared" si="1"/>
        <v>0</v>
      </c>
    </row>
    <row r="123" spans="1:12" x14ac:dyDescent="0.25">
      <c r="A123">
        <v>11923</v>
      </c>
      <c r="B123">
        <v>98.699999000000005</v>
      </c>
      <c r="C123">
        <v>0</v>
      </c>
      <c r="D123">
        <v>0</v>
      </c>
      <c r="E123">
        <v>6592.5</v>
      </c>
      <c r="F123">
        <v>0</v>
      </c>
      <c r="G123">
        <v>2224998.9900000002</v>
      </c>
      <c r="H123">
        <v>954788.42</v>
      </c>
      <c r="I123">
        <v>0</v>
      </c>
      <c r="J123">
        <v>127113.08</v>
      </c>
      <c r="K123">
        <v>469.24706200000003</v>
      </c>
      <c r="L123">
        <f t="shared" si="1"/>
        <v>7061.2972532580288</v>
      </c>
    </row>
    <row r="124" spans="1:12" x14ac:dyDescent="0.25">
      <c r="A124">
        <v>11967</v>
      </c>
      <c r="B124">
        <v>23</v>
      </c>
      <c r="C124">
        <v>-926.22</v>
      </c>
      <c r="D124">
        <v>1213784.83</v>
      </c>
      <c r="E124">
        <v>86427.99</v>
      </c>
      <c r="F124">
        <v>36.68</v>
      </c>
      <c r="G124">
        <v>688684.76</v>
      </c>
      <c r="H124">
        <v>588611.73</v>
      </c>
      <c r="I124">
        <v>4278.8999999999996</v>
      </c>
      <c r="J124">
        <v>9965.3700000000008</v>
      </c>
      <c r="K124">
        <v>350.35609099999999</v>
      </c>
      <c r="L124">
        <f t="shared" si="1"/>
        <v>7357.3182659087697</v>
      </c>
    </row>
    <row r="125" spans="1:12" x14ac:dyDescent="0.25">
      <c r="A125">
        <v>11972</v>
      </c>
      <c r="B125">
        <v>117.079432</v>
      </c>
      <c r="C125">
        <v>0</v>
      </c>
      <c r="D125">
        <v>0</v>
      </c>
      <c r="E125">
        <v>65895.33</v>
      </c>
      <c r="F125">
        <v>0</v>
      </c>
      <c r="G125">
        <v>664086.78</v>
      </c>
      <c r="H125">
        <v>279180.46000000002</v>
      </c>
      <c r="I125">
        <v>44978.31</v>
      </c>
      <c r="J125">
        <v>43894.81</v>
      </c>
      <c r="K125">
        <v>312.70956999999999</v>
      </c>
      <c r="L125">
        <f t="shared" si="1"/>
        <v>3511.3594061096378</v>
      </c>
    </row>
    <row r="126" spans="1:12" x14ac:dyDescent="0.25">
      <c r="A126">
        <v>11976</v>
      </c>
      <c r="B126">
        <v>36.983241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177.664804</v>
      </c>
      <c r="L126">
        <f t="shared" si="1"/>
        <v>0</v>
      </c>
    </row>
    <row r="127" spans="1:12" x14ac:dyDescent="0.25">
      <c r="A127">
        <v>11986</v>
      </c>
      <c r="B127">
        <v>32.97175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381.27684799999997</v>
      </c>
      <c r="L127">
        <f t="shared" si="1"/>
        <v>0</v>
      </c>
    </row>
    <row r="128" spans="1:12" x14ac:dyDescent="0.25">
      <c r="A128">
        <v>12009</v>
      </c>
      <c r="B128">
        <v>17.375723000000001</v>
      </c>
      <c r="C128">
        <v>0</v>
      </c>
      <c r="D128">
        <v>0</v>
      </c>
      <c r="E128">
        <v>5569.31</v>
      </c>
      <c r="F128">
        <v>258988.77</v>
      </c>
      <c r="G128">
        <v>1414743.39</v>
      </c>
      <c r="H128">
        <v>660303.07999999996</v>
      </c>
      <c r="I128">
        <v>0</v>
      </c>
      <c r="J128">
        <v>34177.24</v>
      </c>
      <c r="K128">
        <v>302.54913499999998</v>
      </c>
      <c r="L128">
        <f t="shared" si="1"/>
        <v>7845.9381151428515</v>
      </c>
    </row>
    <row r="129" spans="1:12" x14ac:dyDescent="0.25">
      <c r="A129">
        <v>12010</v>
      </c>
      <c r="B129">
        <v>27.872726</v>
      </c>
      <c r="C129">
        <v>0</v>
      </c>
      <c r="D129">
        <v>0</v>
      </c>
      <c r="E129">
        <v>7898.37</v>
      </c>
      <c r="F129">
        <v>0</v>
      </c>
      <c r="G129">
        <v>971297.71</v>
      </c>
      <c r="H129">
        <v>284641.62</v>
      </c>
      <c r="I129">
        <v>0</v>
      </c>
      <c r="J129">
        <v>73848.490000000005</v>
      </c>
      <c r="K129">
        <v>211.072733</v>
      </c>
      <c r="L129">
        <f t="shared" si="1"/>
        <v>6337.5603801936841</v>
      </c>
    </row>
    <row r="130" spans="1:12" x14ac:dyDescent="0.25">
      <c r="A130">
        <v>12011</v>
      </c>
      <c r="B130">
        <v>45.469510999999997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162.270792</v>
      </c>
      <c r="L130">
        <f t="shared" si="1"/>
        <v>0</v>
      </c>
    </row>
    <row r="131" spans="1:12" x14ac:dyDescent="0.25">
      <c r="A131">
        <v>12025</v>
      </c>
      <c r="B131">
        <v>10.165604999999999</v>
      </c>
      <c r="C131">
        <v>0</v>
      </c>
      <c r="D131">
        <v>0</v>
      </c>
      <c r="E131">
        <v>1420.62</v>
      </c>
      <c r="F131">
        <v>0</v>
      </c>
      <c r="G131">
        <v>173816.52</v>
      </c>
      <c r="H131">
        <v>72729.37</v>
      </c>
      <c r="I131">
        <v>337.53</v>
      </c>
      <c r="J131">
        <v>454</v>
      </c>
      <c r="K131">
        <v>47.509554000000001</v>
      </c>
      <c r="L131">
        <f t="shared" ref="L131:L194" si="2">((SUM(D131:J131)/K131)+(C131/B131))</f>
        <v>5235.9582243184177</v>
      </c>
    </row>
    <row r="132" spans="1:12" x14ac:dyDescent="0.25">
      <c r="A132">
        <v>12030</v>
      </c>
      <c r="B132">
        <v>40.526626999999998</v>
      </c>
      <c r="C132">
        <v>0</v>
      </c>
      <c r="D132">
        <v>114111.21</v>
      </c>
      <c r="E132">
        <v>41026.85</v>
      </c>
      <c r="F132">
        <v>0</v>
      </c>
      <c r="G132">
        <v>360652.79999999999</v>
      </c>
      <c r="H132">
        <v>668720.42000000004</v>
      </c>
      <c r="I132">
        <v>52122</v>
      </c>
      <c r="J132">
        <v>172887.36</v>
      </c>
      <c r="K132">
        <v>213.2071</v>
      </c>
      <c r="L132">
        <f t="shared" si="2"/>
        <v>6611.0398762517761</v>
      </c>
    </row>
    <row r="133" spans="1:12" x14ac:dyDescent="0.25">
      <c r="A133">
        <v>12036</v>
      </c>
      <c r="B133">
        <v>41.622221000000003</v>
      </c>
      <c r="C133">
        <v>0</v>
      </c>
      <c r="D133">
        <v>0</v>
      </c>
      <c r="E133">
        <v>41489.54</v>
      </c>
      <c r="F133">
        <v>0</v>
      </c>
      <c r="G133">
        <v>732070.89</v>
      </c>
      <c r="H133">
        <v>351191.71</v>
      </c>
      <c r="I133">
        <v>0</v>
      </c>
      <c r="J133">
        <v>1303</v>
      </c>
      <c r="K133">
        <v>233.97344200000001</v>
      </c>
      <c r="L133">
        <f t="shared" si="2"/>
        <v>4812.7476792857542</v>
      </c>
    </row>
    <row r="134" spans="1:12" x14ac:dyDescent="0.25">
      <c r="A134">
        <v>12037</v>
      </c>
      <c r="B134">
        <v>28.939399999999999</v>
      </c>
      <c r="C134">
        <v>0</v>
      </c>
      <c r="D134">
        <v>0</v>
      </c>
      <c r="E134">
        <v>57751.4</v>
      </c>
      <c r="F134">
        <v>0</v>
      </c>
      <c r="G134">
        <v>597542.55000000005</v>
      </c>
      <c r="H134">
        <v>175394.09</v>
      </c>
      <c r="I134">
        <v>0</v>
      </c>
      <c r="J134">
        <v>140</v>
      </c>
      <c r="K134">
        <v>136.95960700000001</v>
      </c>
      <c r="L134">
        <f t="shared" si="2"/>
        <v>6066.2268109457991</v>
      </c>
    </row>
    <row r="135" spans="1:12" x14ac:dyDescent="0.25">
      <c r="A135">
        <v>12038</v>
      </c>
      <c r="B135">
        <v>56.489427999999997</v>
      </c>
      <c r="C135">
        <v>0</v>
      </c>
      <c r="D135">
        <v>0</v>
      </c>
      <c r="E135">
        <v>77642.8</v>
      </c>
      <c r="F135">
        <v>0</v>
      </c>
      <c r="G135">
        <v>1498762.78</v>
      </c>
      <c r="H135">
        <v>659259.07999999996</v>
      </c>
      <c r="I135">
        <v>0</v>
      </c>
      <c r="J135">
        <v>3153.77</v>
      </c>
      <c r="K135">
        <v>337.88673299999999</v>
      </c>
      <c r="L135">
        <f t="shared" si="2"/>
        <v>6625.9435821056641</v>
      </c>
    </row>
    <row r="136" spans="1:12" x14ac:dyDescent="0.25">
      <c r="A136">
        <v>12040</v>
      </c>
      <c r="B136">
        <v>13.283868999999999</v>
      </c>
      <c r="C136">
        <v>0</v>
      </c>
      <c r="D136">
        <v>0</v>
      </c>
      <c r="E136">
        <v>54035.69</v>
      </c>
      <c r="F136">
        <v>0</v>
      </c>
      <c r="G136">
        <v>315105.06</v>
      </c>
      <c r="H136">
        <v>109414.94</v>
      </c>
      <c r="I136">
        <v>0</v>
      </c>
      <c r="J136">
        <v>0</v>
      </c>
      <c r="K136">
        <v>51.387095000000002</v>
      </c>
      <c r="L136">
        <f t="shared" si="2"/>
        <v>9312.7601394863832</v>
      </c>
    </row>
    <row r="137" spans="1:12" x14ac:dyDescent="0.25">
      <c r="A137">
        <v>12041</v>
      </c>
      <c r="B137">
        <v>14.246914</v>
      </c>
      <c r="C137">
        <v>0</v>
      </c>
      <c r="D137">
        <v>0</v>
      </c>
      <c r="E137">
        <v>48028.95</v>
      </c>
      <c r="F137">
        <v>0</v>
      </c>
      <c r="G137">
        <v>444571.11</v>
      </c>
      <c r="H137">
        <v>214740.9</v>
      </c>
      <c r="I137">
        <v>0</v>
      </c>
      <c r="J137">
        <v>0</v>
      </c>
      <c r="K137">
        <v>102.99383400000001</v>
      </c>
      <c r="L137">
        <f t="shared" si="2"/>
        <v>6867.7990956235299</v>
      </c>
    </row>
    <row r="138" spans="1:12" x14ac:dyDescent="0.25">
      <c r="A138">
        <v>12042</v>
      </c>
      <c r="B138">
        <v>8.5773810000000008</v>
      </c>
      <c r="C138">
        <v>0</v>
      </c>
      <c r="D138">
        <v>0</v>
      </c>
      <c r="E138">
        <v>2143.1</v>
      </c>
      <c r="F138">
        <v>0</v>
      </c>
      <c r="G138">
        <v>182170.3</v>
      </c>
      <c r="H138">
        <v>41439.870000000003</v>
      </c>
      <c r="I138">
        <v>0</v>
      </c>
      <c r="J138">
        <v>4012.43</v>
      </c>
      <c r="K138">
        <v>20.869047999999999</v>
      </c>
      <c r="L138">
        <f t="shared" si="2"/>
        <v>11009.879319842476</v>
      </c>
    </row>
    <row r="139" spans="1:12" x14ac:dyDescent="0.25">
      <c r="A139">
        <v>12043</v>
      </c>
      <c r="B139">
        <v>81.583957999999996</v>
      </c>
      <c r="C139">
        <v>0</v>
      </c>
      <c r="D139">
        <v>0</v>
      </c>
      <c r="E139">
        <v>114761.28</v>
      </c>
      <c r="F139">
        <v>0</v>
      </c>
      <c r="G139">
        <v>1400840.32</v>
      </c>
      <c r="H139">
        <v>601445.87</v>
      </c>
      <c r="I139">
        <v>0</v>
      </c>
      <c r="J139">
        <v>2280.4899999999998</v>
      </c>
      <c r="K139">
        <v>324.87684000000002</v>
      </c>
      <c r="L139">
        <f t="shared" si="2"/>
        <v>6523.4812059856295</v>
      </c>
    </row>
    <row r="140" spans="1:12" x14ac:dyDescent="0.25">
      <c r="A140">
        <v>12044</v>
      </c>
      <c r="B140">
        <v>21.209879000000001</v>
      </c>
      <c r="C140">
        <v>0</v>
      </c>
      <c r="D140">
        <v>0</v>
      </c>
      <c r="E140">
        <v>60509.94</v>
      </c>
      <c r="F140">
        <v>0</v>
      </c>
      <c r="G140">
        <v>486476.43</v>
      </c>
      <c r="H140">
        <v>143405.1</v>
      </c>
      <c r="I140">
        <v>0</v>
      </c>
      <c r="J140">
        <v>0</v>
      </c>
      <c r="K140">
        <v>97.901244000000005</v>
      </c>
      <c r="L140">
        <f t="shared" si="2"/>
        <v>7051.9172361078472</v>
      </c>
    </row>
    <row r="141" spans="1:12" x14ac:dyDescent="0.25">
      <c r="A141">
        <v>12045</v>
      </c>
      <c r="B141">
        <v>89.299126999999999</v>
      </c>
      <c r="C141">
        <v>208479.05</v>
      </c>
      <c r="D141">
        <v>2474637.39</v>
      </c>
      <c r="E141">
        <v>104232.44</v>
      </c>
      <c r="F141">
        <v>0</v>
      </c>
      <c r="G141">
        <v>1321229.98</v>
      </c>
      <c r="H141">
        <v>666683.75</v>
      </c>
      <c r="I141">
        <v>50418.39</v>
      </c>
      <c r="J141">
        <v>406872.4</v>
      </c>
      <c r="K141">
        <v>698.20995200000004</v>
      </c>
      <c r="L141">
        <f t="shared" si="2"/>
        <v>9530.2645180952986</v>
      </c>
    </row>
    <row r="142" spans="1:12" x14ac:dyDescent="0.25">
      <c r="A142">
        <v>12054</v>
      </c>
      <c r="B142">
        <v>26.975626999999999</v>
      </c>
      <c r="C142">
        <v>0</v>
      </c>
      <c r="D142">
        <v>0</v>
      </c>
      <c r="E142">
        <v>28650.98</v>
      </c>
      <c r="F142">
        <v>0</v>
      </c>
      <c r="G142">
        <v>342332.14</v>
      </c>
      <c r="H142">
        <v>84302.33</v>
      </c>
      <c r="I142">
        <v>7358.55</v>
      </c>
      <c r="J142">
        <v>49428.93</v>
      </c>
      <c r="K142">
        <v>78.052475000000001</v>
      </c>
      <c r="L142">
        <f t="shared" si="2"/>
        <v>6560.6238623438912</v>
      </c>
    </row>
    <row r="143" spans="1:12" x14ac:dyDescent="0.25">
      <c r="A143">
        <v>12060</v>
      </c>
      <c r="B143">
        <v>31.450210999999999</v>
      </c>
      <c r="C143">
        <v>103044.65</v>
      </c>
      <c r="D143">
        <v>1182680.8</v>
      </c>
      <c r="E143">
        <v>42132.02</v>
      </c>
      <c r="F143">
        <v>0</v>
      </c>
      <c r="G143">
        <v>160939.35</v>
      </c>
      <c r="H143">
        <v>215866.68</v>
      </c>
      <c r="I143">
        <v>0</v>
      </c>
      <c r="J143">
        <v>30112.68</v>
      </c>
      <c r="K143">
        <v>131.51709</v>
      </c>
      <c r="L143">
        <f t="shared" si="2"/>
        <v>15683.429831254587</v>
      </c>
    </row>
    <row r="144" spans="1:12" x14ac:dyDescent="0.25">
      <c r="A144">
        <v>12105</v>
      </c>
      <c r="B144">
        <v>22.676646000000002</v>
      </c>
      <c r="C144">
        <v>28266.799999999999</v>
      </c>
      <c r="D144">
        <v>170562.5</v>
      </c>
      <c r="E144">
        <v>26170.79</v>
      </c>
      <c r="F144">
        <v>0</v>
      </c>
      <c r="G144">
        <v>386458.46</v>
      </c>
      <c r="H144">
        <v>166629.22</v>
      </c>
      <c r="I144">
        <v>13361.9</v>
      </c>
      <c r="J144">
        <v>0</v>
      </c>
      <c r="K144">
        <v>151.96407300000001</v>
      </c>
      <c r="L144">
        <f t="shared" si="2"/>
        <v>6268.6428823155775</v>
      </c>
    </row>
    <row r="145" spans="1:12" x14ac:dyDescent="0.25">
      <c r="A145">
        <v>12501</v>
      </c>
      <c r="B145">
        <v>9.6726189999999992</v>
      </c>
      <c r="C145">
        <v>0</v>
      </c>
      <c r="D145">
        <v>0</v>
      </c>
      <c r="E145">
        <v>-566.41</v>
      </c>
      <c r="F145">
        <v>0</v>
      </c>
      <c r="G145">
        <v>12922.76</v>
      </c>
      <c r="H145">
        <v>0</v>
      </c>
      <c r="I145">
        <v>733.2</v>
      </c>
      <c r="J145">
        <v>0</v>
      </c>
      <c r="K145">
        <v>56.583333000000003</v>
      </c>
      <c r="L145">
        <f t="shared" si="2"/>
        <v>231.33225467647867</v>
      </c>
    </row>
    <row r="146" spans="1:12" x14ac:dyDescent="0.25">
      <c r="A146">
        <v>12528</v>
      </c>
      <c r="B146">
        <v>59.154626999999998</v>
      </c>
      <c r="C146">
        <v>0</v>
      </c>
      <c r="D146">
        <v>0</v>
      </c>
      <c r="E146">
        <v>118258.24000000001</v>
      </c>
      <c r="F146">
        <v>42220.58</v>
      </c>
      <c r="G146">
        <v>2964812.5</v>
      </c>
      <c r="H146">
        <v>531667.44999999995</v>
      </c>
      <c r="I146">
        <v>0</v>
      </c>
      <c r="J146">
        <v>1701.18</v>
      </c>
      <c r="K146">
        <v>340.05059299999999</v>
      </c>
      <c r="L146">
        <f t="shared" si="2"/>
        <v>10759.163563640661</v>
      </c>
    </row>
    <row r="147" spans="1:12" x14ac:dyDescent="0.25">
      <c r="A147">
        <v>12529</v>
      </c>
      <c r="B147">
        <v>30.112271</v>
      </c>
      <c r="C147">
        <v>0</v>
      </c>
      <c r="D147">
        <v>0</v>
      </c>
      <c r="E147">
        <v>0</v>
      </c>
      <c r="F147">
        <v>0</v>
      </c>
      <c r="G147">
        <v>106192.75</v>
      </c>
      <c r="H147">
        <v>382.53</v>
      </c>
      <c r="I147">
        <v>0</v>
      </c>
      <c r="J147">
        <v>0</v>
      </c>
      <c r="K147">
        <v>183.73828499999999</v>
      </c>
      <c r="L147">
        <f t="shared" si="2"/>
        <v>580.03850422354822</v>
      </c>
    </row>
    <row r="148" spans="1:12" x14ac:dyDescent="0.25">
      <c r="A148">
        <v>12541</v>
      </c>
      <c r="B148">
        <v>28.613496999999999</v>
      </c>
      <c r="C148">
        <v>0</v>
      </c>
      <c r="D148">
        <v>0</v>
      </c>
      <c r="E148">
        <v>5137.5600000000004</v>
      </c>
      <c r="F148">
        <v>14140.12</v>
      </c>
      <c r="G148">
        <v>834173.93</v>
      </c>
      <c r="H148">
        <v>441715.72</v>
      </c>
      <c r="I148">
        <v>0</v>
      </c>
      <c r="J148">
        <v>44283.78</v>
      </c>
      <c r="K148">
        <v>184.60122799999999</v>
      </c>
      <c r="L148">
        <f t="shared" si="2"/>
        <v>7255.9165749428284</v>
      </c>
    </row>
    <row r="149" spans="1:12" x14ac:dyDescent="0.25">
      <c r="A149">
        <v>12627</v>
      </c>
      <c r="B149">
        <v>18.356563000000001</v>
      </c>
      <c r="C149">
        <v>28576.46</v>
      </c>
      <c r="D149">
        <v>354912.79</v>
      </c>
      <c r="E149">
        <v>6259.14</v>
      </c>
      <c r="F149">
        <v>0</v>
      </c>
      <c r="G149">
        <v>437713.56</v>
      </c>
      <c r="H149">
        <v>205163.63</v>
      </c>
      <c r="I149">
        <v>0</v>
      </c>
      <c r="J149">
        <v>55077.32</v>
      </c>
      <c r="K149">
        <v>105.631777</v>
      </c>
      <c r="L149">
        <f t="shared" si="2"/>
        <v>11583.332745365205</v>
      </c>
    </row>
    <row r="150" spans="1:12" x14ac:dyDescent="0.25">
      <c r="A150">
        <v>12644</v>
      </c>
      <c r="B150">
        <v>47.982033000000001</v>
      </c>
      <c r="C150">
        <v>0</v>
      </c>
      <c r="D150">
        <v>0</v>
      </c>
      <c r="E150">
        <v>13283.49</v>
      </c>
      <c r="F150">
        <v>0</v>
      </c>
      <c r="G150">
        <v>819070.17</v>
      </c>
      <c r="H150">
        <v>601086.31999999995</v>
      </c>
      <c r="I150">
        <v>0</v>
      </c>
      <c r="J150">
        <v>110660</v>
      </c>
      <c r="K150">
        <v>306.94610899999998</v>
      </c>
      <c r="L150">
        <f t="shared" si="2"/>
        <v>5030.5246905736149</v>
      </c>
    </row>
    <row r="151" spans="1:12" x14ac:dyDescent="0.25">
      <c r="A151">
        <v>12671</v>
      </c>
      <c r="B151">
        <v>14.993589999999999</v>
      </c>
      <c r="C151">
        <v>0</v>
      </c>
      <c r="D151">
        <v>0</v>
      </c>
      <c r="E151">
        <v>15917.63</v>
      </c>
      <c r="F151">
        <v>8985.9599999999991</v>
      </c>
      <c r="G151">
        <v>454946.2</v>
      </c>
      <c r="H151">
        <v>143470.39999999999</v>
      </c>
      <c r="I151">
        <v>487.48</v>
      </c>
      <c r="J151">
        <v>3827.05</v>
      </c>
      <c r="K151">
        <v>112.089747</v>
      </c>
      <c r="L151">
        <f t="shared" si="2"/>
        <v>5599.3945637150919</v>
      </c>
    </row>
    <row r="152" spans="1:12" x14ac:dyDescent="0.25">
      <c r="A152">
        <v>12684</v>
      </c>
      <c r="B152">
        <v>58.916168999999996</v>
      </c>
      <c r="C152">
        <v>0</v>
      </c>
      <c r="D152">
        <v>0</v>
      </c>
      <c r="E152">
        <v>241851.38</v>
      </c>
      <c r="F152">
        <v>0</v>
      </c>
      <c r="G152">
        <v>2112795.41</v>
      </c>
      <c r="H152">
        <v>580.41999999999996</v>
      </c>
      <c r="I152">
        <v>0</v>
      </c>
      <c r="J152">
        <v>0</v>
      </c>
      <c r="K152">
        <v>400.065876</v>
      </c>
      <c r="L152">
        <f t="shared" si="2"/>
        <v>5887.0984787515345</v>
      </c>
    </row>
    <row r="153" spans="1:12" x14ac:dyDescent="0.25">
      <c r="A153">
        <v>12867</v>
      </c>
      <c r="B153">
        <v>83.451345000000003</v>
      </c>
      <c r="C153">
        <v>593131.65</v>
      </c>
      <c r="D153">
        <v>70517.070000000007</v>
      </c>
      <c r="E153">
        <v>177473.38</v>
      </c>
      <c r="F153">
        <v>0</v>
      </c>
      <c r="G153">
        <v>847887.52</v>
      </c>
      <c r="H153">
        <v>59312.7</v>
      </c>
      <c r="I153">
        <v>23083.96</v>
      </c>
      <c r="J153">
        <v>357504.33</v>
      </c>
      <c r="K153">
        <v>400.98253099999999</v>
      </c>
      <c r="L153">
        <f t="shared" si="2"/>
        <v>10937.554132806727</v>
      </c>
    </row>
    <row r="154" spans="1:12" x14ac:dyDescent="0.25">
      <c r="A154">
        <v>12924</v>
      </c>
      <c r="B154">
        <v>106.930628</v>
      </c>
      <c r="C154">
        <v>549827</v>
      </c>
      <c r="D154">
        <v>3298081.46</v>
      </c>
      <c r="E154">
        <v>333998.77</v>
      </c>
      <c r="F154">
        <v>360928.56</v>
      </c>
      <c r="G154">
        <v>2487616.86</v>
      </c>
      <c r="H154">
        <v>820107.36</v>
      </c>
      <c r="I154">
        <v>120437.38</v>
      </c>
      <c r="J154">
        <v>58278.3</v>
      </c>
      <c r="K154">
        <v>910.74757399999999</v>
      </c>
      <c r="L154">
        <f t="shared" si="2"/>
        <v>13354.331571052649</v>
      </c>
    </row>
    <row r="155" spans="1:12" x14ac:dyDescent="0.25">
      <c r="A155">
        <v>12951</v>
      </c>
      <c r="B155">
        <v>58.783952999999997</v>
      </c>
      <c r="C155">
        <v>13420.74</v>
      </c>
      <c r="D155">
        <v>115587.46</v>
      </c>
      <c r="E155">
        <v>80636.03</v>
      </c>
      <c r="F155">
        <v>40785.22</v>
      </c>
      <c r="G155">
        <v>784670.96</v>
      </c>
      <c r="H155">
        <v>309559.7</v>
      </c>
      <c r="I155">
        <v>108415</v>
      </c>
      <c r="J155">
        <v>27816.45</v>
      </c>
      <c r="K155">
        <v>231.56172799999999</v>
      </c>
      <c r="L155">
        <f t="shared" si="2"/>
        <v>6565.583214684113</v>
      </c>
    </row>
    <row r="156" spans="1:12" x14ac:dyDescent="0.25">
      <c r="A156">
        <v>13034</v>
      </c>
      <c r="B156">
        <v>69.450980999999999</v>
      </c>
      <c r="C156">
        <v>-8618.86</v>
      </c>
      <c r="D156">
        <v>287720.65999999997</v>
      </c>
      <c r="E156">
        <v>191431.65</v>
      </c>
      <c r="F156">
        <v>0</v>
      </c>
      <c r="G156">
        <v>2080048.61</v>
      </c>
      <c r="H156">
        <v>715622.85</v>
      </c>
      <c r="I156">
        <v>117869.87</v>
      </c>
      <c r="J156">
        <v>180902.96</v>
      </c>
      <c r="K156">
        <v>607.99986699999999</v>
      </c>
      <c r="L156">
        <f t="shared" si="2"/>
        <v>5753.5273696501736</v>
      </c>
    </row>
    <row r="157" spans="1:12" x14ac:dyDescent="0.25">
      <c r="A157">
        <v>13132</v>
      </c>
      <c r="B157">
        <v>25.095808999999999</v>
      </c>
      <c r="C157">
        <v>0</v>
      </c>
      <c r="D157">
        <v>0</v>
      </c>
      <c r="E157">
        <v>5050.3100000000004</v>
      </c>
      <c r="F157">
        <v>0</v>
      </c>
      <c r="G157">
        <v>1091067.05</v>
      </c>
      <c r="H157">
        <v>569557.87</v>
      </c>
      <c r="I157">
        <v>0</v>
      </c>
      <c r="J157">
        <v>58936.18</v>
      </c>
      <c r="K157">
        <v>276.676647</v>
      </c>
      <c r="L157">
        <f t="shared" si="2"/>
        <v>6233.3103595837629</v>
      </c>
    </row>
    <row r="158" spans="1:12" x14ac:dyDescent="0.25">
      <c r="A158">
        <v>13147</v>
      </c>
      <c r="B158">
        <v>24.502925000000001</v>
      </c>
      <c r="C158">
        <v>0</v>
      </c>
      <c r="D158">
        <v>0</v>
      </c>
      <c r="E158">
        <v>18641.21</v>
      </c>
      <c r="F158">
        <v>0</v>
      </c>
      <c r="G158">
        <v>839352.3</v>
      </c>
      <c r="H158">
        <v>446642.54</v>
      </c>
      <c r="I158">
        <v>0</v>
      </c>
      <c r="J158">
        <v>80286.87</v>
      </c>
      <c r="K158">
        <v>254.49122800000001</v>
      </c>
      <c r="L158">
        <f t="shared" si="2"/>
        <v>5441.927923739674</v>
      </c>
    </row>
    <row r="159" spans="1:12" x14ac:dyDescent="0.25">
      <c r="A159">
        <v>13148</v>
      </c>
      <c r="B159">
        <v>13.45509</v>
      </c>
      <c r="C159">
        <v>0</v>
      </c>
      <c r="D159">
        <v>0</v>
      </c>
      <c r="E159">
        <v>18466.41</v>
      </c>
      <c r="F159">
        <v>0</v>
      </c>
      <c r="G159">
        <v>534346.5</v>
      </c>
      <c r="H159">
        <v>535429.39</v>
      </c>
      <c r="I159">
        <v>0</v>
      </c>
      <c r="J159">
        <v>71.400000000000006</v>
      </c>
      <c r="K159">
        <v>200.32335399999999</v>
      </c>
      <c r="L159">
        <f t="shared" si="2"/>
        <v>5432.7849362985407</v>
      </c>
    </row>
    <row r="160" spans="1:12" x14ac:dyDescent="0.25">
      <c r="A160">
        <v>13170</v>
      </c>
      <c r="B160">
        <v>23.438092999999999</v>
      </c>
      <c r="C160">
        <v>3386.56</v>
      </c>
      <c r="D160">
        <v>546986.86</v>
      </c>
      <c r="E160">
        <v>23422.51</v>
      </c>
      <c r="F160">
        <v>51731.35</v>
      </c>
      <c r="G160">
        <v>872719.82</v>
      </c>
      <c r="H160">
        <v>856727.41</v>
      </c>
      <c r="I160">
        <v>0</v>
      </c>
      <c r="J160">
        <v>165448.19</v>
      </c>
      <c r="K160">
        <v>260.66904599999998</v>
      </c>
      <c r="L160">
        <f t="shared" si="2"/>
        <v>9800.5503062311855</v>
      </c>
    </row>
    <row r="161" spans="1:12" x14ac:dyDescent="0.25">
      <c r="A161">
        <v>13173</v>
      </c>
      <c r="B161">
        <v>7.4294479999999998</v>
      </c>
      <c r="C161">
        <v>0</v>
      </c>
      <c r="D161">
        <v>0</v>
      </c>
      <c r="E161">
        <v>0</v>
      </c>
      <c r="F161">
        <v>0</v>
      </c>
      <c r="G161">
        <v>311658.05</v>
      </c>
      <c r="H161">
        <v>178126.32</v>
      </c>
      <c r="I161">
        <v>0</v>
      </c>
      <c r="J161">
        <v>0</v>
      </c>
      <c r="K161">
        <v>43.987732999999999</v>
      </c>
      <c r="L161">
        <f t="shared" si="2"/>
        <v>11134.567221275078</v>
      </c>
    </row>
    <row r="162" spans="1:12" x14ac:dyDescent="0.25">
      <c r="A162">
        <v>13175</v>
      </c>
      <c r="B162">
        <v>37.084116999999999</v>
      </c>
      <c r="C162">
        <v>0</v>
      </c>
      <c r="D162">
        <v>0</v>
      </c>
      <c r="E162">
        <v>30180.57</v>
      </c>
      <c r="F162">
        <v>0</v>
      </c>
      <c r="G162">
        <v>884653.74</v>
      </c>
      <c r="H162">
        <v>515450.03</v>
      </c>
      <c r="I162">
        <v>0</v>
      </c>
      <c r="J162">
        <v>69511.22</v>
      </c>
      <c r="K162">
        <v>241.757082</v>
      </c>
      <c r="L162">
        <f t="shared" si="2"/>
        <v>6203.7295767823662</v>
      </c>
    </row>
    <row r="163" spans="1:12" x14ac:dyDescent="0.25">
      <c r="A163">
        <v>13195</v>
      </c>
      <c r="B163">
        <v>6.7689870000000001</v>
      </c>
      <c r="C163">
        <v>14223.72</v>
      </c>
      <c r="D163">
        <v>123882.79</v>
      </c>
      <c r="E163">
        <v>30138.94</v>
      </c>
      <c r="F163">
        <v>0</v>
      </c>
      <c r="G163">
        <v>176145.5</v>
      </c>
      <c r="H163">
        <v>171674.59</v>
      </c>
      <c r="I163">
        <v>0</v>
      </c>
      <c r="J163">
        <v>0</v>
      </c>
      <c r="K163">
        <v>107.729429</v>
      </c>
      <c r="L163">
        <f t="shared" si="2"/>
        <v>6759.6610670581422</v>
      </c>
    </row>
    <row r="164" spans="1:12" x14ac:dyDescent="0.25">
      <c r="A164">
        <v>13199</v>
      </c>
      <c r="B164">
        <v>32.502924</v>
      </c>
      <c r="C164">
        <v>0</v>
      </c>
      <c r="D164">
        <v>0</v>
      </c>
      <c r="E164">
        <v>13795.51</v>
      </c>
      <c r="F164">
        <v>0</v>
      </c>
      <c r="G164">
        <v>365177.61</v>
      </c>
      <c r="H164">
        <v>369742.27</v>
      </c>
      <c r="I164">
        <v>165.8</v>
      </c>
      <c r="J164">
        <v>80266.929999999993</v>
      </c>
      <c r="K164">
        <v>143.12865300000001</v>
      </c>
      <c r="L164">
        <f t="shared" si="2"/>
        <v>5793.0267812972434</v>
      </c>
    </row>
    <row r="165" spans="1:12" x14ac:dyDescent="0.25">
      <c r="A165">
        <v>13232</v>
      </c>
      <c r="B165">
        <v>17.328123999999999</v>
      </c>
      <c r="C165">
        <v>4277.38</v>
      </c>
      <c r="D165">
        <v>67360.97</v>
      </c>
      <c r="E165">
        <v>5200.6000000000004</v>
      </c>
      <c r="F165">
        <v>0</v>
      </c>
      <c r="G165">
        <v>452596.61</v>
      </c>
      <c r="H165">
        <v>36911.07</v>
      </c>
      <c r="I165">
        <v>1331.88</v>
      </c>
      <c r="J165">
        <v>31917.65</v>
      </c>
      <c r="K165">
        <v>85.671873000000005</v>
      </c>
      <c r="L165">
        <f t="shared" si="2"/>
        <v>7195.6702589150036</v>
      </c>
    </row>
    <row r="166" spans="1:12" x14ac:dyDescent="0.25">
      <c r="A166">
        <v>13249</v>
      </c>
      <c r="B166">
        <v>52.28125</v>
      </c>
      <c r="C166">
        <v>0</v>
      </c>
      <c r="D166">
        <v>0</v>
      </c>
      <c r="E166">
        <v>35285.120000000003</v>
      </c>
      <c r="F166">
        <v>0</v>
      </c>
      <c r="G166">
        <v>1830123.09</v>
      </c>
      <c r="H166">
        <v>328642.96999999997</v>
      </c>
      <c r="I166">
        <v>0</v>
      </c>
      <c r="J166">
        <v>590.79</v>
      </c>
      <c r="K166">
        <v>236.46199999999999</v>
      </c>
      <c r="L166">
        <f t="shared" si="2"/>
        <v>9281.1613282472463</v>
      </c>
    </row>
    <row r="167" spans="1:12" x14ac:dyDescent="0.25">
      <c r="A167">
        <v>13253</v>
      </c>
      <c r="B167">
        <v>23.941175000000001</v>
      </c>
      <c r="C167">
        <v>0</v>
      </c>
      <c r="D167">
        <v>0</v>
      </c>
      <c r="E167">
        <v>5348.02</v>
      </c>
      <c r="F167">
        <v>57044.82</v>
      </c>
      <c r="G167">
        <v>1127473.29</v>
      </c>
      <c r="H167">
        <v>519797.43</v>
      </c>
      <c r="I167">
        <v>0</v>
      </c>
      <c r="J167">
        <v>46492.54</v>
      </c>
      <c r="K167">
        <v>215.241184</v>
      </c>
      <c r="L167">
        <f t="shared" si="2"/>
        <v>8159.0152375300077</v>
      </c>
    </row>
    <row r="168" spans="1:12" x14ac:dyDescent="0.25">
      <c r="A168">
        <v>13254</v>
      </c>
      <c r="B168">
        <v>55.518518</v>
      </c>
      <c r="C168">
        <v>0</v>
      </c>
      <c r="D168">
        <v>0</v>
      </c>
      <c r="E168">
        <v>9441.93</v>
      </c>
      <c r="F168">
        <v>0</v>
      </c>
      <c r="G168">
        <v>1419397.87</v>
      </c>
      <c r="H168">
        <v>427323.84</v>
      </c>
      <c r="I168">
        <v>0</v>
      </c>
      <c r="J168">
        <v>149405.20000000001</v>
      </c>
      <c r="K168">
        <v>341.27159499999999</v>
      </c>
      <c r="L168">
        <f t="shared" si="2"/>
        <v>5876.7529128816013</v>
      </c>
    </row>
    <row r="169" spans="1:12" x14ac:dyDescent="0.25">
      <c r="A169">
        <v>13255</v>
      </c>
      <c r="B169">
        <v>51.656976</v>
      </c>
      <c r="C169">
        <v>0</v>
      </c>
      <c r="D169">
        <v>0</v>
      </c>
      <c r="E169">
        <v>8778.9</v>
      </c>
      <c r="F169">
        <v>0</v>
      </c>
      <c r="G169">
        <v>1825569.59</v>
      </c>
      <c r="H169">
        <v>506387.03</v>
      </c>
      <c r="I169">
        <v>0</v>
      </c>
      <c r="J169">
        <v>117809.61</v>
      </c>
      <c r="K169">
        <v>372.44766800000002</v>
      </c>
      <c r="L169">
        <f t="shared" si="2"/>
        <v>6601.0485263663932</v>
      </c>
    </row>
    <row r="170" spans="1:12" x14ac:dyDescent="0.25">
      <c r="A170">
        <v>13864</v>
      </c>
      <c r="B170">
        <v>33.698225000000001</v>
      </c>
      <c r="C170">
        <v>0</v>
      </c>
      <c r="D170">
        <v>0</v>
      </c>
      <c r="E170">
        <v>45211.15</v>
      </c>
      <c r="F170">
        <v>0</v>
      </c>
      <c r="G170">
        <v>610230.43000000005</v>
      </c>
      <c r="H170">
        <v>189354.25</v>
      </c>
      <c r="I170">
        <v>0</v>
      </c>
      <c r="J170">
        <v>0</v>
      </c>
      <c r="K170">
        <v>201.67455200000001</v>
      </c>
      <c r="L170">
        <f t="shared" si="2"/>
        <v>4188.9064417011823</v>
      </c>
    </row>
    <row r="171" spans="1:12" x14ac:dyDescent="0.25">
      <c r="A171">
        <v>13962</v>
      </c>
      <c r="B171">
        <v>15.157895</v>
      </c>
      <c r="C171">
        <v>0</v>
      </c>
      <c r="D171">
        <v>0</v>
      </c>
      <c r="E171">
        <v>1975.85</v>
      </c>
      <c r="F171">
        <v>0</v>
      </c>
      <c r="G171">
        <v>224926.13</v>
      </c>
      <c r="H171">
        <v>351.11</v>
      </c>
      <c r="I171">
        <v>16715.509999999998</v>
      </c>
      <c r="J171">
        <v>11608.33</v>
      </c>
      <c r="K171">
        <v>52.740459999999999</v>
      </c>
      <c r="L171">
        <f t="shared" si="2"/>
        <v>4845.9366869382629</v>
      </c>
    </row>
    <row r="172" spans="1:12" x14ac:dyDescent="0.25">
      <c r="A172">
        <v>13994</v>
      </c>
      <c r="B172">
        <v>122.014495</v>
      </c>
      <c r="C172">
        <v>803806.86</v>
      </c>
      <c r="D172">
        <v>1765086.9</v>
      </c>
      <c r="E172">
        <v>3863.8</v>
      </c>
      <c r="F172">
        <v>0</v>
      </c>
      <c r="G172">
        <v>382793.15</v>
      </c>
      <c r="H172">
        <v>656162.76</v>
      </c>
      <c r="I172">
        <v>1878.08</v>
      </c>
      <c r="J172">
        <v>0</v>
      </c>
      <c r="K172">
        <v>401.21972199999999</v>
      </c>
      <c r="L172">
        <f t="shared" si="2"/>
        <v>13590.905229115848</v>
      </c>
    </row>
    <row r="173" spans="1:12" x14ac:dyDescent="0.25">
      <c r="A173">
        <v>13999</v>
      </c>
      <c r="B173">
        <v>2</v>
      </c>
      <c r="C173">
        <v>16389.009999999998</v>
      </c>
      <c r="D173">
        <v>75584.59</v>
      </c>
      <c r="E173">
        <v>33814.51</v>
      </c>
      <c r="F173">
        <v>0</v>
      </c>
      <c r="G173">
        <v>214557.2</v>
      </c>
      <c r="H173">
        <v>71023.539999999994</v>
      </c>
      <c r="I173">
        <v>0</v>
      </c>
      <c r="J173">
        <v>0</v>
      </c>
      <c r="K173">
        <v>131.88541799999999</v>
      </c>
      <c r="L173">
        <f t="shared" si="2"/>
        <v>11189.376199483175</v>
      </c>
    </row>
    <row r="174" spans="1:12" x14ac:dyDescent="0.25">
      <c r="A174">
        <v>14065</v>
      </c>
      <c r="B174">
        <v>45.945621000000003</v>
      </c>
      <c r="C174">
        <v>0</v>
      </c>
      <c r="D174">
        <v>0</v>
      </c>
      <c r="E174">
        <v>0</v>
      </c>
      <c r="F174">
        <v>0</v>
      </c>
      <c r="G174">
        <v>1210982.0900000001</v>
      </c>
      <c r="H174">
        <v>661.87</v>
      </c>
      <c r="I174">
        <v>0</v>
      </c>
      <c r="J174">
        <v>0</v>
      </c>
      <c r="K174">
        <v>288.915413</v>
      </c>
      <c r="L174">
        <f t="shared" si="2"/>
        <v>4193.7671217284633</v>
      </c>
    </row>
    <row r="175" spans="1:12" x14ac:dyDescent="0.25">
      <c r="A175">
        <v>14066</v>
      </c>
      <c r="B175">
        <v>7.1306830000000003</v>
      </c>
      <c r="C175">
        <v>0</v>
      </c>
      <c r="D175">
        <v>0</v>
      </c>
      <c r="E175">
        <v>0</v>
      </c>
      <c r="F175">
        <v>0</v>
      </c>
      <c r="G175">
        <v>391199.03</v>
      </c>
      <c r="H175">
        <v>177732.64</v>
      </c>
      <c r="I175">
        <v>0</v>
      </c>
      <c r="J175">
        <v>0</v>
      </c>
      <c r="K175">
        <v>77.642044999999996</v>
      </c>
      <c r="L175">
        <f t="shared" si="2"/>
        <v>7327.6234545342031</v>
      </c>
    </row>
    <row r="176" spans="1:12" x14ac:dyDescent="0.25">
      <c r="A176">
        <v>14067</v>
      </c>
      <c r="B176">
        <v>23.693501999999999</v>
      </c>
      <c r="C176">
        <v>18552.349999999999</v>
      </c>
      <c r="D176">
        <v>18552.349999999999</v>
      </c>
      <c r="E176">
        <v>52037.66</v>
      </c>
      <c r="F176">
        <v>0</v>
      </c>
      <c r="G176">
        <v>493454.42</v>
      </c>
      <c r="H176">
        <v>242559.01</v>
      </c>
      <c r="I176">
        <v>26268.67</v>
      </c>
      <c r="J176">
        <v>0</v>
      </c>
      <c r="K176">
        <v>98.242936</v>
      </c>
      <c r="L176">
        <f t="shared" si="2"/>
        <v>9260.6936146572443</v>
      </c>
    </row>
    <row r="177" spans="1:12" x14ac:dyDescent="0.25">
      <c r="A177">
        <v>14090</v>
      </c>
      <c r="B177">
        <v>49.106506000000003</v>
      </c>
      <c r="C177">
        <v>21092.19</v>
      </c>
      <c r="D177">
        <v>494398.44</v>
      </c>
      <c r="E177">
        <v>37564.54</v>
      </c>
      <c r="F177">
        <v>0</v>
      </c>
      <c r="G177">
        <v>1527272.59</v>
      </c>
      <c r="H177">
        <v>437572.16</v>
      </c>
      <c r="I177">
        <v>0</v>
      </c>
      <c r="J177">
        <v>3474.58</v>
      </c>
      <c r="K177">
        <v>365.42603600000001</v>
      </c>
      <c r="L177">
        <f t="shared" si="2"/>
        <v>7271.6215264067359</v>
      </c>
    </row>
    <row r="178" spans="1:12" x14ac:dyDescent="0.25">
      <c r="A178">
        <v>14091</v>
      </c>
      <c r="B178">
        <v>42.358415000000001</v>
      </c>
      <c r="C178">
        <v>0</v>
      </c>
      <c r="D178">
        <v>0</v>
      </c>
      <c r="E178">
        <v>8824.06</v>
      </c>
      <c r="F178">
        <v>0</v>
      </c>
      <c r="G178">
        <v>161895.06</v>
      </c>
      <c r="H178">
        <v>18915.78</v>
      </c>
      <c r="I178">
        <v>0</v>
      </c>
      <c r="J178">
        <v>17880.63</v>
      </c>
      <c r="K178">
        <v>57.273049</v>
      </c>
      <c r="L178">
        <f t="shared" si="2"/>
        <v>3623.2666781892476</v>
      </c>
    </row>
    <row r="179" spans="1:12" x14ac:dyDescent="0.25">
      <c r="A179">
        <v>14121</v>
      </c>
      <c r="B179">
        <v>25.307694000000001</v>
      </c>
      <c r="C179">
        <v>0</v>
      </c>
      <c r="D179">
        <v>69157</v>
      </c>
      <c r="E179">
        <v>0</v>
      </c>
      <c r="F179">
        <v>0</v>
      </c>
      <c r="G179">
        <v>37693.4</v>
      </c>
      <c r="H179">
        <v>0</v>
      </c>
      <c r="I179">
        <v>18985.96</v>
      </c>
      <c r="J179">
        <v>0</v>
      </c>
      <c r="K179">
        <v>122.759623</v>
      </c>
      <c r="L179">
        <f t="shared" si="2"/>
        <v>1025.0631023850569</v>
      </c>
    </row>
    <row r="180" spans="1:12" x14ac:dyDescent="0.25">
      <c r="A180">
        <v>14139</v>
      </c>
      <c r="B180">
        <v>13.98795</v>
      </c>
      <c r="C180">
        <v>0</v>
      </c>
      <c r="D180">
        <v>80544</v>
      </c>
      <c r="E180">
        <v>0</v>
      </c>
      <c r="F180">
        <v>0</v>
      </c>
      <c r="G180">
        <v>33569.9</v>
      </c>
      <c r="H180">
        <v>0</v>
      </c>
      <c r="I180">
        <v>0</v>
      </c>
      <c r="J180">
        <v>0</v>
      </c>
      <c r="K180">
        <v>208.57831300000001</v>
      </c>
      <c r="L180">
        <f t="shared" si="2"/>
        <v>547.10337982261842</v>
      </c>
    </row>
    <row r="181" spans="1:12" x14ac:dyDescent="0.25">
      <c r="A181">
        <v>14147</v>
      </c>
      <c r="B181">
        <v>16.600256999999999</v>
      </c>
      <c r="C181">
        <v>0</v>
      </c>
      <c r="D181">
        <v>0</v>
      </c>
      <c r="E181">
        <v>5529.25</v>
      </c>
      <c r="F181">
        <v>0</v>
      </c>
      <c r="G181">
        <v>696270.49</v>
      </c>
      <c r="H181">
        <v>299818.45</v>
      </c>
      <c r="I181">
        <v>0</v>
      </c>
      <c r="J181">
        <v>2361.91</v>
      </c>
      <c r="K181">
        <v>187.43123499999999</v>
      </c>
      <c r="L181">
        <f t="shared" si="2"/>
        <v>5356.5250210297127</v>
      </c>
    </row>
    <row r="182" spans="1:12" x14ac:dyDescent="0.25">
      <c r="A182">
        <v>14149</v>
      </c>
      <c r="B182">
        <v>8.7356320000000007</v>
      </c>
      <c r="C182">
        <v>27020.81</v>
      </c>
      <c r="D182">
        <v>55458.01</v>
      </c>
      <c r="E182">
        <v>-1216.3599999999999</v>
      </c>
      <c r="F182">
        <v>689</v>
      </c>
      <c r="G182">
        <v>290832.90999999997</v>
      </c>
      <c r="H182">
        <v>136056.63</v>
      </c>
      <c r="I182">
        <v>-64268.72</v>
      </c>
      <c r="J182">
        <v>52499.62</v>
      </c>
      <c r="K182">
        <v>82.258622000000003</v>
      </c>
      <c r="L182">
        <f t="shared" si="2"/>
        <v>8807.4795931648259</v>
      </c>
    </row>
    <row r="183" spans="1:12" x14ac:dyDescent="0.25">
      <c r="A183">
        <v>14187</v>
      </c>
      <c r="B183">
        <v>42.684849</v>
      </c>
      <c r="C183">
        <v>0</v>
      </c>
      <c r="D183">
        <v>0</v>
      </c>
      <c r="E183">
        <v>38929.660000000003</v>
      </c>
      <c r="F183">
        <v>0</v>
      </c>
      <c r="G183">
        <v>1180859.02</v>
      </c>
      <c r="H183">
        <v>566.45000000000005</v>
      </c>
      <c r="I183">
        <v>0</v>
      </c>
      <c r="J183">
        <v>0</v>
      </c>
      <c r="K183">
        <v>269.151522</v>
      </c>
      <c r="L183">
        <f t="shared" si="2"/>
        <v>4534.0822185653469</v>
      </c>
    </row>
    <row r="184" spans="1:12" x14ac:dyDescent="0.25">
      <c r="A184">
        <v>14188</v>
      </c>
      <c r="B184">
        <v>85.546012000000005</v>
      </c>
      <c r="C184">
        <v>0</v>
      </c>
      <c r="D184">
        <v>0</v>
      </c>
      <c r="E184">
        <v>59286.27</v>
      </c>
      <c r="F184">
        <v>0</v>
      </c>
      <c r="G184">
        <v>1397841.11</v>
      </c>
      <c r="H184">
        <v>895753.67</v>
      </c>
      <c r="I184">
        <v>70758.240000000005</v>
      </c>
      <c r="J184">
        <v>164249.04</v>
      </c>
      <c r="K184">
        <v>354.975459</v>
      </c>
      <c r="L184">
        <f t="shared" si="2"/>
        <v>7290.3302591405354</v>
      </c>
    </row>
    <row r="185" spans="1:12" x14ac:dyDescent="0.25">
      <c r="A185">
        <v>14189</v>
      </c>
      <c r="B185">
        <v>38.634728000000003</v>
      </c>
      <c r="C185">
        <v>0</v>
      </c>
      <c r="D185">
        <v>0</v>
      </c>
      <c r="E185">
        <v>37423.39</v>
      </c>
      <c r="F185">
        <v>0</v>
      </c>
      <c r="G185">
        <v>1112992.8899999999</v>
      </c>
      <c r="H185">
        <v>610.79999999999995</v>
      </c>
      <c r="I185">
        <v>0</v>
      </c>
      <c r="J185">
        <v>0</v>
      </c>
      <c r="K185">
        <v>216.329339</v>
      </c>
      <c r="L185">
        <f t="shared" si="2"/>
        <v>5320.7164840456517</v>
      </c>
    </row>
    <row r="186" spans="1:12" x14ac:dyDescent="0.25">
      <c r="A186">
        <v>14467</v>
      </c>
      <c r="B186">
        <v>34.488098000000001</v>
      </c>
      <c r="C186">
        <v>15616.09</v>
      </c>
      <c r="D186">
        <v>126862.02</v>
      </c>
      <c r="E186">
        <v>92559.78</v>
      </c>
      <c r="F186">
        <v>0</v>
      </c>
      <c r="G186">
        <v>968881.96</v>
      </c>
      <c r="H186">
        <v>261777.44</v>
      </c>
      <c r="I186">
        <v>58171.3</v>
      </c>
      <c r="J186">
        <v>48916.88</v>
      </c>
      <c r="K186">
        <v>256.83334000000002</v>
      </c>
      <c r="L186">
        <f t="shared" si="2"/>
        <v>6515.7530441467698</v>
      </c>
    </row>
    <row r="187" spans="1:12" x14ac:dyDescent="0.25">
      <c r="A187">
        <v>14777</v>
      </c>
      <c r="B187">
        <v>35.883510999999999</v>
      </c>
      <c r="C187">
        <v>1793251.24</v>
      </c>
      <c r="D187">
        <v>225313.41</v>
      </c>
      <c r="E187">
        <v>46142.42</v>
      </c>
      <c r="F187">
        <v>27137.34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>
        <v>14830</v>
      </c>
      <c r="B188">
        <v>24.993827</v>
      </c>
      <c r="C188">
        <v>0</v>
      </c>
      <c r="D188">
        <v>0</v>
      </c>
      <c r="E188">
        <v>82982.97</v>
      </c>
      <c r="F188">
        <v>22731.759999999998</v>
      </c>
      <c r="G188">
        <v>712088.48</v>
      </c>
      <c r="H188">
        <v>213239.87</v>
      </c>
      <c r="I188">
        <v>6000</v>
      </c>
      <c r="J188">
        <v>72296.31</v>
      </c>
      <c r="K188">
        <v>113.030866</v>
      </c>
      <c r="L188">
        <f t="shared" si="2"/>
        <v>9814.4819132855264</v>
      </c>
    </row>
    <row r="189" spans="1:12" x14ac:dyDescent="0.25">
      <c r="A189">
        <v>14904</v>
      </c>
      <c r="B189">
        <v>25.034827</v>
      </c>
      <c r="C189">
        <v>29255.34</v>
      </c>
      <c r="D189">
        <v>296286.13</v>
      </c>
      <c r="E189">
        <v>14530.38</v>
      </c>
      <c r="F189">
        <v>0</v>
      </c>
      <c r="G189">
        <v>436507.7</v>
      </c>
      <c r="H189">
        <v>51418</v>
      </c>
      <c r="I189">
        <v>0</v>
      </c>
      <c r="J189">
        <v>10352.879999999999</v>
      </c>
      <c r="K189">
        <v>100.860202</v>
      </c>
      <c r="L189">
        <f t="shared" si="2"/>
        <v>9190.531627089098</v>
      </c>
    </row>
    <row r="190" spans="1:12" x14ac:dyDescent="0.25">
      <c r="A190">
        <v>14913</v>
      </c>
      <c r="B190">
        <v>35.638036999999997</v>
      </c>
      <c r="C190">
        <v>19020.7</v>
      </c>
      <c r="D190">
        <v>100053.16</v>
      </c>
      <c r="E190">
        <v>8639.83</v>
      </c>
      <c r="F190">
        <v>0</v>
      </c>
      <c r="G190">
        <v>542716.47</v>
      </c>
      <c r="H190">
        <v>193273.51</v>
      </c>
      <c r="I190">
        <v>80004.17</v>
      </c>
      <c r="J190">
        <v>102367.29</v>
      </c>
      <c r="K190">
        <v>175.60123100000001</v>
      </c>
      <c r="L190">
        <f t="shared" si="2"/>
        <v>6382.5073975492305</v>
      </c>
    </row>
    <row r="191" spans="1:12" x14ac:dyDescent="0.25">
      <c r="A191">
        <v>14927</v>
      </c>
      <c r="B191">
        <v>62.739393</v>
      </c>
      <c r="C191">
        <v>0</v>
      </c>
      <c r="D191">
        <v>25392</v>
      </c>
      <c r="E191">
        <v>122182.93</v>
      </c>
      <c r="F191">
        <v>0</v>
      </c>
      <c r="G191">
        <v>641463.71</v>
      </c>
      <c r="H191">
        <v>370332.68</v>
      </c>
      <c r="I191">
        <v>3277</v>
      </c>
      <c r="J191">
        <v>108320.54</v>
      </c>
      <c r="K191">
        <v>152.49697</v>
      </c>
      <c r="L191">
        <f t="shared" si="2"/>
        <v>8334.3876275049915</v>
      </c>
    </row>
    <row r="192" spans="1:12" x14ac:dyDescent="0.25">
      <c r="A192">
        <v>15234</v>
      </c>
      <c r="B192">
        <v>10.716763</v>
      </c>
      <c r="C192">
        <v>0</v>
      </c>
      <c r="D192">
        <v>0</v>
      </c>
      <c r="E192">
        <v>4403.5600000000004</v>
      </c>
      <c r="F192">
        <v>96117.96</v>
      </c>
      <c r="G192">
        <v>892317.93</v>
      </c>
      <c r="H192">
        <v>418468.15</v>
      </c>
      <c r="I192">
        <v>0</v>
      </c>
      <c r="J192">
        <v>28365.91</v>
      </c>
      <c r="K192">
        <v>140.99999399999999</v>
      </c>
      <c r="L192">
        <f t="shared" si="2"/>
        <v>10210.450860019186</v>
      </c>
    </row>
    <row r="193" spans="1:12" x14ac:dyDescent="0.25">
      <c r="A193">
        <v>15237</v>
      </c>
      <c r="B193">
        <v>69.171874000000003</v>
      </c>
      <c r="C193">
        <v>0</v>
      </c>
      <c r="D193">
        <v>0</v>
      </c>
      <c r="E193">
        <v>19644.3</v>
      </c>
      <c r="F193">
        <v>38733.199999999997</v>
      </c>
      <c r="G193">
        <v>1107922.8799999999</v>
      </c>
      <c r="H193">
        <v>1580566.07</v>
      </c>
      <c r="I193">
        <v>0</v>
      </c>
      <c r="J193">
        <v>2194.42</v>
      </c>
      <c r="K193">
        <v>359.96355699999998</v>
      </c>
      <c r="L193">
        <f t="shared" si="2"/>
        <v>7637.053297592568</v>
      </c>
    </row>
    <row r="194" spans="1:12" x14ac:dyDescent="0.25">
      <c r="A194">
        <v>15261</v>
      </c>
      <c r="B194">
        <v>66.749870999999999</v>
      </c>
      <c r="C194">
        <v>71688.84</v>
      </c>
      <c r="D194">
        <v>2171213.09</v>
      </c>
      <c r="E194">
        <v>172313.89</v>
      </c>
      <c r="F194">
        <v>0</v>
      </c>
      <c r="G194">
        <v>3039867.51</v>
      </c>
      <c r="H194">
        <v>463336.21</v>
      </c>
      <c r="I194">
        <v>51034</v>
      </c>
      <c r="J194">
        <v>232095.67</v>
      </c>
      <c r="K194">
        <v>689.83572100000004</v>
      </c>
      <c r="L194">
        <f t="shared" si="2"/>
        <v>9959.9634176032014</v>
      </c>
    </row>
    <row r="195" spans="1:12" x14ac:dyDescent="0.25">
      <c r="A195">
        <v>15709</v>
      </c>
      <c r="B195">
        <v>49.543351999999999</v>
      </c>
      <c r="C195">
        <v>34588.92</v>
      </c>
      <c r="D195">
        <v>144876.81</v>
      </c>
      <c r="E195">
        <v>51658</v>
      </c>
      <c r="F195">
        <v>0</v>
      </c>
      <c r="G195">
        <v>491458.24</v>
      </c>
      <c r="H195">
        <v>288916.94</v>
      </c>
      <c r="I195">
        <v>25032.79</v>
      </c>
      <c r="J195">
        <v>0</v>
      </c>
      <c r="K195">
        <v>241.97109900000001</v>
      </c>
      <c r="L195">
        <f t="shared" ref="L195:L258" si="3">((SUM(D195:J195)/K195)+(C195/B195))</f>
        <v>4838.9085517945587</v>
      </c>
    </row>
    <row r="196" spans="1:12" x14ac:dyDescent="0.25">
      <c r="A196">
        <v>15710</v>
      </c>
      <c r="B196">
        <v>17.514792</v>
      </c>
      <c r="C196">
        <v>25943.07</v>
      </c>
      <c r="D196">
        <v>51886.14</v>
      </c>
      <c r="E196">
        <v>53406.36</v>
      </c>
      <c r="F196">
        <v>0</v>
      </c>
      <c r="G196">
        <v>629601.63</v>
      </c>
      <c r="H196">
        <v>553864.57999999996</v>
      </c>
      <c r="I196">
        <v>3007.5</v>
      </c>
      <c r="J196">
        <v>0</v>
      </c>
      <c r="K196">
        <v>218.40236300000001</v>
      </c>
      <c r="L196">
        <f t="shared" si="3"/>
        <v>7395.8255952023646</v>
      </c>
    </row>
    <row r="197" spans="1:12" x14ac:dyDescent="0.25">
      <c r="A197">
        <v>15712</v>
      </c>
      <c r="B197">
        <v>31.638553000000002</v>
      </c>
      <c r="C197">
        <v>0</v>
      </c>
      <c r="D197">
        <v>0</v>
      </c>
      <c r="E197">
        <v>7724.27</v>
      </c>
      <c r="F197">
        <v>28906</v>
      </c>
      <c r="G197">
        <v>1286046.4099999999</v>
      </c>
      <c r="H197">
        <v>356704.44</v>
      </c>
      <c r="I197">
        <v>0</v>
      </c>
      <c r="J197">
        <v>116927.17</v>
      </c>
      <c r="K197">
        <v>384.542171</v>
      </c>
      <c r="L197">
        <f t="shared" si="3"/>
        <v>4671.2907594210255</v>
      </c>
    </row>
    <row r="198" spans="1:12" x14ac:dyDescent="0.25">
      <c r="A198">
        <v>15713</v>
      </c>
      <c r="B198">
        <v>20.888888999999999</v>
      </c>
      <c r="C198">
        <v>0</v>
      </c>
      <c r="D198">
        <v>0</v>
      </c>
      <c r="E198">
        <v>8733.18</v>
      </c>
      <c r="F198">
        <v>0</v>
      </c>
      <c r="G198">
        <v>717890.9</v>
      </c>
      <c r="H198">
        <v>186598.85</v>
      </c>
      <c r="I198">
        <v>390.4</v>
      </c>
      <c r="J198">
        <v>79585.149999999994</v>
      </c>
      <c r="K198">
        <v>124.61403199999999</v>
      </c>
      <c r="L198">
        <f t="shared" si="3"/>
        <v>7970.1977703441944</v>
      </c>
    </row>
    <row r="199" spans="1:12" x14ac:dyDescent="0.25">
      <c r="A199">
        <v>15714</v>
      </c>
      <c r="B199">
        <v>12.358974</v>
      </c>
      <c r="C199">
        <v>0</v>
      </c>
      <c r="D199">
        <v>12204</v>
      </c>
      <c r="E199">
        <v>19714.78</v>
      </c>
      <c r="F199">
        <v>0</v>
      </c>
      <c r="G199">
        <v>123828.99</v>
      </c>
      <c r="H199">
        <v>348479.11</v>
      </c>
      <c r="I199">
        <v>26669.360000000001</v>
      </c>
      <c r="J199">
        <v>0</v>
      </c>
      <c r="K199">
        <v>89.115386999999998</v>
      </c>
      <c r="L199">
        <f t="shared" si="3"/>
        <v>5957.4026200436074</v>
      </c>
    </row>
    <row r="200" spans="1:12" x14ac:dyDescent="0.25">
      <c r="A200">
        <v>15722</v>
      </c>
      <c r="B200">
        <v>47.694805000000002</v>
      </c>
      <c r="C200">
        <v>9365.5300000000007</v>
      </c>
      <c r="D200">
        <v>761565.51</v>
      </c>
      <c r="E200">
        <v>132582.1</v>
      </c>
      <c r="F200">
        <v>0</v>
      </c>
      <c r="G200">
        <v>1502624.69</v>
      </c>
      <c r="H200">
        <v>406686.79</v>
      </c>
      <c r="I200">
        <v>88457.04</v>
      </c>
      <c r="J200">
        <v>209418.57</v>
      </c>
      <c r="K200">
        <v>506.65335900000002</v>
      </c>
      <c r="L200">
        <f t="shared" si="3"/>
        <v>6317.5798374475835</v>
      </c>
    </row>
    <row r="201" spans="1:12" x14ac:dyDescent="0.25">
      <c r="A201">
        <v>15736</v>
      </c>
      <c r="B201">
        <v>52.287498999999997</v>
      </c>
      <c r="C201">
        <v>0</v>
      </c>
      <c r="D201">
        <v>0</v>
      </c>
      <c r="E201">
        <v>5192.7</v>
      </c>
      <c r="F201">
        <v>0</v>
      </c>
      <c r="G201">
        <v>620039.67000000004</v>
      </c>
      <c r="H201">
        <v>318397.65999999997</v>
      </c>
      <c r="I201">
        <v>0</v>
      </c>
      <c r="J201">
        <v>82872.97</v>
      </c>
      <c r="K201">
        <v>192.27410699999999</v>
      </c>
      <c r="L201">
        <f t="shared" si="3"/>
        <v>5338.7479781663997</v>
      </c>
    </row>
    <row r="202" spans="1:12" x14ac:dyDescent="0.25">
      <c r="A202">
        <v>15737</v>
      </c>
      <c r="B202">
        <v>12.880952000000001</v>
      </c>
      <c r="C202">
        <v>86137.29</v>
      </c>
      <c r="D202">
        <v>1136454.32</v>
      </c>
      <c r="E202">
        <v>33620.61</v>
      </c>
      <c r="F202">
        <v>0</v>
      </c>
      <c r="G202">
        <v>454963.56</v>
      </c>
      <c r="H202">
        <v>405989.46</v>
      </c>
      <c r="I202">
        <v>65210.51</v>
      </c>
      <c r="J202">
        <v>0</v>
      </c>
      <c r="K202">
        <v>293.95309500000002</v>
      </c>
      <c r="L202">
        <f t="shared" si="3"/>
        <v>13818.384031610298</v>
      </c>
    </row>
    <row r="203" spans="1:12" x14ac:dyDescent="0.25">
      <c r="A203">
        <v>15741</v>
      </c>
      <c r="B203">
        <v>175.36585299999999</v>
      </c>
      <c r="C203">
        <v>0</v>
      </c>
      <c r="D203">
        <v>0</v>
      </c>
      <c r="E203">
        <v>62873.16</v>
      </c>
      <c r="F203">
        <v>0</v>
      </c>
      <c r="G203">
        <v>1604881.7</v>
      </c>
      <c r="H203">
        <v>72000</v>
      </c>
      <c r="I203">
        <v>0</v>
      </c>
      <c r="J203">
        <v>0</v>
      </c>
      <c r="K203">
        <v>275.496848</v>
      </c>
      <c r="L203">
        <f t="shared" si="3"/>
        <v>6314.9719230181536</v>
      </c>
    </row>
    <row r="204" spans="1:12" x14ac:dyDescent="0.25">
      <c r="A204">
        <v>16812</v>
      </c>
      <c r="B204">
        <v>14.747059</v>
      </c>
      <c r="C204">
        <v>43270.55</v>
      </c>
      <c r="D204">
        <v>308500.3</v>
      </c>
      <c r="E204">
        <v>23009.59</v>
      </c>
      <c r="F204">
        <v>0</v>
      </c>
      <c r="G204">
        <v>286240.08</v>
      </c>
      <c r="H204">
        <v>162919.65</v>
      </c>
      <c r="I204">
        <v>77649.27</v>
      </c>
      <c r="J204">
        <v>0</v>
      </c>
      <c r="K204">
        <v>95.017645999999999</v>
      </c>
      <c r="L204">
        <f t="shared" si="3"/>
        <v>11967.439436502151</v>
      </c>
    </row>
    <row r="205" spans="1:12" x14ac:dyDescent="0.25">
      <c r="A205">
        <v>16829</v>
      </c>
      <c r="B205">
        <v>26.716760000000001</v>
      </c>
      <c r="C205">
        <v>0</v>
      </c>
      <c r="D205">
        <v>0</v>
      </c>
      <c r="E205">
        <v>47492.01</v>
      </c>
      <c r="F205">
        <v>8465.2099999999991</v>
      </c>
      <c r="G205">
        <v>809561.9</v>
      </c>
      <c r="H205">
        <v>207027.81</v>
      </c>
      <c r="I205">
        <v>4998.41</v>
      </c>
      <c r="J205">
        <v>104366.31</v>
      </c>
      <c r="K205">
        <v>264.74566099999998</v>
      </c>
      <c r="L205">
        <f t="shared" si="3"/>
        <v>4464.3286901687879</v>
      </c>
    </row>
    <row r="206" spans="1:12" x14ac:dyDescent="0.25">
      <c r="A206">
        <v>16836</v>
      </c>
      <c r="B206">
        <v>8.8158329999999996</v>
      </c>
      <c r="C206">
        <v>4697.76</v>
      </c>
      <c r="D206">
        <v>78327.100000000006</v>
      </c>
      <c r="E206">
        <v>1837.3</v>
      </c>
      <c r="F206">
        <v>0</v>
      </c>
      <c r="G206">
        <v>521781.2</v>
      </c>
      <c r="H206">
        <v>70870.539999999994</v>
      </c>
      <c r="I206">
        <v>17500</v>
      </c>
      <c r="J206">
        <v>7993.76</v>
      </c>
      <c r="K206">
        <v>130.294127</v>
      </c>
      <c r="L206">
        <f t="shared" si="3"/>
        <v>5892.3662975925372</v>
      </c>
    </row>
    <row r="207" spans="1:12" x14ac:dyDescent="0.25">
      <c r="A207">
        <v>16837</v>
      </c>
      <c r="B207">
        <v>32.034481</v>
      </c>
      <c r="C207">
        <v>0</v>
      </c>
      <c r="D207">
        <v>0</v>
      </c>
      <c r="E207">
        <v>4472.96</v>
      </c>
      <c r="F207">
        <v>0</v>
      </c>
      <c r="G207">
        <v>949787.26</v>
      </c>
      <c r="H207">
        <v>233897.34</v>
      </c>
      <c r="I207">
        <v>0</v>
      </c>
      <c r="J207">
        <v>990</v>
      </c>
      <c r="K207">
        <v>263.79410200000001</v>
      </c>
      <c r="L207">
        <f t="shared" si="3"/>
        <v>4507.8625753353654</v>
      </c>
    </row>
    <row r="208" spans="1:12" x14ac:dyDescent="0.25">
      <c r="A208">
        <v>16843</v>
      </c>
      <c r="B208">
        <v>66.357141999999996</v>
      </c>
      <c r="C208">
        <v>-24049.91</v>
      </c>
      <c r="D208">
        <v>456629.62</v>
      </c>
      <c r="E208">
        <v>153746.19</v>
      </c>
      <c r="F208">
        <v>0</v>
      </c>
      <c r="G208">
        <v>2649400.37</v>
      </c>
      <c r="H208">
        <v>740399.59</v>
      </c>
      <c r="I208">
        <v>43724.63</v>
      </c>
      <c r="J208">
        <v>123631.67999999999</v>
      </c>
      <c r="K208">
        <v>596.13242500000001</v>
      </c>
      <c r="L208">
        <f t="shared" si="3"/>
        <v>6628.5188017860528</v>
      </c>
    </row>
    <row r="209" spans="1:12" x14ac:dyDescent="0.25">
      <c r="A209">
        <v>16849</v>
      </c>
      <c r="B209">
        <v>41.590248000000003</v>
      </c>
      <c r="C209">
        <v>0</v>
      </c>
      <c r="D209">
        <v>0</v>
      </c>
      <c r="E209">
        <v>71082.179999999993</v>
      </c>
      <c r="F209">
        <v>0</v>
      </c>
      <c r="G209">
        <v>878380.52</v>
      </c>
      <c r="H209">
        <v>358778.28</v>
      </c>
      <c r="I209">
        <v>0</v>
      </c>
      <c r="J209">
        <v>2779.19</v>
      </c>
      <c r="K209">
        <v>303.58049899999997</v>
      </c>
      <c r="L209">
        <f t="shared" si="3"/>
        <v>4318.5256441653064</v>
      </c>
    </row>
    <row r="210" spans="1:12" x14ac:dyDescent="0.25">
      <c r="A210">
        <v>16850</v>
      </c>
      <c r="B210">
        <v>15.142010000000001</v>
      </c>
      <c r="C210">
        <v>4675.16</v>
      </c>
      <c r="D210">
        <v>28718.92</v>
      </c>
      <c r="E210">
        <v>22139.56</v>
      </c>
      <c r="F210">
        <v>0</v>
      </c>
      <c r="G210">
        <v>707805.07</v>
      </c>
      <c r="H210">
        <v>212651.23</v>
      </c>
      <c r="I210">
        <v>27456.15</v>
      </c>
      <c r="J210">
        <v>0</v>
      </c>
      <c r="K210">
        <v>152.14792499999999</v>
      </c>
      <c r="L210">
        <f t="shared" si="3"/>
        <v>6873.227150911458</v>
      </c>
    </row>
    <row r="211" spans="1:12" x14ac:dyDescent="0.25">
      <c r="A211">
        <v>16858</v>
      </c>
      <c r="B211">
        <v>23.900621999999998</v>
      </c>
      <c r="C211">
        <v>8815.14</v>
      </c>
      <c r="D211">
        <v>117129.59</v>
      </c>
      <c r="E211">
        <v>35980.25</v>
      </c>
      <c r="F211">
        <v>0</v>
      </c>
      <c r="G211">
        <v>972420.9</v>
      </c>
      <c r="H211">
        <v>315356.65000000002</v>
      </c>
      <c r="I211">
        <v>178609.8</v>
      </c>
      <c r="J211">
        <v>63872.25</v>
      </c>
      <c r="K211">
        <v>260.77639299999998</v>
      </c>
      <c r="L211">
        <f t="shared" si="3"/>
        <v>6824.0464456590662</v>
      </c>
    </row>
    <row r="212" spans="1:12" x14ac:dyDescent="0.25">
      <c r="A212">
        <v>17123</v>
      </c>
      <c r="B212">
        <v>20.407302000000001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417.12236100000001</v>
      </c>
      <c r="L212">
        <f t="shared" si="3"/>
        <v>0</v>
      </c>
    </row>
    <row r="213" spans="1:12" x14ac:dyDescent="0.25">
      <c r="A213">
        <v>17212</v>
      </c>
      <c r="B213">
        <v>25.339081</v>
      </c>
      <c r="C213">
        <v>0</v>
      </c>
      <c r="D213">
        <v>66571.259999999995</v>
      </c>
      <c r="E213">
        <v>8440.82</v>
      </c>
      <c r="F213">
        <v>3650</v>
      </c>
      <c r="G213">
        <v>166732.79</v>
      </c>
      <c r="H213">
        <v>449720.63</v>
      </c>
      <c r="I213">
        <v>0</v>
      </c>
      <c r="J213">
        <v>0</v>
      </c>
      <c r="K213">
        <v>192.890805</v>
      </c>
      <c r="L213">
        <f t="shared" si="3"/>
        <v>3603.6735913876246</v>
      </c>
    </row>
    <row r="214" spans="1:12" x14ac:dyDescent="0.25">
      <c r="A214">
        <v>17233</v>
      </c>
      <c r="B214">
        <v>244.1918</v>
      </c>
      <c r="C214">
        <v>0</v>
      </c>
      <c r="D214">
        <v>0</v>
      </c>
      <c r="E214">
        <v>2901342</v>
      </c>
      <c r="F214">
        <v>0</v>
      </c>
      <c r="G214">
        <v>4062204.44</v>
      </c>
      <c r="H214">
        <v>108560.98</v>
      </c>
      <c r="I214">
        <v>0</v>
      </c>
      <c r="J214">
        <v>1656089</v>
      </c>
      <c r="K214">
        <v>1475.6633859999999</v>
      </c>
      <c r="L214">
        <f t="shared" si="3"/>
        <v>5914.7611188341843</v>
      </c>
    </row>
    <row r="215" spans="1:12" x14ac:dyDescent="0.25">
      <c r="A215">
        <v>17259</v>
      </c>
      <c r="B215">
        <v>39.209581999999997</v>
      </c>
      <c r="C215">
        <v>0</v>
      </c>
      <c r="D215">
        <v>0</v>
      </c>
      <c r="E215">
        <v>16351.09</v>
      </c>
      <c r="F215">
        <v>0</v>
      </c>
      <c r="G215">
        <v>1066846.8999999999</v>
      </c>
      <c r="H215">
        <v>491170.3</v>
      </c>
      <c r="I215">
        <v>0</v>
      </c>
      <c r="J215">
        <v>91430.7</v>
      </c>
      <c r="K215">
        <v>257.87425300000001</v>
      </c>
      <c r="L215">
        <f t="shared" si="3"/>
        <v>6459.7336516569567</v>
      </c>
    </row>
    <row r="216" spans="1:12" x14ac:dyDescent="0.25">
      <c r="A216">
        <v>17270</v>
      </c>
      <c r="B216">
        <v>25.732559999999999</v>
      </c>
      <c r="C216">
        <v>0</v>
      </c>
      <c r="D216">
        <v>0</v>
      </c>
      <c r="E216">
        <v>21420.59</v>
      </c>
      <c r="F216">
        <v>0</v>
      </c>
      <c r="G216">
        <v>872367.33</v>
      </c>
      <c r="H216">
        <v>259561.86</v>
      </c>
      <c r="I216">
        <v>18.41</v>
      </c>
      <c r="J216">
        <v>86235.04</v>
      </c>
      <c r="K216">
        <v>270.62209300000001</v>
      </c>
      <c r="L216">
        <f t="shared" si="3"/>
        <v>4580.5692220405663</v>
      </c>
    </row>
    <row r="217" spans="1:12" x14ac:dyDescent="0.25">
      <c r="A217">
        <v>17274</v>
      </c>
      <c r="B217">
        <v>52.863793999999999</v>
      </c>
      <c r="C217">
        <v>0</v>
      </c>
      <c r="D217">
        <v>0</v>
      </c>
      <c r="E217">
        <v>9318.14</v>
      </c>
      <c r="F217">
        <v>0</v>
      </c>
      <c r="G217">
        <v>1056407.5900000001</v>
      </c>
      <c r="H217">
        <v>866815.4</v>
      </c>
      <c r="I217">
        <v>0</v>
      </c>
      <c r="J217">
        <v>144580.76</v>
      </c>
      <c r="K217">
        <v>392.669601</v>
      </c>
      <c r="L217">
        <f t="shared" si="3"/>
        <v>5289.7445707797478</v>
      </c>
    </row>
    <row r="218" spans="1:12" x14ac:dyDescent="0.25">
      <c r="A218">
        <v>17275</v>
      </c>
      <c r="B218">
        <v>46.317965999999998</v>
      </c>
      <c r="C218">
        <v>0</v>
      </c>
      <c r="D218">
        <v>0</v>
      </c>
      <c r="E218">
        <v>0</v>
      </c>
      <c r="F218">
        <v>0</v>
      </c>
      <c r="G218">
        <v>1709047.69</v>
      </c>
      <c r="H218">
        <v>0</v>
      </c>
      <c r="I218">
        <v>0</v>
      </c>
      <c r="J218">
        <v>0</v>
      </c>
      <c r="K218">
        <v>206.90257099999999</v>
      </c>
      <c r="L218">
        <f t="shared" si="3"/>
        <v>8260.1568542132809</v>
      </c>
    </row>
    <row r="219" spans="1:12" x14ac:dyDescent="0.25">
      <c r="A219">
        <v>17490</v>
      </c>
      <c r="B219">
        <v>25.403295</v>
      </c>
      <c r="C219">
        <v>20280.68</v>
      </c>
      <c r="D219">
        <v>299117.15000000002</v>
      </c>
      <c r="E219">
        <v>35663.360000000001</v>
      </c>
      <c r="F219">
        <v>0</v>
      </c>
      <c r="G219">
        <v>210936.91</v>
      </c>
      <c r="H219">
        <v>515690.74</v>
      </c>
      <c r="I219">
        <v>160908.57</v>
      </c>
      <c r="J219">
        <v>0</v>
      </c>
      <c r="K219">
        <v>264.50151499999998</v>
      </c>
      <c r="L219">
        <f t="shared" si="3"/>
        <v>5419.5572080252441</v>
      </c>
    </row>
    <row r="220" spans="1:12" x14ac:dyDescent="0.25">
      <c r="A220">
        <v>17497</v>
      </c>
      <c r="B220">
        <v>43.440646000000001</v>
      </c>
      <c r="C220">
        <v>0</v>
      </c>
      <c r="D220">
        <v>0</v>
      </c>
      <c r="E220">
        <v>122158.11</v>
      </c>
      <c r="F220">
        <v>0</v>
      </c>
      <c r="G220">
        <v>1058930.51</v>
      </c>
      <c r="H220">
        <v>295734.33</v>
      </c>
      <c r="I220">
        <v>0</v>
      </c>
      <c r="J220">
        <v>1230.32</v>
      </c>
      <c r="K220">
        <v>185.08455599999999</v>
      </c>
      <c r="L220">
        <f t="shared" si="3"/>
        <v>7985.8271373004254</v>
      </c>
    </row>
    <row r="221" spans="1:12" x14ac:dyDescent="0.25">
      <c r="A221">
        <v>17498</v>
      </c>
      <c r="B221">
        <v>24.192983000000002</v>
      </c>
      <c r="C221">
        <v>97607.9</v>
      </c>
      <c r="D221">
        <v>2236432.5099999998</v>
      </c>
      <c r="E221">
        <v>85999.32</v>
      </c>
      <c r="F221">
        <v>0</v>
      </c>
      <c r="G221">
        <v>501866.23</v>
      </c>
      <c r="H221">
        <v>548243.84</v>
      </c>
      <c r="I221">
        <v>37874.160000000003</v>
      </c>
      <c r="J221">
        <v>0</v>
      </c>
      <c r="K221">
        <v>479.05263000000002</v>
      </c>
      <c r="L221">
        <f t="shared" si="3"/>
        <v>11153.638457547093</v>
      </c>
    </row>
    <row r="222" spans="1:12" x14ac:dyDescent="0.25">
      <c r="A222">
        <v>17535</v>
      </c>
      <c r="B222">
        <v>20.713450000000002</v>
      </c>
      <c r="C222">
        <v>0</v>
      </c>
      <c r="D222">
        <v>0</v>
      </c>
      <c r="E222">
        <v>16842.37</v>
      </c>
      <c r="F222">
        <v>0</v>
      </c>
      <c r="G222">
        <v>773776.91</v>
      </c>
      <c r="H222">
        <v>248340.35</v>
      </c>
      <c r="I222">
        <v>0</v>
      </c>
      <c r="J222">
        <v>84931.85</v>
      </c>
      <c r="K222">
        <v>173.502925</v>
      </c>
      <c r="L222">
        <f t="shared" si="3"/>
        <v>6477.6514862789772</v>
      </c>
    </row>
    <row r="223" spans="1:12" x14ac:dyDescent="0.25">
      <c r="A223">
        <v>17536</v>
      </c>
      <c r="B223">
        <v>39.390535999999997</v>
      </c>
      <c r="C223">
        <v>0</v>
      </c>
      <c r="D223">
        <v>0</v>
      </c>
      <c r="E223">
        <v>95285.27</v>
      </c>
      <c r="F223">
        <v>0</v>
      </c>
      <c r="G223">
        <v>1309422.4099999999</v>
      </c>
      <c r="H223">
        <v>853088.47</v>
      </c>
      <c r="I223">
        <v>8791.4500000000007</v>
      </c>
      <c r="J223">
        <v>59904.31</v>
      </c>
      <c r="K223">
        <v>317.54439200000002</v>
      </c>
      <c r="L223">
        <f t="shared" si="3"/>
        <v>7326.5092019008162</v>
      </c>
    </row>
    <row r="224" spans="1:12" x14ac:dyDescent="0.25">
      <c r="A224">
        <v>17537</v>
      </c>
      <c r="B224">
        <v>17.906977999999999</v>
      </c>
      <c r="C224">
        <v>0</v>
      </c>
      <c r="D224">
        <v>258800.57</v>
      </c>
      <c r="E224">
        <v>6867.69</v>
      </c>
      <c r="F224">
        <v>0</v>
      </c>
      <c r="G224">
        <v>515456.43</v>
      </c>
      <c r="H224">
        <v>306242.15999999997</v>
      </c>
      <c r="I224">
        <v>0</v>
      </c>
      <c r="J224">
        <v>-1205047.23</v>
      </c>
      <c r="K224">
        <v>135.53487899999999</v>
      </c>
      <c r="L224">
        <f t="shared" si="3"/>
        <v>-868.26638920008281</v>
      </c>
    </row>
    <row r="225" spans="1:12" x14ac:dyDescent="0.25">
      <c r="A225">
        <v>17538</v>
      </c>
      <c r="B225">
        <v>23.846153999999999</v>
      </c>
      <c r="C225">
        <v>0</v>
      </c>
      <c r="D225">
        <v>0</v>
      </c>
      <c r="E225">
        <v>37500.33</v>
      </c>
      <c r="F225">
        <v>0</v>
      </c>
      <c r="G225">
        <v>788737.35</v>
      </c>
      <c r="H225">
        <v>408258.31</v>
      </c>
      <c r="I225">
        <v>2261.81</v>
      </c>
      <c r="J225">
        <v>54883.12</v>
      </c>
      <c r="K225">
        <v>160.715979</v>
      </c>
      <c r="L225">
        <f t="shared" si="3"/>
        <v>8036.7921599133597</v>
      </c>
    </row>
    <row r="226" spans="1:12" x14ac:dyDescent="0.25">
      <c r="A226">
        <v>17585</v>
      </c>
      <c r="B226">
        <v>50.272933999999999</v>
      </c>
      <c r="C226">
        <v>0</v>
      </c>
      <c r="D226">
        <v>0</v>
      </c>
      <c r="E226">
        <v>40299.370000000003</v>
      </c>
      <c r="F226">
        <v>0</v>
      </c>
      <c r="G226">
        <v>950518.23</v>
      </c>
      <c r="H226">
        <v>374605.38</v>
      </c>
      <c r="I226">
        <v>4930.46</v>
      </c>
      <c r="J226">
        <v>98472.08</v>
      </c>
      <c r="K226">
        <v>258.91767299999998</v>
      </c>
      <c r="L226">
        <f t="shared" si="3"/>
        <v>5672.9442335131762</v>
      </c>
    </row>
    <row r="227" spans="1:12" x14ac:dyDescent="0.25">
      <c r="A227">
        <v>17599</v>
      </c>
      <c r="B227">
        <v>12.174192</v>
      </c>
      <c r="C227">
        <v>0</v>
      </c>
      <c r="D227">
        <v>0</v>
      </c>
      <c r="E227">
        <v>6601.86</v>
      </c>
      <c r="F227">
        <v>20992.97</v>
      </c>
      <c r="G227">
        <v>142565.32</v>
      </c>
      <c r="H227">
        <v>381607.28</v>
      </c>
      <c r="I227">
        <v>49</v>
      </c>
      <c r="J227">
        <v>0</v>
      </c>
      <c r="K227">
        <v>113.735483</v>
      </c>
      <c r="L227">
        <f t="shared" si="3"/>
        <v>4851.7526408183458</v>
      </c>
    </row>
    <row r="228" spans="1:12" x14ac:dyDescent="0.25">
      <c r="A228">
        <v>17643</v>
      </c>
      <c r="B228">
        <v>156.974861</v>
      </c>
      <c r="C228">
        <v>535252.82999999996</v>
      </c>
      <c r="D228">
        <v>1354505.96</v>
      </c>
      <c r="E228">
        <v>2885971.01</v>
      </c>
      <c r="F228">
        <v>0</v>
      </c>
      <c r="G228">
        <v>388255.15</v>
      </c>
      <c r="H228">
        <v>0</v>
      </c>
      <c r="I228">
        <v>8655.9599999999991</v>
      </c>
      <c r="J228">
        <v>461000.74</v>
      </c>
      <c r="K228">
        <v>835.27253599999995</v>
      </c>
      <c r="L228">
        <f t="shared" si="3"/>
        <v>9513.6623068349545</v>
      </c>
    </row>
    <row r="229" spans="1:12" x14ac:dyDescent="0.25">
      <c r="A229">
        <v>19152</v>
      </c>
      <c r="B229">
        <v>99.818952999999993</v>
      </c>
      <c r="C229">
        <v>0</v>
      </c>
      <c r="D229">
        <v>240534</v>
      </c>
      <c r="E229">
        <v>38000</v>
      </c>
      <c r="F229">
        <v>0</v>
      </c>
      <c r="G229">
        <v>275492</v>
      </c>
      <c r="H229">
        <v>3059</v>
      </c>
      <c r="I229">
        <v>0</v>
      </c>
      <c r="J229">
        <v>0</v>
      </c>
      <c r="K229">
        <v>403.73081200000001</v>
      </c>
      <c r="L229">
        <f t="shared" si="3"/>
        <v>1379.8426660583934</v>
      </c>
    </row>
    <row r="230" spans="1:12" x14ac:dyDescent="0.25">
      <c r="A230">
        <v>19197</v>
      </c>
      <c r="B230">
        <v>34.972490000000001</v>
      </c>
      <c r="C230">
        <v>0</v>
      </c>
      <c r="D230">
        <v>0</v>
      </c>
      <c r="E230">
        <v>10766.53</v>
      </c>
      <c r="F230">
        <v>0</v>
      </c>
      <c r="G230">
        <v>722726.24</v>
      </c>
      <c r="H230">
        <v>232628.88</v>
      </c>
      <c r="I230">
        <v>632.83000000000004</v>
      </c>
      <c r="J230">
        <v>2359.83</v>
      </c>
      <c r="K230">
        <v>120.452921</v>
      </c>
      <c r="L230">
        <f t="shared" si="3"/>
        <v>8045.5857936396569</v>
      </c>
    </row>
    <row r="231" spans="1:12" x14ac:dyDescent="0.25">
      <c r="A231">
        <v>19199</v>
      </c>
      <c r="B231">
        <v>25.569623</v>
      </c>
      <c r="C231">
        <v>0</v>
      </c>
      <c r="D231">
        <v>0</v>
      </c>
      <c r="E231">
        <v>38368.26</v>
      </c>
      <c r="F231">
        <v>0</v>
      </c>
      <c r="G231">
        <v>946500.24</v>
      </c>
      <c r="H231">
        <v>492693.97</v>
      </c>
      <c r="I231">
        <v>62.49</v>
      </c>
      <c r="J231">
        <v>83238.490000000005</v>
      </c>
      <c r="K231">
        <v>207.46836099999999</v>
      </c>
      <c r="L231">
        <f t="shared" si="3"/>
        <v>7523.3806373011257</v>
      </c>
    </row>
    <row r="232" spans="1:12" x14ac:dyDescent="0.25">
      <c r="A232">
        <v>19200</v>
      </c>
      <c r="B232">
        <v>38.719299999999997</v>
      </c>
      <c r="C232">
        <v>0</v>
      </c>
      <c r="D232">
        <v>0</v>
      </c>
      <c r="E232">
        <v>7118.56</v>
      </c>
      <c r="F232">
        <v>5319.95</v>
      </c>
      <c r="G232">
        <v>956111.68</v>
      </c>
      <c r="H232">
        <v>360437.2</v>
      </c>
      <c r="I232">
        <v>0</v>
      </c>
      <c r="J232">
        <v>109080.48</v>
      </c>
      <c r="K232">
        <v>267.76023700000002</v>
      </c>
      <c r="L232">
        <f t="shared" si="3"/>
        <v>5370.7297473000071</v>
      </c>
    </row>
    <row r="233" spans="1:12" x14ac:dyDescent="0.25">
      <c r="A233">
        <v>19201</v>
      </c>
      <c r="B233">
        <v>49.417889000000002</v>
      </c>
      <c r="C233">
        <v>0</v>
      </c>
      <c r="D233">
        <v>0</v>
      </c>
      <c r="E233">
        <v>26702.82</v>
      </c>
      <c r="F233">
        <v>0</v>
      </c>
      <c r="G233">
        <v>674672.32</v>
      </c>
      <c r="H233">
        <v>326684.2</v>
      </c>
      <c r="I233">
        <v>0</v>
      </c>
      <c r="J233">
        <v>3003.18</v>
      </c>
      <c r="K233">
        <v>217.06613400000001</v>
      </c>
      <c r="L233">
        <f t="shared" si="3"/>
        <v>4749.9925529608408</v>
      </c>
    </row>
    <row r="234" spans="1:12" x14ac:dyDescent="0.25">
      <c r="A234">
        <v>19212</v>
      </c>
      <c r="B234">
        <v>21.645714000000002</v>
      </c>
      <c r="C234">
        <v>0</v>
      </c>
      <c r="D234">
        <v>0</v>
      </c>
      <c r="E234">
        <v>0</v>
      </c>
      <c r="F234">
        <v>0</v>
      </c>
      <c r="G234">
        <v>775187.25</v>
      </c>
      <c r="H234">
        <v>0</v>
      </c>
      <c r="I234">
        <v>0</v>
      </c>
      <c r="J234">
        <v>0</v>
      </c>
      <c r="K234">
        <v>89.628568999999999</v>
      </c>
      <c r="L234">
        <f t="shared" si="3"/>
        <v>8648.8857141075187</v>
      </c>
    </row>
    <row r="235" spans="1:12" x14ac:dyDescent="0.25">
      <c r="A235">
        <v>19220</v>
      </c>
      <c r="B235">
        <v>32.708333000000003</v>
      </c>
      <c r="C235">
        <v>2426.44</v>
      </c>
      <c r="D235">
        <v>12738.86</v>
      </c>
      <c r="E235">
        <v>4556.22</v>
      </c>
      <c r="F235">
        <v>0</v>
      </c>
      <c r="G235">
        <v>479104.18</v>
      </c>
      <c r="H235">
        <v>285476.68</v>
      </c>
      <c r="I235">
        <v>16806.45</v>
      </c>
      <c r="J235">
        <v>0</v>
      </c>
      <c r="K235">
        <v>206.053572</v>
      </c>
      <c r="L235">
        <f t="shared" si="3"/>
        <v>3950.2751247605793</v>
      </c>
    </row>
    <row r="236" spans="1:12" x14ac:dyDescent="0.25">
      <c r="A236">
        <v>19221</v>
      </c>
      <c r="B236">
        <v>31.837350000000001</v>
      </c>
      <c r="C236">
        <v>0</v>
      </c>
      <c r="D236">
        <v>0</v>
      </c>
      <c r="E236">
        <v>29616.79</v>
      </c>
      <c r="F236">
        <v>0</v>
      </c>
      <c r="G236">
        <v>986204.97</v>
      </c>
      <c r="H236">
        <v>487670.98</v>
      </c>
      <c r="I236">
        <v>561.91</v>
      </c>
      <c r="J236">
        <v>135318.48000000001</v>
      </c>
      <c r="K236">
        <v>258.42770899999999</v>
      </c>
      <c r="L236">
        <f t="shared" si="3"/>
        <v>6343.6430108197101</v>
      </c>
    </row>
    <row r="237" spans="1:12" x14ac:dyDescent="0.25">
      <c r="A237">
        <v>19226</v>
      </c>
      <c r="B237">
        <v>24.902208000000002</v>
      </c>
      <c r="C237">
        <v>0</v>
      </c>
      <c r="D237">
        <v>484914.91</v>
      </c>
      <c r="E237">
        <v>27185.95</v>
      </c>
      <c r="F237">
        <v>12000</v>
      </c>
      <c r="G237">
        <v>184046.44</v>
      </c>
      <c r="H237">
        <v>128396.61</v>
      </c>
      <c r="I237">
        <v>0</v>
      </c>
      <c r="J237">
        <v>22934.22</v>
      </c>
      <c r="K237">
        <v>110.25551900000001</v>
      </c>
      <c r="L237">
        <f t="shared" si="3"/>
        <v>7795.3297739227</v>
      </c>
    </row>
    <row r="238" spans="1:12" x14ac:dyDescent="0.25">
      <c r="A238">
        <v>19227</v>
      </c>
      <c r="B238">
        <v>30.739643000000001</v>
      </c>
      <c r="C238">
        <v>0</v>
      </c>
      <c r="D238">
        <v>0</v>
      </c>
      <c r="E238">
        <v>5702.36</v>
      </c>
      <c r="F238">
        <v>0</v>
      </c>
      <c r="G238">
        <v>1071584.5900000001</v>
      </c>
      <c r="H238">
        <v>465602.43</v>
      </c>
      <c r="I238">
        <v>0</v>
      </c>
      <c r="J238">
        <v>148939.09</v>
      </c>
      <c r="K238">
        <v>237.53846100000001</v>
      </c>
      <c r="L238">
        <f t="shared" si="3"/>
        <v>7122.3348963265371</v>
      </c>
    </row>
    <row r="239" spans="1:12" x14ac:dyDescent="0.25">
      <c r="A239">
        <v>19235</v>
      </c>
      <c r="B239">
        <v>3.8387099999999998</v>
      </c>
      <c r="C239">
        <v>39624.639999999999</v>
      </c>
      <c r="D239">
        <v>555056.35</v>
      </c>
      <c r="E239">
        <v>2287.19</v>
      </c>
      <c r="F239">
        <v>2514.8000000000002</v>
      </c>
      <c r="G239">
        <v>225580.25</v>
      </c>
      <c r="H239">
        <v>506921.04</v>
      </c>
      <c r="I239">
        <v>0</v>
      </c>
      <c r="J239">
        <v>31157.01</v>
      </c>
      <c r="K239">
        <v>124.174195</v>
      </c>
      <c r="L239">
        <f t="shared" si="3"/>
        <v>20980.932521688661</v>
      </c>
    </row>
    <row r="240" spans="1:12" x14ac:dyDescent="0.25">
      <c r="A240">
        <v>19426</v>
      </c>
      <c r="B240">
        <v>13.091953999999999</v>
      </c>
      <c r="C240">
        <v>2934.7</v>
      </c>
      <c r="D240">
        <v>39117.96</v>
      </c>
      <c r="E240">
        <v>5787.08</v>
      </c>
      <c r="F240">
        <v>0</v>
      </c>
      <c r="G240">
        <v>487485.13</v>
      </c>
      <c r="H240">
        <v>514245.92</v>
      </c>
      <c r="I240">
        <v>17457.07</v>
      </c>
      <c r="J240">
        <v>0</v>
      </c>
      <c r="K240">
        <v>111.126437</v>
      </c>
      <c r="L240">
        <f t="shared" si="3"/>
        <v>9799.6782399718613</v>
      </c>
    </row>
    <row r="241" spans="1:12" x14ac:dyDescent="0.25">
      <c r="A241">
        <v>19427</v>
      </c>
      <c r="B241">
        <v>18.110431999999999</v>
      </c>
      <c r="C241">
        <v>0</v>
      </c>
      <c r="D241">
        <v>106243</v>
      </c>
      <c r="E241">
        <v>0</v>
      </c>
      <c r="F241">
        <v>0</v>
      </c>
      <c r="G241">
        <v>188356.82</v>
      </c>
      <c r="H241">
        <v>184547.39</v>
      </c>
      <c r="I241">
        <v>6172.91</v>
      </c>
      <c r="J241">
        <v>0</v>
      </c>
      <c r="K241">
        <v>65.779141999999993</v>
      </c>
      <c r="L241">
        <f t="shared" si="3"/>
        <v>7378.0244807692998</v>
      </c>
    </row>
    <row r="242" spans="1:12" x14ac:dyDescent="0.25">
      <c r="A242">
        <v>19441</v>
      </c>
      <c r="B242">
        <v>37.188208000000003</v>
      </c>
      <c r="C242">
        <v>0</v>
      </c>
      <c r="D242">
        <v>12252</v>
      </c>
      <c r="E242">
        <v>0</v>
      </c>
      <c r="F242">
        <v>0</v>
      </c>
      <c r="G242">
        <v>64887.17</v>
      </c>
      <c r="H242">
        <v>255076.62</v>
      </c>
      <c r="I242">
        <v>0</v>
      </c>
      <c r="J242">
        <v>36528</v>
      </c>
      <c r="K242">
        <v>128.00508300000001</v>
      </c>
      <c r="L242">
        <f t="shared" si="3"/>
        <v>2880.6964642177527</v>
      </c>
    </row>
    <row r="243" spans="1:12" x14ac:dyDescent="0.25">
      <c r="A243">
        <v>19442</v>
      </c>
      <c r="B243">
        <v>105.15012</v>
      </c>
      <c r="C243">
        <v>0</v>
      </c>
      <c r="D243">
        <v>103204</v>
      </c>
      <c r="E243">
        <v>38000</v>
      </c>
      <c r="F243">
        <v>0</v>
      </c>
      <c r="G243">
        <v>194001.17</v>
      </c>
      <c r="H243">
        <v>304</v>
      </c>
      <c r="I243">
        <v>0</v>
      </c>
      <c r="J243">
        <v>0</v>
      </c>
      <c r="K243">
        <v>366.87174599999997</v>
      </c>
      <c r="L243">
        <f t="shared" si="3"/>
        <v>914.51351503094509</v>
      </c>
    </row>
    <row r="244" spans="1:12" x14ac:dyDescent="0.25">
      <c r="A244">
        <v>19450</v>
      </c>
      <c r="B244">
        <v>5.8493979999999999</v>
      </c>
      <c r="C244">
        <v>67678.63</v>
      </c>
      <c r="D244">
        <v>170693.56</v>
      </c>
      <c r="E244">
        <v>301.85000000000002</v>
      </c>
      <c r="F244">
        <v>0</v>
      </c>
      <c r="G244">
        <v>265630.86</v>
      </c>
      <c r="H244">
        <v>283057.09999999998</v>
      </c>
      <c r="I244">
        <v>0</v>
      </c>
      <c r="J244">
        <v>25252.09</v>
      </c>
      <c r="K244">
        <v>102.933736</v>
      </c>
      <c r="L244">
        <f t="shared" si="3"/>
        <v>18807.226204734718</v>
      </c>
    </row>
    <row r="245" spans="1:12" x14ac:dyDescent="0.25">
      <c r="A245">
        <v>19452</v>
      </c>
      <c r="B245">
        <v>2</v>
      </c>
      <c r="C245">
        <v>28319.32</v>
      </c>
      <c r="D245">
        <v>97240.15</v>
      </c>
      <c r="E245">
        <v>7639.12</v>
      </c>
      <c r="F245">
        <v>0</v>
      </c>
      <c r="G245">
        <v>388682.37</v>
      </c>
      <c r="H245">
        <v>427352.41</v>
      </c>
      <c r="I245">
        <v>15680.35</v>
      </c>
      <c r="J245">
        <v>898.87</v>
      </c>
      <c r="K245">
        <v>47.057326000000003</v>
      </c>
      <c r="L245">
        <f t="shared" si="3"/>
        <v>34082.025966990986</v>
      </c>
    </row>
    <row r="246" spans="1:12" x14ac:dyDescent="0.25">
      <c r="A246">
        <v>19474</v>
      </c>
      <c r="B246">
        <v>31.608187000000001</v>
      </c>
      <c r="C246">
        <v>0</v>
      </c>
      <c r="D246">
        <v>0</v>
      </c>
      <c r="E246">
        <v>4869.66</v>
      </c>
      <c r="F246">
        <v>0</v>
      </c>
      <c r="G246">
        <v>880686.32</v>
      </c>
      <c r="H246">
        <v>150865.45000000001</v>
      </c>
      <c r="I246">
        <v>0</v>
      </c>
      <c r="J246">
        <v>35388.49</v>
      </c>
      <c r="K246">
        <v>179.175445</v>
      </c>
      <c r="L246">
        <f t="shared" si="3"/>
        <v>5981.9018169593492</v>
      </c>
    </row>
    <row r="247" spans="1:12" x14ac:dyDescent="0.25">
      <c r="A247">
        <v>19478</v>
      </c>
      <c r="B247">
        <v>18.491125</v>
      </c>
      <c r="C247">
        <v>0</v>
      </c>
      <c r="D247">
        <v>0</v>
      </c>
      <c r="E247">
        <v>28097.14</v>
      </c>
      <c r="F247">
        <v>13300</v>
      </c>
      <c r="G247">
        <v>398307.88</v>
      </c>
      <c r="H247">
        <v>273586.07</v>
      </c>
      <c r="I247">
        <v>1439.15</v>
      </c>
      <c r="J247">
        <v>43121.27</v>
      </c>
      <c r="K247">
        <v>150.86982499999999</v>
      </c>
      <c r="L247">
        <f t="shared" si="3"/>
        <v>5023.2146156463041</v>
      </c>
    </row>
    <row r="248" spans="1:12" x14ac:dyDescent="0.25">
      <c r="A248">
        <v>19511</v>
      </c>
      <c r="B248">
        <v>34.081932000000002</v>
      </c>
      <c r="C248">
        <v>0</v>
      </c>
      <c r="D248">
        <v>0</v>
      </c>
      <c r="E248">
        <v>12149.02</v>
      </c>
      <c r="F248">
        <v>0</v>
      </c>
      <c r="G248">
        <v>502722.79</v>
      </c>
      <c r="H248">
        <v>618229.36</v>
      </c>
      <c r="I248">
        <v>0</v>
      </c>
      <c r="J248">
        <v>97009.68</v>
      </c>
      <c r="K248">
        <v>214.20914099999999</v>
      </c>
      <c r="L248">
        <f t="shared" si="3"/>
        <v>5742.5693612206769</v>
      </c>
    </row>
    <row r="249" spans="1:12" x14ac:dyDescent="0.25">
      <c r="A249">
        <v>19530</v>
      </c>
      <c r="B249">
        <v>22.661491000000002</v>
      </c>
      <c r="C249">
        <v>131414.97</v>
      </c>
      <c r="D249">
        <v>2064458.32</v>
      </c>
      <c r="E249">
        <v>205479.19</v>
      </c>
      <c r="F249">
        <v>0</v>
      </c>
      <c r="G249">
        <v>834627.05</v>
      </c>
      <c r="H249">
        <v>680910.37</v>
      </c>
      <c r="I249">
        <v>26596.19</v>
      </c>
      <c r="J249">
        <v>0</v>
      </c>
      <c r="K249">
        <v>452.252521</v>
      </c>
      <c r="L249">
        <f t="shared" si="3"/>
        <v>14228.11995928346</v>
      </c>
    </row>
    <row r="250" spans="1:12" x14ac:dyDescent="0.25">
      <c r="A250">
        <v>19533</v>
      </c>
      <c r="B250">
        <v>3.7423250000000001</v>
      </c>
      <c r="C250">
        <v>0</v>
      </c>
      <c r="D250">
        <v>355492.19</v>
      </c>
      <c r="E250">
        <v>6952.35</v>
      </c>
      <c r="F250">
        <v>0</v>
      </c>
      <c r="G250">
        <v>225939.72</v>
      </c>
      <c r="H250">
        <v>112215.72</v>
      </c>
      <c r="I250">
        <v>0</v>
      </c>
      <c r="J250">
        <v>0</v>
      </c>
      <c r="K250">
        <v>94.194961000000006</v>
      </c>
      <c r="L250">
        <f t="shared" si="3"/>
        <v>7437.7649564502708</v>
      </c>
    </row>
    <row r="251" spans="1:12" x14ac:dyDescent="0.25">
      <c r="A251">
        <v>20007</v>
      </c>
      <c r="B251">
        <v>53.234285999999997</v>
      </c>
      <c r="C251">
        <v>0</v>
      </c>
      <c r="D251">
        <v>474934.47</v>
      </c>
      <c r="E251">
        <v>171429.01</v>
      </c>
      <c r="F251">
        <v>0</v>
      </c>
      <c r="G251">
        <v>787370.75</v>
      </c>
      <c r="H251">
        <v>3775735.86</v>
      </c>
      <c r="I251">
        <v>32128.57</v>
      </c>
      <c r="J251">
        <v>0</v>
      </c>
      <c r="K251">
        <v>464.88570600000003</v>
      </c>
      <c r="L251">
        <f t="shared" si="3"/>
        <v>11275.026511570137</v>
      </c>
    </row>
    <row r="252" spans="1:12" x14ac:dyDescent="0.25">
      <c r="A252">
        <v>20046</v>
      </c>
      <c r="B252">
        <v>2</v>
      </c>
      <c r="C252">
        <v>0</v>
      </c>
      <c r="D252">
        <v>17400</v>
      </c>
      <c r="E252">
        <v>0</v>
      </c>
      <c r="F252">
        <v>0</v>
      </c>
      <c r="G252">
        <v>146876.46</v>
      </c>
      <c r="H252">
        <v>0</v>
      </c>
      <c r="I252">
        <v>0</v>
      </c>
      <c r="J252">
        <v>0</v>
      </c>
      <c r="K252">
        <v>25.929487000000002</v>
      </c>
      <c r="L252">
        <f t="shared" si="3"/>
        <v>6335.5075246957249</v>
      </c>
    </row>
    <row r="253" spans="1:12" x14ac:dyDescent="0.25">
      <c r="A253">
        <v>20076</v>
      </c>
      <c r="B253">
        <v>0.98837200000000003</v>
      </c>
      <c r="C253">
        <v>0</v>
      </c>
      <c r="D253">
        <v>0</v>
      </c>
      <c r="E253">
        <v>0</v>
      </c>
      <c r="F253">
        <v>0</v>
      </c>
      <c r="G253">
        <v>138847.75</v>
      </c>
      <c r="H253">
        <v>1042.8699999999999</v>
      </c>
      <c r="I253">
        <v>0</v>
      </c>
      <c r="J253">
        <v>9589.5</v>
      </c>
      <c r="K253">
        <v>22.098834</v>
      </c>
      <c r="L253">
        <f t="shared" si="3"/>
        <v>6764.163213317046</v>
      </c>
    </row>
    <row r="254" spans="1:12" x14ac:dyDescent="0.25">
      <c r="A254">
        <v>20077</v>
      </c>
      <c r="B254">
        <v>1</v>
      </c>
      <c r="C254">
        <v>0</v>
      </c>
      <c r="D254">
        <v>0</v>
      </c>
      <c r="E254">
        <v>1000</v>
      </c>
      <c r="F254">
        <v>0</v>
      </c>
      <c r="G254">
        <v>99797.19</v>
      </c>
      <c r="H254">
        <v>741.56</v>
      </c>
      <c r="I254">
        <v>0</v>
      </c>
      <c r="J254">
        <v>8152.51</v>
      </c>
      <c r="K254">
        <v>13.962263</v>
      </c>
      <c r="L254">
        <f t="shared" si="3"/>
        <v>7856.266566530081</v>
      </c>
    </row>
    <row r="255" spans="1:12" x14ac:dyDescent="0.25">
      <c r="A255">
        <v>20078</v>
      </c>
      <c r="B255">
        <v>67.386972999999998</v>
      </c>
      <c r="C255">
        <v>0</v>
      </c>
      <c r="D255">
        <v>0</v>
      </c>
      <c r="E255">
        <v>114194.25</v>
      </c>
      <c r="F255">
        <v>0</v>
      </c>
      <c r="G255">
        <v>1931315.49</v>
      </c>
      <c r="H255">
        <v>0</v>
      </c>
      <c r="I255">
        <v>0</v>
      </c>
      <c r="J255">
        <v>0</v>
      </c>
      <c r="K255">
        <v>307.64346699999999</v>
      </c>
      <c r="L255">
        <f t="shared" si="3"/>
        <v>6648.962059707902</v>
      </c>
    </row>
    <row r="256" spans="1:12" x14ac:dyDescent="0.25">
      <c r="A256">
        <v>20091</v>
      </c>
      <c r="B256">
        <v>16.396106</v>
      </c>
      <c r="C256">
        <v>24931.82</v>
      </c>
      <c r="D256">
        <v>291191.82</v>
      </c>
      <c r="E256">
        <v>9270.24</v>
      </c>
      <c r="F256">
        <v>0</v>
      </c>
      <c r="G256">
        <v>434969.19</v>
      </c>
      <c r="H256">
        <v>117789.34</v>
      </c>
      <c r="I256">
        <v>75729.81</v>
      </c>
      <c r="J256">
        <v>0</v>
      </c>
      <c r="K256">
        <v>107.448058</v>
      </c>
      <c r="L256">
        <f t="shared" si="3"/>
        <v>10166.170426640081</v>
      </c>
    </row>
    <row r="257" spans="1:12" x14ac:dyDescent="0.25">
      <c r="A257">
        <v>20092</v>
      </c>
      <c r="B257">
        <v>4.9593020000000001</v>
      </c>
      <c r="C257">
        <v>0</v>
      </c>
      <c r="D257">
        <v>0</v>
      </c>
      <c r="E257">
        <v>42927.92</v>
      </c>
      <c r="F257">
        <v>0</v>
      </c>
      <c r="G257">
        <v>320633.25</v>
      </c>
      <c r="H257">
        <v>44733.46</v>
      </c>
      <c r="I257">
        <v>1752.68</v>
      </c>
      <c r="J257">
        <v>26486.34</v>
      </c>
      <c r="K257">
        <v>63.191861000000003</v>
      </c>
      <c r="L257">
        <f t="shared" si="3"/>
        <v>6908.0676386473251</v>
      </c>
    </row>
    <row r="258" spans="1:12" x14ac:dyDescent="0.25">
      <c r="A258">
        <v>20186</v>
      </c>
      <c r="B258">
        <v>21.777038000000001</v>
      </c>
      <c r="C258">
        <v>0</v>
      </c>
      <c r="D258">
        <v>0</v>
      </c>
      <c r="E258">
        <v>33448.51</v>
      </c>
      <c r="F258">
        <v>0</v>
      </c>
      <c r="G258">
        <v>314685.82</v>
      </c>
      <c r="H258">
        <v>4170.95</v>
      </c>
      <c r="I258">
        <v>1097.8800000000001</v>
      </c>
      <c r="J258">
        <v>12656.98</v>
      </c>
      <c r="K258">
        <v>59.327776999999998</v>
      </c>
      <c r="L258">
        <f t="shared" si="3"/>
        <v>6170.1307298266047</v>
      </c>
    </row>
    <row r="259" spans="1:12" x14ac:dyDescent="0.25">
      <c r="A259">
        <v>20189</v>
      </c>
      <c r="B259">
        <v>0.988506</v>
      </c>
      <c r="C259">
        <v>0</v>
      </c>
      <c r="D259">
        <v>0</v>
      </c>
      <c r="E259">
        <v>1000</v>
      </c>
      <c r="F259">
        <v>0</v>
      </c>
      <c r="G259">
        <v>145023.88</v>
      </c>
      <c r="H259">
        <v>1209.74</v>
      </c>
      <c r="I259">
        <v>0</v>
      </c>
      <c r="J259">
        <v>5229.75</v>
      </c>
      <c r="K259">
        <v>25.695401</v>
      </c>
      <c r="L259">
        <f t="shared" ref="L259:L322" si="4">((SUM(D259:J259)/K259)+(C259/B259))</f>
        <v>5933.4886425784907</v>
      </c>
    </row>
    <row r="260" spans="1:12" x14ac:dyDescent="0.25">
      <c r="A260">
        <v>20265</v>
      </c>
      <c r="B260">
        <v>20.044872000000002</v>
      </c>
      <c r="C260">
        <v>0</v>
      </c>
      <c r="D260">
        <v>0</v>
      </c>
      <c r="E260">
        <v>120265.59</v>
      </c>
      <c r="F260">
        <v>14729</v>
      </c>
      <c r="G260">
        <v>196712.79</v>
      </c>
      <c r="H260">
        <v>167610.79999999999</v>
      </c>
      <c r="I260">
        <v>1089.4000000000001</v>
      </c>
      <c r="J260">
        <v>9212.57</v>
      </c>
      <c r="K260">
        <v>69.679490000000001</v>
      </c>
      <c r="L260">
        <f t="shared" si="4"/>
        <v>7313.7755457165376</v>
      </c>
    </row>
    <row r="261" spans="1:12" x14ac:dyDescent="0.25">
      <c r="A261">
        <v>20293</v>
      </c>
      <c r="B261">
        <v>7.3116890000000003</v>
      </c>
      <c r="C261">
        <v>15839.13</v>
      </c>
      <c r="D261">
        <v>15839.13</v>
      </c>
      <c r="E261">
        <v>27043.84</v>
      </c>
      <c r="F261">
        <v>0</v>
      </c>
      <c r="G261">
        <v>90874.72</v>
      </c>
      <c r="H261">
        <v>130554.25</v>
      </c>
      <c r="I261">
        <v>1798.86</v>
      </c>
      <c r="J261">
        <v>0</v>
      </c>
      <c r="K261">
        <v>33.961039999999997</v>
      </c>
      <c r="L261">
        <f t="shared" si="4"/>
        <v>10002.042227205493</v>
      </c>
    </row>
    <row r="262" spans="1:12" x14ac:dyDescent="0.25">
      <c r="A262">
        <v>43489</v>
      </c>
      <c r="B262">
        <v>4093.3247799999999</v>
      </c>
      <c r="C262">
        <v>36950802.07</v>
      </c>
      <c r="D262">
        <v>115351727.79000001</v>
      </c>
      <c r="E262">
        <v>7941211.2999999998</v>
      </c>
      <c r="F262">
        <v>417547.89</v>
      </c>
      <c r="G262">
        <v>48802805.450000003</v>
      </c>
      <c r="H262">
        <v>48460399.959999897</v>
      </c>
      <c r="I262">
        <v>14144827.140000001</v>
      </c>
      <c r="J262">
        <v>25590213.969999999</v>
      </c>
      <c r="K262">
        <v>20102.774153999999</v>
      </c>
      <c r="L262">
        <f t="shared" si="4"/>
        <v>21995.88160666417</v>
      </c>
    </row>
    <row r="263" spans="1:12" x14ac:dyDescent="0.25">
      <c r="A263">
        <v>43497</v>
      </c>
      <c r="B263">
        <v>506.41007000000002</v>
      </c>
      <c r="C263">
        <v>4058434.59</v>
      </c>
      <c r="D263">
        <v>8893270.1199999992</v>
      </c>
      <c r="E263">
        <v>784051.7</v>
      </c>
      <c r="F263">
        <v>165425.21</v>
      </c>
      <c r="G263">
        <v>5325723.58</v>
      </c>
      <c r="H263">
        <v>11688107.359999999</v>
      </c>
      <c r="I263">
        <v>1182736.3799999999</v>
      </c>
      <c r="J263">
        <v>2015079.94</v>
      </c>
      <c r="K263">
        <v>2886.3928289999999</v>
      </c>
      <c r="L263">
        <f t="shared" si="4"/>
        <v>18426.567692483262</v>
      </c>
    </row>
    <row r="264" spans="1:12" x14ac:dyDescent="0.25">
      <c r="A264">
        <v>43505</v>
      </c>
      <c r="B264">
        <v>306.87350900000001</v>
      </c>
      <c r="C264">
        <v>2266874.77</v>
      </c>
      <c r="D264">
        <v>13390152.68</v>
      </c>
      <c r="E264">
        <v>534013.65</v>
      </c>
      <c r="F264">
        <v>49339</v>
      </c>
      <c r="G264">
        <v>5038494.3</v>
      </c>
      <c r="H264">
        <v>3228408.58</v>
      </c>
      <c r="I264">
        <v>811064.52</v>
      </c>
      <c r="J264">
        <v>2248018.59</v>
      </c>
      <c r="K264">
        <v>3047.107747</v>
      </c>
      <c r="L264">
        <f t="shared" si="4"/>
        <v>15689.789070675764</v>
      </c>
    </row>
    <row r="265" spans="1:12" x14ac:dyDescent="0.25">
      <c r="A265">
        <v>43513</v>
      </c>
      <c r="B265">
        <v>659.50804200000005</v>
      </c>
      <c r="C265">
        <v>2589381.5699999998</v>
      </c>
      <c r="D265">
        <v>13510191.380000001</v>
      </c>
      <c r="E265">
        <v>93411.98</v>
      </c>
      <c r="F265">
        <v>14742.4</v>
      </c>
      <c r="G265">
        <v>4880680.7699999996</v>
      </c>
      <c r="H265">
        <v>9403423.1600000001</v>
      </c>
      <c r="I265">
        <v>629225.47</v>
      </c>
      <c r="J265">
        <v>3240368.92</v>
      </c>
      <c r="K265">
        <v>2973.7896340000002</v>
      </c>
      <c r="L265">
        <f t="shared" si="4"/>
        <v>14610.257419032187</v>
      </c>
    </row>
    <row r="266" spans="1:12" x14ac:dyDescent="0.25">
      <c r="A266">
        <v>43521</v>
      </c>
      <c r="B266">
        <v>500.73649699999999</v>
      </c>
      <c r="C266">
        <v>2838252.46</v>
      </c>
      <c r="D266">
        <v>14389702.24</v>
      </c>
      <c r="E266">
        <v>120985.17</v>
      </c>
      <c r="F266">
        <v>8665.75</v>
      </c>
      <c r="G266">
        <v>3573334.8</v>
      </c>
      <c r="H266">
        <v>4868399.78</v>
      </c>
      <c r="I266">
        <v>840399.65</v>
      </c>
      <c r="J266">
        <v>2860147.49</v>
      </c>
      <c r="K266">
        <v>2295.9018660000002</v>
      </c>
      <c r="L266">
        <f t="shared" si="4"/>
        <v>17280.862416216009</v>
      </c>
    </row>
    <row r="267" spans="1:12" x14ac:dyDescent="0.25">
      <c r="A267">
        <v>43539</v>
      </c>
      <c r="B267">
        <v>576.83964400000002</v>
      </c>
      <c r="C267">
        <v>3990743.19</v>
      </c>
      <c r="D267">
        <v>16432864.9</v>
      </c>
      <c r="E267">
        <v>459021.1</v>
      </c>
      <c r="F267">
        <v>4450.6899999999996</v>
      </c>
      <c r="G267">
        <v>6384935.4500000002</v>
      </c>
      <c r="H267">
        <v>7482534.1600000001</v>
      </c>
      <c r="I267">
        <v>346051.79</v>
      </c>
      <c r="J267">
        <v>2856022.37</v>
      </c>
      <c r="K267">
        <v>3509.4363490000001</v>
      </c>
      <c r="L267">
        <f t="shared" si="4"/>
        <v>16596.73192488659</v>
      </c>
    </row>
    <row r="268" spans="1:12" x14ac:dyDescent="0.25">
      <c r="A268">
        <v>43547</v>
      </c>
      <c r="B268">
        <v>233.34354400000001</v>
      </c>
      <c r="C268">
        <v>2251700.64</v>
      </c>
      <c r="D268">
        <v>16538932.289999999</v>
      </c>
      <c r="E268">
        <v>484477.71</v>
      </c>
      <c r="F268">
        <v>13395</v>
      </c>
      <c r="G268">
        <v>4854286.18</v>
      </c>
      <c r="H268">
        <v>4519386.75</v>
      </c>
      <c r="I268">
        <v>1288646.6299999999</v>
      </c>
      <c r="J268">
        <v>2917176.39</v>
      </c>
      <c r="K268">
        <v>2380.7874660000002</v>
      </c>
      <c r="L268">
        <f t="shared" si="4"/>
        <v>22509.460447539728</v>
      </c>
    </row>
    <row r="269" spans="1:12" x14ac:dyDescent="0.25">
      <c r="A269">
        <v>43554</v>
      </c>
      <c r="B269">
        <v>215.05175500000001</v>
      </c>
      <c r="C269">
        <v>3075730.88</v>
      </c>
      <c r="D269">
        <v>12708709.27</v>
      </c>
      <c r="E269">
        <v>353418.21</v>
      </c>
      <c r="F269">
        <v>345614.88</v>
      </c>
      <c r="G269">
        <v>5307367.49</v>
      </c>
      <c r="H269">
        <v>6087359.8700000001</v>
      </c>
      <c r="I269">
        <v>1326115.06</v>
      </c>
      <c r="J269">
        <v>2259669.7999999998</v>
      </c>
      <c r="K269">
        <v>1511.3705649999999</v>
      </c>
      <c r="L269">
        <f t="shared" si="4"/>
        <v>33085.402093882818</v>
      </c>
    </row>
    <row r="270" spans="1:12" x14ac:dyDescent="0.25">
      <c r="A270">
        <v>43562</v>
      </c>
      <c r="B270">
        <v>564.01775699999996</v>
      </c>
      <c r="C270">
        <v>4392306.6900000004</v>
      </c>
      <c r="D270">
        <v>16964364.969999999</v>
      </c>
      <c r="E270">
        <v>395078.75</v>
      </c>
      <c r="F270">
        <v>0</v>
      </c>
      <c r="G270">
        <v>11078618.630000001</v>
      </c>
      <c r="H270">
        <v>9730696.7699999996</v>
      </c>
      <c r="I270">
        <v>390581.32</v>
      </c>
      <c r="J270">
        <v>3574108.99</v>
      </c>
      <c r="K270">
        <v>2703.9566749999999</v>
      </c>
      <c r="L270">
        <f t="shared" si="4"/>
        <v>23369.679280556964</v>
      </c>
    </row>
    <row r="271" spans="1:12" x14ac:dyDescent="0.25">
      <c r="A271">
        <v>43570</v>
      </c>
      <c r="B271">
        <v>244.52470400000001</v>
      </c>
      <c r="C271">
        <v>849311.83</v>
      </c>
      <c r="D271">
        <v>3334323.58</v>
      </c>
      <c r="E271">
        <v>205379.52</v>
      </c>
      <c r="F271">
        <v>144222.47</v>
      </c>
      <c r="G271">
        <v>1802914.37</v>
      </c>
      <c r="H271">
        <v>2775894.16</v>
      </c>
      <c r="I271">
        <v>75039.94</v>
      </c>
      <c r="J271">
        <v>808728.28</v>
      </c>
      <c r="K271">
        <v>1122.3932420000001</v>
      </c>
      <c r="L271">
        <f t="shared" si="4"/>
        <v>11622.423804519192</v>
      </c>
    </row>
    <row r="272" spans="1:12" x14ac:dyDescent="0.25">
      <c r="A272">
        <v>43588</v>
      </c>
      <c r="B272">
        <v>322.46720900000003</v>
      </c>
      <c r="C272">
        <v>2184137.11</v>
      </c>
      <c r="D272">
        <v>11276327.119999999</v>
      </c>
      <c r="E272">
        <v>133461.91</v>
      </c>
      <c r="F272">
        <v>29212.79</v>
      </c>
      <c r="G272">
        <v>4565814.5</v>
      </c>
      <c r="H272">
        <v>2971966.3</v>
      </c>
      <c r="I272">
        <v>382199.87</v>
      </c>
      <c r="J272">
        <v>2089738.16</v>
      </c>
      <c r="K272">
        <v>2201.1722639999998</v>
      </c>
      <c r="L272">
        <f t="shared" si="4"/>
        <v>16517.433146281473</v>
      </c>
    </row>
    <row r="273" spans="1:12" x14ac:dyDescent="0.25">
      <c r="A273">
        <v>43596</v>
      </c>
      <c r="B273">
        <v>236.75617600000001</v>
      </c>
      <c r="C273">
        <v>1490515.75</v>
      </c>
      <c r="D273">
        <v>8614807.1899999995</v>
      </c>
      <c r="E273">
        <v>144872.69</v>
      </c>
      <c r="F273">
        <v>2075.63</v>
      </c>
      <c r="G273">
        <v>2289950.08</v>
      </c>
      <c r="H273">
        <v>2671007.09</v>
      </c>
      <c r="I273">
        <v>725614.17</v>
      </c>
      <c r="J273">
        <v>1859223.91</v>
      </c>
      <c r="K273">
        <v>1778.964543</v>
      </c>
      <c r="L273">
        <f t="shared" si="4"/>
        <v>15462.450737702191</v>
      </c>
    </row>
    <row r="274" spans="1:12" x14ac:dyDescent="0.25">
      <c r="A274">
        <v>43604</v>
      </c>
      <c r="B274">
        <v>123.97721300000001</v>
      </c>
      <c r="C274">
        <v>735943.89</v>
      </c>
      <c r="D274">
        <v>3278542.1</v>
      </c>
      <c r="E274">
        <v>102889.65</v>
      </c>
      <c r="F274">
        <v>15730.29</v>
      </c>
      <c r="G274">
        <v>1734258.56</v>
      </c>
      <c r="H274">
        <v>1555659.88</v>
      </c>
      <c r="I274">
        <v>609129.47</v>
      </c>
      <c r="J274">
        <v>394518.03</v>
      </c>
      <c r="K274">
        <v>883.59787800000004</v>
      </c>
      <c r="L274">
        <f t="shared" si="4"/>
        <v>14640.000058085647</v>
      </c>
    </row>
    <row r="275" spans="1:12" x14ac:dyDescent="0.25">
      <c r="A275">
        <v>43612</v>
      </c>
      <c r="B275">
        <v>801.85188900000003</v>
      </c>
      <c r="C275">
        <v>7280576.2999999998</v>
      </c>
      <c r="D275">
        <v>28813948.600000001</v>
      </c>
      <c r="E275">
        <v>1012972.95</v>
      </c>
      <c r="F275">
        <v>9875.01</v>
      </c>
      <c r="G275">
        <v>10312710.869999999</v>
      </c>
      <c r="H275">
        <v>12154794.140000001</v>
      </c>
      <c r="I275">
        <v>1682013.99</v>
      </c>
      <c r="J275">
        <v>5597929.3200000003</v>
      </c>
      <c r="K275">
        <v>5274.5466290000004</v>
      </c>
      <c r="L275">
        <f t="shared" si="4"/>
        <v>20376.26447771216</v>
      </c>
    </row>
    <row r="276" spans="1:12" x14ac:dyDescent="0.25">
      <c r="A276">
        <v>43620</v>
      </c>
      <c r="B276">
        <v>341.880405</v>
      </c>
      <c r="C276">
        <v>3211474.38</v>
      </c>
      <c r="D276">
        <v>17703971.07</v>
      </c>
      <c r="E276">
        <v>985615.98</v>
      </c>
      <c r="F276">
        <v>57822.97</v>
      </c>
      <c r="G276">
        <v>5977463.3300000001</v>
      </c>
      <c r="H276">
        <v>5811402.4500000002</v>
      </c>
      <c r="I276">
        <v>1786993.33</v>
      </c>
      <c r="J276">
        <v>2675347.34</v>
      </c>
      <c r="K276">
        <v>2488.6800090000002</v>
      </c>
      <c r="L276">
        <f t="shared" si="4"/>
        <v>23456.685191709017</v>
      </c>
    </row>
    <row r="277" spans="1:12" x14ac:dyDescent="0.25">
      <c r="A277">
        <v>43638</v>
      </c>
      <c r="B277">
        <v>391.386527</v>
      </c>
      <c r="C277">
        <v>2766068.65</v>
      </c>
      <c r="D277">
        <v>13659228.050000001</v>
      </c>
      <c r="E277">
        <v>1095255.26</v>
      </c>
      <c r="F277">
        <v>0</v>
      </c>
      <c r="G277">
        <v>4452298.4400000004</v>
      </c>
      <c r="H277">
        <v>4112935.21</v>
      </c>
      <c r="I277">
        <v>1204466.42</v>
      </c>
      <c r="J277">
        <v>1955006.44</v>
      </c>
      <c r="K277">
        <v>2497.4128300000002</v>
      </c>
      <c r="L277">
        <f t="shared" si="4"/>
        <v>17670.006134796393</v>
      </c>
    </row>
    <row r="278" spans="1:12" x14ac:dyDescent="0.25">
      <c r="A278">
        <v>43646</v>
      </c>
      <c r="B278">
        <v>337.10681099999999</v>
      </c>
      <c r="C278">
        <v>3432374.75</v>
      </c>
      <c r="D278">
        <v>21623800.550000001</v>
      </c>
      <c r="E278">
        <v>328960.7</v>
      </c>
      <c r="F278">
        <v>52917.01</v>
      </c>
      <c r="G278">
        <v>6251718.6100000003</v>
      </c>
      <c r="H278">
        <v>8031201.3700000001</v>
      </c>
      <c r="I278">
        <v>1601417.25</v>
      </c>
      <c r="J278">
        <v>3377619.57</v>
      </c>
      <c r="K278">
        <v>3688.500376</v>
      </c>
      <c r="L278">
        <f t="shared" si="4"/>
        <v>21370.049014242642</v>
      </c>
    </row>
    <row r="279" spans="1:12" x14ac:dyDescent="0.25">
      <c r="A279">
        <v>43653</v>
      </c>
      <c r="B279">
        <v>174.47295299999999</v>
      </c>
      <c r="C279">
        <v>1565459.37</v>
      </c>
      <c r="D279">
        <v>7115997.2400000002</v>
      </c>
      <c r="E279">
        <v>173007.24</v>
      </c>
      <c r="F279">
        <v>0</v>
      </c>
      <c r="G279">
        <v>2789442.89</v>
      </c>
      <c r="H279">
        <v>1820858.39</v>
      </c>
      <c r="I279">
        <v>170885.85</v>
      </c>
      <c r="J279">
        <v>1259293.27</v>
      </c>
      <c r="K279">
        <v>1061.0623399999999</v>
      </c>
      <c r="L279">
        <f t="shared" si="4"/>
        <v>21534.900188855696</v>
      </c>
    </row>
    <row r="280" spans="1:12" x14ac:dyDescent="0.25">
      <c r="A280">
        <v>43661</v>
      </c>
      <c r="B280">
        <v>723.465416</v>
      </c>
      <c r="C280">
        <v>6078914.3499999996</v>
      </c>
      <c r="D280">
        <v>32226668.920000002</v>
      </c>
      <c r="E280">
        <v>775604.3</v>
      </c>
      <c r="F280">
        <v>651.27</v>
      </c>
      <c r="G280">
        <v>8837702.1500000004</v>
      </c>
      <c r="H280">
        <v>11014955.23</v>
      </c>
      <c r="I280">
        <v>1738184.22</v>
      </c>
      <c r="J280">
        <v>9251713.6799999997</v>
      </c>
      <c r="K280">
        <v>6039.246255</v>
      </c>
      <c r="L280">
        <f t="shared" si="4"/>
        <v>18974.257680809475</v>
      </c>
    </row>
    <row r="281" spans="1:12" x14ac:dyDescent="0.25">
      <c r="A281">
        <v>43679</v>
      </c>
      <c r="B281">
        <v>325.127633</v>
      </c>
      <c r="C281">
        <v>1985282.52</v>
      </c>
      <c r="D281">
        <v>8685155.2799999993</v>
      </c>
      <c r="E281">
        <v>83598.44</v>
      </c>
      <c r="F281">
        <v>0</v>
      </c>
      <c r="G281">
        <v>2921672.57</v>
      </c>
      <c r="H281">
        <v>2700577.14</v>
      </c>
      <c r="I281">
        <v>588252.06000000006</v>
      </c>
      <c r="J281">
        <v>1623447.98</v>
      </c>
      <c r="K281">
        <v>1801.8384149999999</v>
      </c>
      <c r="L281">
        <f t="shared" si="4"/>
        <v>15320.476794228132</v>
      </c>
    </row>
    <row r="282" spans="1:12" x14ac:dyDescent="0.25">
      <c r="A282">
        <v>43687</v>
      </c>
      <c r="B282">
        <v>213.42226500000001</v>
      </c>
      <c r="C282">
        <v>1126228.06</v>
      </c>
      <c r="D282">
        <v>2559005.14</v>
      </c>
      <c r="E282">
        <v>122085.02</v>
      </c>
      <c r="F282">
        <v>54225</v>
      </c>
      <c r="G282">
        <v>3586734.72</v>
      </c>
      <c r="H282">
        <v>1861973.98</v>
      </c>
      <c r="I282">
        <v>316139.02</v>
      </c>
      <c r="J282">
        <v>758427.41</v>
      </c>
      <c r="K282">
        <v>1034.811661</v>
      </c>
      <c r="L282">
        <f t="shared" si="4"/>
        <v>14224.120199188717</v>
      </c>
    </row>
    <row r="283" spans="1:12" x14ac:dyDescent="0.25">
      <c r="A283">
        <v>43695</v>
      </c>
      <c r="B283">
        <v>313.08463499999999</v>
      </c>
      <c r="C283">
        <v>1822463.91</v>
      </c>
      <c r="D283">
        <v>8241857.1600000001</v>
      </c>
      <c r="E283">
        <v>149942.19</v>
      </c>
      <c r="F283">
        <v>2825.51</v>
      </c>
      <c r="G283">
        <v>2805499.6</v>
      </c>
      <c r="H283">
        <v>3317564.63</v>
      </c>
      <c r="I283">
        <v>33920.21</v>
      </c>
      <c r="J283">
        <v>1964296.38</v>
      </c>
      <c r="K283">
        <v>1868.8298050000001</v>
      </c>
      <c r="L283">
        <f t="shared" si="4"/>
        <v>14658.559839803591</v>
      </c>
    </row>
    <row r="284" spans="1:12" x14ac:dyDescent="0.25">
      <c r="A284">
        <v>43703</v>
      </c>
      <c r="B284">
        <v>156.796144</v>
      </c>
      <c r="C284">
        <v>1506580.58</v>
      </c>
      <c r="D284">
        <v>4954993.68</v>
      </c>
      <c r="E284">
        <v>338476.3</v>
      </c>
      <c r="F284">
        <v>0</v>
      </c>
      <c r="G284">
        <v>2619986.0699999998</v>
      </c>
      <c r="H284">
        <v>2809746.77</v>
      </c>
      <c r="I284">
        <v>48117.19</v>
      </c>
      <c r="J284">
        <v>657514.13</v>
      </c>
      <c r="K284">
        <v>1110.640897</v>
      </c>
      <c r="L284">
        <f t="shared" si="4"/>
        <v>19898.836314898806</v>
      </c>
    </row>
    <row r="285" spans="1:12" x14ac:dyDescent="0.25">
      <c r="A285">
        <v>43711</v>
      </c>
      <c r="B285">
        <v>1160.3533609999999</v>
      </c>
      <c r="C285">
        <v>8317822.6900000004</v>
      </c>
      <c r="D285">
        <v>42472127.579999998</v>
      </c>
      <c r="E285">
        <v>3001730.13</v>
      </c>
      <c r="F285">
        <v>239319.37</v>
      </c>
      <c r="G285">
        <v>18216981.199999999</v>
      </c>
      <c r="H285">
        <v>19898838.539999999</v>
      </c>
      <c r="I285">
        <v>2583111.06</v>
      </c>
      <c r="J285">
        <v>10085866.949999999</v>
      </c>
      <c r="K285">
        <v>7732.7470439999997</v>
      </c>
      <c r="L285">
        <f t="shared" si="4"/>
        <v>19647.485651203733</v>
      </c>
    </row>
    <row r="286" spans="1:12" x14ac:dyDescent="0.25">
      <c r="A286">
        <v>43729</v>
      </c>
      <c r="B286">
        <v>412.68119100000001</v>
      </c>
      <c r="C286">
        <v>2700572.69</v>
      </c>
      <c r="D286">
        <v>12509344.050000001</v>
      </c>
      <c r="E286">
        <v>345389.56</v>
      </c>
      <c r="F286">
        <v>11795.99</v>
      </c>
      <c r="G286">
        <v>3898847.79</v>
      </c>
      <c r="H286">
        <v>3794069.62</v>
      </c>
      <c r="I286">
        <v>901526.56</v>
      </c>
      <c r="J286">
        <v>2059100.72</v>
      </c>
      <c r="K286">
        <v>2675.649386</v>
      </c>
      <c r="L286">
        <f t="shared" si="4"/>
        <v>15334.385605681047</v>
      </c>
    </row>
    <row r="287" spans="1:12" x14ac:dyDescent="0.25">
      <c r="A287">
        <v>43737</v>
      </c>
      <c r="B287">
        <v>901.68892100000005</v>
      </c>
      <c r="C287">
        <v>6489956.5099999998</v>
      </c>
      <c r="D287">
        <v>49069133.609999999</v>
      </c>
      <c r="E287">
        <v>841940.2</v>
      </c>
      <c r="F287">
        <v>29831.200000000001</v>
      </c>
      <c r="G287">
        <v>14268740.32</v>
      </c>
      <c r="H287">
        <v>14920977.539999999</v>
      </c>
      <c r="I287">
        <v>1771565.96</v>
      </c>
      <c r="J287">
        <v>13319717.07</v>
      </c>
      <c r="K287">
        <v>7953.8952630000003</v>
      </c>
      <c r="L287">
        <f t="shared" si="4"/>
        <v>19043.563879414971</v>
      </c>
    </row>
    <row r="288" spans="1:12" x14ac:dyDescent="0.25">
      <c r="A288">
        <v>43745</v>
      </c>
      <c r="B288">
        <v>371.58214299999997</v>
      </c>
      <c r="C288">
        <v>1455620.93</v>
      </c>
      <c r="D288">
        <v>10664715.99</v>
      </c>
      <c r="E288">
        <v>461316.03</v>
      </c>
      <c r="F288">
        <v>56126.92</v>
      </c>
      <c r="G288">
        <v>4222978.8899999997</v>
      </c>
      <c r="H288">
        <v>5070727.42</v>
      </c>
      <c r="I288">
        <v>294080.73</v>
      </c>
      <c r="J288">
        <v>1958706.37</v>
      </c>
      <c r="K288">
        <v>2647.0181389999998</v>
      </c>
      <c r="L288">
        <f t="shared" si="4"/>
        <v>12503.871496700056</v>
      </c>
    </row>
    <row r="289" spans="1:12" x14ac:dyDescent="0.25">
      <c r="A289">
        <v>43752</v>
      </c>
      <c r="B289">
        <v>6837.4445930000002</v>
      </c>
      <c r="C289">
        <v>58205121.039999999</v>
      </c>
      <c r="D289">
        <v>177848525.5</v>
      </c>
      <c r="E289">
        <v>7897753.0800000001</v>
      </c>
      <c r="F289">
        <v>52850.5</v>
      </c>
      <c r="G289">
        <v>78683611.819999993</v>
      </c>
      <c r="H289">
        <v>99632917.439999998</v>
      </c>
      <c r="I289">
        <v>20318149.09</v>
      </c>
      <c r="J289">
        <v>40662524.939999901</v>
      </c>
      <c r="K289">
        <v>35221.862561000002</v>
      </c>
      <c r="L289">
        <f t="shared" si="4"/>
        <v>20581.80522906391</v>
      </c>
    </row>
    <row r="290" spans="1:12" x14ac:dyDescent="0.25">
      <c r="A290">
        <v>43760</v>
      </c>
      <c r="B290">
        <v>339.76989300000002</v>
      </c>
      <c r="C290">
        <v>1576827.49</v>
      </c>
      <c r="D290">
        <v>7953307.5</v>
      </c>
      <c r="E290">
        <v>386755.17</v>
      </c>
      <c r="F290">
        <v>2740.56</v>
      </c>
      <c r="G290">
        <v>3144736.76</v>
      </c>
      <c r="H290">
        <v>4617207.22</v>
      </c>
      <c r="I290">
        <v>1576159.93</v>
      </c>
      <c r="J290">
        <v>1029292.74</v>
      </c>
      <c r="K290">
        <v>2019.19173</v>
      </c>
      <c r="L290">
        <f t="shared" si="4"/>
        <v>13907.051683337253</v>
      </c>
    </row>
    <row r="291" spans="1:12" x14ac:dyDescent="0.25">
      <c r="A291">
        <v>43778</v>
      </c>
      <c r="B291">
        <v>212.846362</v>
      </c>
      <c r="C291">
        <v>1672244.05</v>
      </c>
      <c r="D291">
        <v>8722582.7599999998</v>
      </c>
      <c r="E291">
        <v>154658.75</v>
      </c>
      <c r="F291">
        <v>49050.97</v>
      </c>
      <c r="G291">
        <v>2481552.91</v>
      </c>
      <c r="H291">
        <v>3466056.15</v>
      </c>
      <c r="I291">
        <v>320730.34999999998</v>
      </c>
      <c r="J291">
        <v>1341789.07</v>
      </c>
      <c r="K291">
        <v>1630.455303</v>
      </c>
      <c r="L291">
        <f t="shared" si="4"/>
        <v>17998.788563726728</v>
      </c>
    </row>
    <row r="292" spans="1:12" x14ac:dyDescent="0.25">
      <c r="A292">
        <v>43786</v>
      </c>
      <c r="B292">
        <v>8282.354652</v>
      </c>
      <c r="C292">
        <v>80017166.379999995</v>
      </c>
      <c r="D292">
        <v>208407692.61000001</v>
      </c>
      <c r="E292">
        <v>1903112.09</v>
      </c>
      <c r="F292">
        <v>481617.82</v>
      </c>
      <c r="G292">
        <v>94227747.899999902</v>
      </c>
      <c r="H292">
        <v>84181729.309999898</v>
      </c>
      <c r="I292">
        <v>6720349.6900000004</v>
      </c>
      <c r="J292">
        <v>35717653.459999897</v>
      </c>
      <c r="K292">
        <v>34927.515767999997</v>
      </c>
      <c r="L292">
        <f t="shared" si="4"/>
        <v>22019.323695094943</v>
      </c>
    </row>
    <row r="293" spans="1:12" x14ac:dyDescent="0.25">
      <c r="A293">
        <v>43794</v>
      </c>
      <c r="B293">
        <v>920.62837999999999</v>
      </c>
      <c r="C293">
        <v>9652245.8800000008</v>
      </c>
      <c r="D293">
        <v>36208951.68</v>
      </c>
      <c r="E293">
        <v>1966069.18</v>
      </c>
      <c r="F293">
        <v>180908.74</v>
      </c>
      <c r="G293">
        <v>17041452.469999999</v>
      </c>
      <c r="H293">
        <v>15710228.310000001</v>
      </c>
      <c r="I293">
        <v>3753532.87</v>
      </c>
      <c r="J293">
        <v>8412415.1899999995</v>
      </c>
      <c r="K293">
        <v>4902.5221940000001</v>
      </c>
      <c r="L293">
        <f t="shared" si="4"/>
        <v>27470.271100705177</v>
      </c>
    </row>
    <row r="294" spans="1:12" x14ac:dyDescent="0.25">
      <c r="A294">
        <v>43802</v>
      </c>
      <c r="B294">
        <v>7691.9400020000003</v>
      </c>
      <c r="C294">
        <v>82477784.719999999</v>
      </c>
      <c r="D294">
        <v>243762176.94</v>
      </c>
      <c r="E294">
        <v>13525981.859999999</v>
      </c>
      <c r="F294">
        <v>857629.5</v>
      </c>
      <c r="G294">
        <v>131621134.90000001</v>
      </c>
      <c r="H294">
        <v>128426641.20999999</v>
      </c>
      <c r="I294">
        <v>26234146.350000001</v>
      </c>
      <c r="J294">
        <v>88197955.490000099</v>
      </c>
      <c r="K294">
        <v>44979.931861999998</v>
      </c>
      <c r="L294">
        <f t="shared" si="4"/>
        <v>24787.244929880289</v>
      </c>
    </row>
    <row r="295" spans="1:12" x14ac:dyDescent="0.25">
      <c r="A295">
        <v>43810</v>
      </c>
      <c r="B295">
        <v>260.67074200000002</v>
      </c>
      <c r="C295">
        <v>986719.34</v>
      </c>
      <c r="D295">
        <v>7098015</v>
      </c>
      <c r="E295">
        <v>177807.99</v>
      </c>
      <c r="F295">
        <v>0</v>
      </c>
      <c r="G295">
        <v>3007152.75</v>
      </c>
      <c r="H295">
        <v>3097151.03</v>
      </c>
      <c r="I295">
        <v>76524.89</v>
      </c>
      <c r="J295">
        <v>810099.58</v>
      </c>
      <c r="K295">
        <v>1556.5217740000001</v>
      </c>
      <c r="L295">
        <f t="shared" si="4"/>
        <v>12951.098828930426</v>
      </c>
    </row>
    <row r="296" spans="1:12" x14ac:dyDescent="0.25">
      <c r="A296">
        <v>43828</v>
      </c>
      <c r="B296">
        <v>312.07695699999999</v>
      </c>
      <c r="C296">
        <v>1458866.75</v>
      </c>
      <c r="D296">
        <v>6719593.7800000003</v>
      </c>
      <c r="E296">
        <v>356178.64</v>
      </c>
      <c r="F296">
        <v>10784.76</v>
      </c>
      <c r="G296">
        <v>2765180.66</v>
      </c>
      <c r="H296">
        <v>2219479.7000000002</v>
      </c>
      <c r="I296">
        <v>414608.39</v>
      </c>
      <c r="J296">
        <v>1064976.0900000001</v>
      </c>
      <c r="K296">
        <v>1523.1721339999999</v>
      </c>
      <c r="L296">
        <f t="shared" si="4"/>
        <v>13571.137009082804</v>
      </c>
    </row>
    <row r="297" spans="1:12" x14ac:dyDescent="0.25">
      <c r="A297">
        <v>43836</v>
      </c>
      <c r="B297">
        <v>576.86923899999999</v>
      </c>
      <c r="C297">
        <v>5299370.63</v>
      </c>
      <c r="D297">
        <v>22158486</v>
      </c>
      <c r="E297">
        <v>670446.15</v>
      </c>
      <c r="F297">
        <v>79056.63</v>
      </c>
      <c r="G297">
        <v>6819783.3799999999</v>
      </c>
      <c r="H297">
        <v>6078312.9500000002</v>
      </c>
      <c r="I297">
        <v>1804917.98</v>
      </c>
      <c r="J297">
        <v>3734719.73</v>
      </c>
      <c r="K297">
        <v>3885.0539469999999</v>
      </c>
      <c r="L297">
        <f t="shared" si="4"/>
        <v>19828.684946281719</v>
      </c>
    </row>
    <row r="298" spans="1:12" x14ac:dyDescent="0.25">
      <c r="A298">
        <v>43844</v>
      </c>
      <c r="B298">
        <v>2001.852151</v>
      </c>
      <c r="C298">
        <v>17469613.850000001</v>
      </c>
      <c r="D298">
        <v>51233057.289999999</v>
      </c>
      <c r="E298">
        <v>2877886.96</v>
      </c>
      <c r="F298">
        <v>650770.71</v>
      </c>
      <c r="G298">
        <v>37733527.460000001</v>
      </c>
      <c r="H298">
        <v>20846510.239999998</v>
      </c>
      <c r="I298">
        <v>5177587.79</v>
      </c>
      <c r="J298">
        <v>11532742.23</v>
      </c>
      <c r="K298">
        <v>12214.811446</v>
      </c>
      <c r="L298">
        <f t="shared" si="4"/>
        <v>19373.805975846815</v>
      </c>
    </row>
    <row r="299" spans="1:12" x14ac:dyDescent="0.25">
      <c r="A299">
        <v>43851</v>
      </c>
      <c r="B299">
        <v>164.917767</v>
      </c>
      <c r="C299">
        <v>1380424.85</v>
      </c>
      <c r="D299">
        <v>5667470.3200000003</v>
      </c>
      <c r="E299">
        <v>276122.05</v>
      </c>
      <c r="F299">
        <v>4233.93</v>
      </c>
      <c r="G299">
        <v>2998087.27</v>
      </c>
      <c r="H299">
        <v>2231857.04</v>
      </c>
      <c r="I299">
        <v>489052.25</v>
      </c>
      <c r="J299">
        <v>1175380.1499999999</v>
      </c>
      <c r="K299">
        <v>1106.6579340000001</v>
      </c>
      <c r="L299">
        <f t="shared" si="4"/>
        <v>19974.874739616189</v>
      </c>
    </row>
    <row r="300" spans="1:12" x14ac:dyDescent="0.25">
      <c r="A300">
        <v>43869</v>
      </c>
      <c r="B300">
        <v>311.62822699999998</v>
      </c>
      <c r="C300">
        <v>2017399.71</v>
      </c>
      <c r="D300">
        <v>12308704.189999999</v>
      </c>
      <c r="E300">
        <v>196037.66</v>
      </c>
      <c r="F300">
        <v>5762.5</v>
      </c>
      <c r="G300">
        <v>3003732.8</v>
      </c>
      <c r="H300">
        <v>3517151.43</v>
      </c>
      <c r="I300">
        <v>661122.35</v>
      </c>
      <c r="J300">
        <v>2111982.3199999998</v>
      </c>
      <c r="K300">
        <v>2322.5430529999999</v>
      </c>
      <c r="L300">
        <f t="shared" si="4"/>
        <v>15861.936347581252</v>
      </c>
    </row>
    <row r="301" spans="1:12" x14ac:dyDescent="0.25">
      <c r="A301">
        <v>43877</v>
      </c>
      <c r="B301">
        <v>912.01406999999995</v>
      </c>
      <c r="C301">
        <v>6048916.4900000002</v>
      </c>
      <c r="D301">
        <v>25894624.620000001</v>
      </c>
      <c r="E301">
        <v>590003.5</v>
      </c>
      <c r="F301">
        <v>75758.929999999993</v>
      </c>
      <c r="G301">
        <v>8315811.8300000001</v>
      </c>
      <c r="H301">
        <v>9506901.9000000004</v>
      </c>
      <c r="I301">
        <v>1300532.82</v>
      </c>
      <c r="J301">
        <v>5439813.7199999997</v>
      </c>
      <c r="K301">
        <v>5432.5962719999998</v>
      </c>
      <c r="L301">
        <f t="shared" si="4"/>
        <v>16042.981565971148</v>
      </c>
    </row>
    <row r="302" spans="1:12" x14ac:dyDescent="0.25">
      <c r="A302">
        <v>43885</v>
      </c>
      <c r="B302">
        <v>78.729313000000005</v>
      </c>
      <c r="C302">
        <v>518894.88</v>
      </c>
      <c r="D302">
        <v>3726434.21</v>
      </c>
      <c r="E302">
        <v>115247.01</v>
      </c>
      <c r="F302">
        <v>55336.51</v>
      </c>
      <c r="G302">
        <v>1371451.32</v>
      </c>
      <c r="H302">
        <v>1161963.98</v>
      </c>
      <c r="I302">
        <v>117601.98</v>
      </c>
      <c r="J302">
        <v>633509.16</v>
      </c>
      <c r="K302">
        <v>864.14322300000003</v>
      </c>
      <c r="L302">
        <f t="shared" si="4"/>
        <v>14901.467496897252</v>
      </c>
    </row>
    <row r="303" spans="1:12" x14ac:dyDescent="0.25">
      <c r="A303">
        <v>43893</v>
      </c>
      <c r="B303">
        <v>280.69467800000001</v>
      </c>
      <c r="C303">
        <v>1536356.41</v>
      </c>
      <c r="D303">
        <v>10877168.58</v>
      </c>
      <c r="E303">
        <v>235952.11</v>
      </c>
      <c r="F303">
        <v>5183.04</v>
      </c>
      <c r="G303">
        <v>2957065.46</v>
      </c>
      <c r="H303">
        <v>3301495.4</v>
      </c>
      <c r="I303">
        <v>530782.61</v>
      </c>
      <c r="J303">
        <v>818730.21</v>
      </c>
      <c r="K303">
        <v>2623.1054899999999</v>
      </c>
      <c r="L303">
        <f t="shared" si="4"/>
        <v>12612.418107130638</v>
      </c>
    </row>
    <row r="304" spans="1:12" x14ac:dyDescent="0.25">
      <c r="A304">
        <v>43901</v>
      </c>
      <c r="B304">
        <v>313.37739800000003</v>
      </c>
      <c r="C304">
        <v>2385399.13</v>
      </c>
      <c r="D304">
        <v>8293913.4400000004</v>
      </c>
      <c r="E304">
        <v>830469.96</v>
      </c>
      <c r="F304">
        <v>0</v>
      </c>
      <c r="G304">
        <v>10342733.27</v>
      </c>
      <c r="H304">
        <v>6717307.9000000004</v>
      </c>
      <c r="I304">
        <v>88105.25</v>
      </c>
      <c r="J304">
        <v>2006134.11</v>
      </c>
      <c r="K304">
        <v>1397.6087600000001</v>
      </c>
      <c r="L304">
        <f t="shared" si="4"/>
        <v>27845.510710105154</v>
      </c>
    </row>
    <row r="305" spans="1:12" x14ac:dyDescent="0.25">
      <c r="A305">
        <v>43919</v>
      </c>
      <c r="B305">
        <v>333.86224099999998</v>
      </c>
      <c r="C305">
        <v>2597880.1800000002</v>
      </c>
      <c r="D305">
        <v>10022370.939999999</v>
      </c>
      <c r="E305">
        <v>207251.18</v>
      </c>
      <c r="F305">
        <v>2771.62</v>
      </c>
      <c r="G305">
        <v>2520092.38</v>
      </c>
      <c r="H305">
        <v>3832258.75</v>
      </c>
      <c r="I305">
        <v>559393.55000000005</v>
      </c>
      <c r="J305">
        <v>1233518.33</v>
      </c>
      <c r="K305">
        <v>1923.298135</v>
      </c>
      <c r="L305">
        <f t="shared" si="4"/>
        <v>17336.576146144667</v>
      </c>
    </row>
    <row r="306" spans="1:12" x14ac:dyDescent="0.25">
      <c r="A306">
        <v>43927</v>
      </c>
      <c r="B306">
        <v>137.09804399999999</v>
      </c>
      <c r="C306">
        <v>778410.46</v>
      </c>
      <c r="D306">
        <v>3445763.83</v>
      </c>
      <c r="E306">
        <v>102968.73</v>
      </c>
      <c r="F306">
        <v>8788.83</v>
      </c>
      <c r="G306">
        <v>1485319.65</v>
      </c>
      <c r="H306">
        <v>1768659.92</v>
      </c>
      <c r="I306">
        <v>423783.02</v>
      </c>
      <c r="J306">
        <v>938036.7</v>
      </c>
      <c r="K306">
        <v>962.12545299999999</v>
      </c>
      <c r="L306">
        <f t="shared" si="4"/>
        <v>14172.832398635204</v>
      </c>
    </row>
    <row r="307" spans="1:12" x14ac:dyDescent="0.25">
      <c r="A307">
        <v>43935</v>
      </c>
      <c r="B307">
        <v>284.72303399999998</v>
      </c>
      <c r="C307">
        <v>1673713.83</v>
      </c>
      <c r="D307">
        <v>9852665.0399999991</v>
      </c>
      <c r="E307">
        <v>339550.22</v>
      </c>
      <c r="F307">
        <v>0</v>
      </c>
      <c r="G307">
        <v>3779942.95</v>
      </c>
      <c r="H307">
        <v>4043211</v>
      </c>
      <c r="I307">
        <v>237565.25</v>
      </c>
      <c r="J307">
        <v>1842527.57</v>
      </c>
      <c r="K307">
        <v>1771.6405420000001</v>
      </c>
      <c r="L307">
        <f t="shared" si="4"/>
        <v>17221.247930350248</v>
      </c>
    </row>
    <row r="308" spans="1:12" x14ac:dyDescent="0.25">
      <c r="A308">
        <v>43943</v>
      </c>
      <c r="B308">
        <v>972.56516899999997</v>
      </c>
      <c r="C308">
        <v>6041414.0800000001</v>
      </c>
      <c r="D308">
        <v>30080470.859999999</v>
      </c>
      <c r="E308">
        <v>360183.13</v>
      </c>
      <c r="F308">
        <v>13178</v>
      </c>
      <c r="G308">
        <v>8921595.9900000002</v>
      </c>
      <c r="H308">
        <v>11638797.220000001</v>
      </c>
      <c r="I308">
        <v>841538.94</v>
      </c>
      <c r="J308">
        <v>4425630.5999999996</v>
      </c>
      <c r="K308">
        <v>5717.3701929999997</v>
      </c>
      <c r="L308">
        <f t="shared" si="4"/>
        <v>16055.765201164728</v>
      </c>
    </row>
    <row r="309" spans="1:12" x14ac:dyDescent="0.25">
      <c r="A309">
        <v>43950</v>
      </c>
      <c r="B309">
        <v>926.12769400000002</v>
      </c>
      <c r="C309">
        <v>7383374.6900000004</v>
      </c>
      <c r="D309">
        <v>23873532.579999998</v>
      </c>
      <c r="E309">
        <v>633130.43999999994</v>
      </c>
      <c r="F309">
        <v>8455.76</v>
      </c>
      <c r="G309">
        <v>13608553.699999999</v>
      </c>
      <c r="H309">
        <v>13501591.199999999</v>
      </c>
      <c r="I309">
        <v>1210448.58</v>
      </c>
      <c r="J309">
        <v>4566255.84</v>
      </c>
      <c r="K309">
        <v>4547.480536</v>
      </c>
      <c r="L309">
        <f t="shared" si="4"/>
        <v>20595.114194337599</v>
      </c>
    </row>
    <row r="310" spans="1:12" x14ac:dyDescent="0.25">
      <c r="A310">
        <v>43968</v>
      </c>
      <c r="B310">
        <v>656.16215699999998</v>
      </c>
      <c r="C310">
        <v>3281739.11</v>
      </c>
      <c r="D310">
        <v>16258066.380000001</v>
      </c>
      <c r="E310">
        <v>335782.25</v>
      </c>
      <c r="F310">
        <v>439307.87</v>
      </c>
      <c r="G310">
        <v>6618378.71</v>
      </c>
      <c r="H310">
        <v>8180929.2999999998</v>
      </c>
      <c r="I310">
        <v>1292151.8700000001</v>
      </c>
      <c r="J310">
        <v>4055142.56</v>
      </c>
      <c r="K310">
        <v>4175.4302090000001</v>
      </c>
      <c r="L310">
        <f t="shared" si="4"/>
        <v>13905.82871541828</v>
      </c>
    </row>
    <row r="311" spans="1:12" x14ac:dyDescent="0.25">
      <c r="A311">
        <v>43976</v>
      </c>
      <c r="B311">
        <v>224.28426200000001</v>
      </c>
      <c r="C311">
        <v>2466270.2000000002</v>
      </c>
      <c r="D311">
        <v>8975738.1899999995</v>
      </c>
      <c r="E311">
        <v>157312.07999999999</v>
      </c>
      <c r="F311">
        <v>1384.77</v>
      </c>
      <c r="G311">
        <v>3213840.67</v>
      </c>
      <c r="H311">
        <v>2664793.31</v>
      </c>
      <c r="I311">
        <v>540860.5</v>
      </c>
      <c r="J311">
        <v>1519981.88</v>
      </c>
      <c r="K311">
        <v>1456.746596</v>
      </c>
      <c r="L311">
        <f t="shared" si="4"/>
        <v>22716.757890276844</v>
      </c>
    </row>
    <row r="312" spans="1:12" x14ac:dyDescent="0.25">
      <c r="A312">
        <v>43984</v>
      </c>
      <c r="B312">
        <v>784.28998999999999</v>
      </c>
      <c r="C312">
        <v>7755761.4400000004</v>
      </c>
      <c r="D312">
        <v>22682015.609999999</v>
      </c>
      <c r="E312">
        <v>733163.26</v>
      </c>
      <c r="F312">
        <v>311384.09999999998</v>
      </c>
      <c r="G312">
        <v>6203483.6200000001</v>
      </c>
      <c r="H312">
        <v>7750245.54</v>
      </c>
      <c r="I312">
        <v>2612657</v>
      </c>
      <c r="J312">
        <v>2733240.07</v>
      </c>
      <c r="K312">
        <v>5299.5807299999997</v>
      </c>
      <c r="L312">
        <f t="shared" si="4"/>
        <v>18007.686264475517</v>
      </c>
    </row>
    <row r="313" spans="1:12" x14ac:dyDescent="0.25">
      <c r="A313">
        <v>43992</v>
      </c>
      <c r="B313">
        <v>304.83398</v>
      </c>
      <c r="C313">
        <v>1324935.31</v>
      </c>
      <c r="D313">
        <v>7586370.4199999999</v>
      </c>
      <c r="E313">
        <v>529163.9</v>
      </c>
      <c r="F313">
        <v>2244.3000000000002</v>
      </c>
      <c r="G313">
        <v>3203001.53</v>
      </c>
      <c r="H313">
        <v>2808595.87</v>
      </c>
      <c r="I313">
        <v>1164901.3</v>
      </c>
      <c r="J313">
        <v>1143596.75</v>
      </c>
      <c r="K313">
        <v>1797.131623</v>
      </c>
      <c r="L313">
        <f t="shared" si="4"/>
        <v>13493.144035516476</v>
      </c>
    </row>
    <row r="314" spans="1:12" x14ac:dyDescent="0.25">
      <c r="A314">
        <v>44008</v>
      </c>
      <c r="B314">
        <v>497.16511200000002</v>
      </c>
      <c r="C314">
        <v>3068755.26</v>
      </c>
      <c r="D314">
        <v>15290202.09</v>
      </c>
      <c r="E314">
        <v>320172.36</v>
      </c>
      <c r="F314">
        <v>7414.24</v>
      </c>
      <c r="G314">
        <v>4495513.5999999996</v>
      </c>
      <c r="H314">
        <v>4372192.59</v>
      </c>
      <c r="I314">
        <v>1140736.1399999999</v>
      </c>
      <c r="J314">
        <v>3386740.21</v>
      </c>
      <c r="K314">
        <v>2527.5827439999998</v>
      </c>
      <c r="L314">
        <f t="shared" si="4"/>
        <v>17651.051842726592</v>
      </c>
    </row>
    <row r="315" spans="1:12" x14ac:dyDescent="0.25">
      <c r="A315">
        <v>44016</v>
      </c>
      <c r="B315">
        <v>373.67859600000003</v>
      </c>
      <c r="C315">
        <v>2782279.6800000002</v>
      </c>
      <c r="D315">
        <v>16026948.960000001</v>
      </c>
      <c r="E315">
        <v>405975.03</v>
      </c>
      <c r="F315">
        <v>64306.35</v>
      </c>
      <c r="G315">
        <v>6088935.4500000002</v>
      </c>
      <c r="H315">
        <v>5818990.0199999996</v>
      </c>
      <c r="I315">
        <v>813510.46</v>
      </c>
      <c r="J315">
        <v>3035822.15</v>
      </c>
      <c r="K315">
        <v>3234.9878079999999</v>
      </c>
      <c r="L315">
        <f t="shared" si="4"/>
        <v>17416.162172663739</v>
      </c>
    </row>
    <row r="316" spans="1:12" x14ac:dyDescent="0.25">
      <c r="A316">
        <v>44024</v>
      </c>
      <c r="B316">
        <v>241.813264</v>
      </c>
      <c r="C316">
        <v>1658189.35</v>
      </c>
      <c r="D316">
        <v>3785605.84</v>
      </c>
      <c r="E316">
        <v>153347.82</v>
      </c>
      <c r="F316">
        <v>4967</v>
      </c>
      <c r="G316">
        <v>2755859.26</v>
      </c>
      <c r="H316">
        <v>3049409.27</v>
      </c>
      <c r="I316">
        <v>546968.80000000005</v>
      </c>
      <c r="J316">
        <v>1568310.92</v>
      </c>
      <c r="K316">
        <v>1598.4832269999999</v>
      </c>
      <c r="L316">
        <f t="shared" si="4"/>
        <v>14279.642771546169</v>
      </c>
    </row>
    <row r="317" spans="1:12" x14ac:dyDescent="0.25">
      <c r="A317">
        <v>44032</v>
      </c>
      <c r="B317">
        <v>230.05856800000001</v>
      </c>
      <c r="C317">
        <v>2109672.36</v>
      </c>
      <c r="D317">
        <v>6195406.2699999996</v>
      </c>
      <c r="E317">
        <v>390876.08</v>
      </c>
      <c r="F317">
        <v>1530</v>
      </c>
      <c r="G317">
        <v>2002655.03</v>
      </c>
      <c r="H317">
        <v>3828731.41</v>
      </c>
      <c r="I317">
        <v>472748.43</v>
      </c>
      <c r="J317">
        <v>1123386.9099999999</v>
      </c>
      <c r="K317">
        <v>1889.904221</v>
      </c>
      <c r="L317">
        <f t="shared" si="4"/>
        <v>16586.049918992569</v>
      </c>
    </row>
    <row r="318" spans="1:12" x14ac:dyDescent="0.25">
      <c r="A318">
        <v>44040</v>
      </c>
      <c r="B318">
        <v>611.94234200000005</v>
      </c>
      <c r="C318">
        <v>956640.39</v>
      </c>
      <c r="D318">
        <v>16993963.43</v>
      </c>
      <c r="E318">
        <v>377255.33</v>
      </c>
      <c r="F318">
        <v>0</v>
      </c>
      <c r="G318">
        <v>8023924.2800000003</v>
      </c>
      <c r="H318">
        <v>5504359.8099999996</v>
      </c>
      <c r="I318">
        <v>679911.46</v>
      </c>
      <c r="J318">
        <v>3443416.61</v>
      </c>
      <c r="K318">
        <v>3022.2701310000002</v>
      </c>
      <c r="L318">
        <f t="shared" si="4"/>
        <v>13151.538175557722</v>
      </c>
    </row>
    <row r="319" spans="1:12" x14ac:dyDescent="0.25">
      <c r="A319">
        <v>44057</v>
      </c>
      <c r="B319">
        <v>336.65659399999998</v>
      </c>
      <c r="C319">
        <v>1371904.43</v>
      </c>
      <c r="D319">
        <v>10287375.83</v>
      </c>
      <c r="E319">
        <v>282598.86</v>
      </c>
      <c r="F319">
        <v>8551.57</v>
      </c>
      <c r="G319">
        <v>3197413.81</v>
      </c>
      <c r="H319">
        <v>3262483.23</v>
      </c>
      <c r="I319">
        <v>120283.35</v>
      </c>
      <c r="J319">
        <v>1412216.63</v>
      </c>
      <c r="K319">
        <v>2036.628068</v>
      </c>
      <c r="L319">
        <f t="shared" si="4"/>
        <v>13193.551323442627</v>
      </c>
    </row>
    <row r="320" spans="1:12" x14ac:dyDescent="0.25">
      <c r="A320">
        <v>44065</v>
      </c>
      <c r="B320">
        <v>226.05804000000001</v>
      </c>
      <c r="C320">
        <v>1844375.92</v>
      </c>
      <c r="D320">
        <v>7381828.8499999996</v>
      </c>
      <c r="E320">
        <v>354786.83</v>
      </c>
      <c r="F320">
        <v>2205.69</v>
      </c>
      <c r="G320">
        <v>3094385.95</v>
      </c>
      <c r="H320">
        <v>2484417.41</v>
      </c>
      <c r="I320">
        <v>75986.080000000002</v>
      </c>
      <c r="J320">
        <v>1095350.83</v>
      </c>
      <c r="K320">
        <v>1553.3470440000001</v>
      </c>
      <c r="L320">
        <f t="shared" si="4"/>
        <v>17486.43546472556</v>
      </c>
    </row>
    <row r="321" spans="1:12" x14ac:dyDescent="0.25">
      <c r="A321">
        <v>44073</v>
      </c>
      <c r="B321">
        <v>136.91795999999999</v>
      </c>
      <c r="C321">
        <v>1253480.71</v>
      </c>
      <c r="D321">
        <v>9248269.7699999996</v>
      </c>
      <c r="E321">
        <v>217472.31</v>
      </c>
      <c r="F321">
        <v>110047.58</v>
      </c>
      <c r="G321">
        <v>3127465.63</v>
      </c>
      <c r="H321">
        <v>2159708.65</v>
      </c>
      <c r="I321">
        <v>2059409.67</v>
      </c>
      <c r="J321">
        <v>1368661.98</v>
      </c>
      <c r="K321">
        <v>1139.4649629999999</v>
      </c>
      <c r="L321">
        <f t="shared" si="4"/>
        <v>25207.278427068566</v>
      </c>
    </row>
    <row r="322" spans="1:12" x14ac:dyDescent="0.25">
      <c r="A322">
        <v>44081</v>
      </c>
      <c r="B322">
        <v>538.90356499999996</v>
      </c>
      <c r="C322">
        <v>5357037.82</v>
      </c>
      <c r="D322">
        <v>17704526.789999999</v>
      </c>
      <c r="E322">
        <v>974597.22</v>
      </c>
      <c r="F322">
        <v>0</v>
      </c>
      <c r="G322">
        <v>7444627.9400000004</v>
      </c>
      <c r="H322">
        <v>7026804.54</v>
      </c>
      <c r="I322">
        <v>2032540.4</v>
      </c>
      <c r="J322">
        <v>3162471.37</v>
      </c>
      <c r="K322">
        <v>3811.9133849999998</v>
      </c>
      <c r="L322">
        <f t="shared" si="4"/>
        <v>20000.025972604744</v>
      </c>
    </row>
    <row r="323" spans="1:12" x14ac:dyDescent="0.25">
      <c r="A323">
        <v>44099</v>
      </c>
      <c r="B323">
        <v>232.305003</v>
      </c>
      <c r="C323">
        <v>2943708.82</v>
      </c>
      <c r="D323">
        <v>10534183.16</v>
      </c>
      <c r="E323">
        <v>411161.89</v>
      </c>
      <c r="F323">
        <v>72092.509999999995</v>
      </c>
      <c r="G323">
        <v>4438257.21</v>
      </c>
      <c r="H323">
        <v>3461676.52</v>
      </c>
      <c r="I323">
        <v>568994.16</v>
      </c>
      <c r="J323">
        <v>1062385.73</v>
      </c>
      <c r="K323">
        <v>2367.4533919999999</v>
      </c>
      <c r="L323">
        <f t="shared" ref="L323:L386" si="5">((SUM(D323:J323)/K323)+(C323/B323))</f>
        <v>21351.426579926861</v>
      </c>
    </row>
    <row r="324" spans="1:12" x14ac:dyDescent="0.25">
      <c r="A324">
        <v>44107</v>
      </c>
      <c r="B324">
        <v>1442.6009340000001</v>
      </c>
      <c r="C324">
        <v>12623887.789999999</v>
      </c>
      <c r="D324">
        <v>32820789.82</v>
      </c>
      <c r="E324">
        <v>754196.91</v>
      </c>
      <c r="F324">
        <v>0</v>
      </c>
      <c r="G324">
        <v>12845378.029999999</v>
      </c>
      <c r="H324">
        <v>16721765.1</v>
      </c>
      <c r="I324">
        <v>2035339.65</v>
      </c>
      <c r="J324">
        <v>8113351.5</v>
      </c>
      <c r="K324">
        <v>8934.1741170000005</v>
      </c>
      <c r="L324">
        <f t="shared" si="5"/>
        <v>16954.207337581131</v>
      </c>
    </row>
    <row r="325" spans="1:12" x14ac:dyDescent="0.25">
      <c r="A325">
        <v>44115</v>
      </c>
      <c r="B325">
        <v>278.77235899999999</v>
      </c>
      <c r="C325">
        <v>1288003.5900000001</v>
      </c>
      <c r="D325">
        <v>7616637.2999999998</v>
      </c>
      <c r="E325">
        <v>450141.29</v>
      </c>
      <c r="F325">
        <v>1988.57</v>
      </c>
      <c r="G325">
        <v>3616161.45</v>
      </c>
      <c r="H325">
        <v>2488464.52</v>
      </c>
      <c r="I325">
        <v>525278.49</v>
      </c>
      <c r="J325">
        <v>708493.88</v>
      </c>
      <c r="K325">
        <v>1632.0821040000001</v>
      </c>
      <c r="L325">
        <f t="shared" si="5"/>
        <v>14060.460292025713</v>
      </c>
    </row>
    <row r="326" spans="1:12" x14ac:dyDescent="0.25">
      <c r="A326">
        <v>44123</v>
      </c>
      <c r="B326">
        <v>252.812488</v>
      </c>
      <c r="C326">
        <v>1654658.05</v>
      </c>
      <c r="D326">
        <v>10360068.130000001</v>
      </c>
      <c r="E326">
        <v>258658.42</v>
      </c>
      <c r="F326">
        <v>8923.9699999999993</v>
      </c>
      <c r="G326">
        <v>3212463.19</v>
      </c>
      <c r="H326">
        <v>4256895.1399999997</v>
      </c>
      <c r="I326">
        <v>501695.86</v>
      </c>
      <c r="J326">
        <v>820623.86</v>
      </c>
      <c r="K326">
        <v>2182.0818810000001</v>
      </c>
      <c r="L326">
        <f t="shared" si="5"/>
        <v>15444.451238242909</v>
      </c>
    </row>
    <row r="327" spans="1:12" x14ac:dyDescent="0.25">
      <c r="A327">
        <v>44131</v>
      </c>
      <c r="B327">
        <v>103.590546</v>
      </c>
      <c r="C327">
        <v>586515.02</v>
      </c>
      <c r="D327">
        <v>6783306.29</v>
      </c>
      <c r="E327">
        <v>224581.59</v>
      </c>
      <c r="F327">
        <v>65990.3</v>
      </c>
      <c r="G327">
        <v>2497851.94</v>
      </c>
      <c r="H327">
        <v>1835695.78</v>
      </c>
      <c r="I327">
        <v>183410.98</v>
      </c>
      <c r="J327">
        <v>935051.49</v>
      </c>
      <c r="K327">
        <v>1152.098002</v>
      </c>
      <c r="L327">
        <f t="shared" si="5"/>
        <v>16534.100637190164</v>
      </c>
    </row>
    <row r="328" spans="1:12" x14ac:dyDescent="0.25">
      <c r="A328">
        <v>44149</v>
      </c>
      <c r="B328">
        <v>164.77273400000001</v>
      </c>
      <c r="C328">
        <v>1057392.75</v>
      </c>
      <c r="D328">
        <v>5300379.7</v>
      </c>
      <c r="E328">
        <v>372774.13</v>
      </c>
      <c r="F328">
        <v>0</v>
      </c>
      <c r="G328">
        <v>2521042.52</v>
      </c>
      <c r="H328">
        <v>2269652.79</v>
      </c>
      <c r="I328">
        <v>110190.98</v>
      </c>
      <c r="J328">
        <v>887151.06</v>
      </c>
      <c r="K328">
        <v>1319.6983909999999</v>
      </c>
      <c r="L328">
        <f t="shared" si="5"/>
        <v>15101.984849552009</v>
      </c>
    </row>
    <row r="329" spans="1:12" x14ac:dyDescent="0.25">
      <c r="A329">
        <v>44156</v>
      </c>
      <c r="B329">
        <v>275.7312</v>
      </c>
      <c r="C329">
        <v>2007516.24</v>
      </c>
      <c r="D329">
        <v>8923048.1899999995</v>
      </c>
      <c r="E329">
        <v>204890.99</v>
      </c>
      <c r="F329">
        <v>28142.89</v>
      </c>
      <c r="G329">
        <v>3438043.72</v>
      </c>
      <c r="H329">
        <v>4403527.92</v>
      </c>
      <c r="I329">
        <v>484635.01</v>
      </c>
      <c r="J329">
        <v>519616.88</v>
      </c>
      <c r="K329">
        <v>2234.9644499999999</v>
      </c>
      <c r="L329">
        <f t="shared" si="5"/>
        <v>15335.372344793363</v>
      </c>
    </row>
    <row r="330" spans="1:12" x14ac:dyDescent="0.25">
      <c r="A330">
        <v>44164</v>
      </c>
      <c r="B330">
        <v>576.22716300000002</v>
      </c>
      <c r="C330">
        <v>4723661.0199999996</v>
      </c>
      <c r="D330">
        <v>20838480.300000001</v>
      </c>
      <c r="E330">
        <v>553719.28</v>
      </c>
      <c r="F330">
        <v>711012.59</v>
      </c>
      <c r="G330">
        <v>5836074.4100000001</v>
      </c>
      <c r="H330">
        <v>6062828.9199999999</v>
      </c>
      <c r="I330">
        <v>1294250.77</v>
      </c>
      <c r="J330">
        <v>2973093.02</v>
      </c>
      <c r="K330">
        <v>3042.8378659999998</v>
      </c>
      <c r="L330">
        <f t="shared" si="5"/>
        <v>20774.464706758808</v>
      </c>
    </row>
    <row r="331" spans="1:12" x14ac:dyDescent="0.25">
      <c r="A331">
        <v>44172</v>
      </c>
      <c r="B331">
        <v>318.50324499999999</v>
      </c>
      <c r="C331">
        <v>1888382.55</v>
      </c>
      <c r="D331">
        <v>7839192.7300000004</v>
      </c>
      <c r="E331">
        <v>305896</v>
      </c>
      <c r="F331">
        <v>12825.94</v>
      </c>
      <c r="G331">
        <v>3088635.43</v>
      </c>
      <c r="H331">
        <v>2983385.03</v>
      </c>
      <c r="I331">
        <v>312819.07</v>
      </c>
      <c r="J331">
        <v>1225524.03</v>
      </c>
      <c r="K331">
        <v>1751.830825</v>
      </c>
      <c r="L331">
        <f t="shared" si="5"/>
        <v>14929.955147930585</v>
      </c>
    </row>
    <row r="332" spans="1:12" x14ac:dyDescent="0.25">
      <c r="A332">
        <v>44180</v>
      </c>
      <c r="B332">
        <v>1060.586047</v>
      </c>
      <c r="C332">
        <v>9494418.4700000007</v>
      </c>
      <c r="D332">
        <v>38364180.32</v>
      </c>
      <c r="E332">
        <v>1495050.02</v>
      </c>
      <c r="F332">
        <v>77325.63</v>
      </c>
      <c r="G332">
        <v>13504654.73</v>
      </c>
      <c r="H332">
        <v>14271354.73</v>
      </c>
      <c r="I332">
        <v>3321286.06</v>
      </c>
      <c r="J332">
        <v>9879474.0299999993</v>
      </c>
      <c r="K332">
        <v>7731.9266109999999</v>
      </c>
      <c r="L332">
        <f t="shared" si="5"/>
        <v>19416.882813242773</v>
      </c>
    </row>
    <row r="333" spans="1:12" x14ac:dyDescent="0.25">
      <c r="A333">
        <v>44198</v>
      </c>
      <c r="B333">
        <v>650.69533799999999</v>
      </c>
      <c r="C333">
        <v>9361778.2200000007</v>
      </c>
      <c r="D333">
        <v>26586502.120000001</v>
      </c>
      <c r="E333">
        <v>966054.83</v>
      </c>
      <c r="F333">
        <v>1636.63</v>
      </c>
      <c r="G333">
        <v>8825226.8000000007</v>
      </c>
      <c r="H333">
        <v>9340307.9499999993</v>
      </c>
      <c r="I333">
        <v>3254830.54</v>
      </c>
      <c r="J333">
        <v>4120719.79</v>
      </c>
      <c r="K333">
        <v>4300.6008709999996</v>
      </c>
      <c r="L333">
        <f t="shared" si="5"/>
        <v>26733.358872695688</v>
      </c>
    </row>
    <row r="334" spans="1:12" x14ac:dyDescent="0.25">
      <c r="A334">
        <v>44206</v>
      </c>
      <c r="B334">
        <v>917.45017099999995</v>
      </c>
      <c r="C334">
        <v>6165947.6699999999</v>
      </c>
      <c r="D334">
        <v>28490697.41</v>
      </c>
      <c r="E334">
        <v>1552528.67</v>
      </c>
      <c r="F334">
        <v>49249</v>
      </c>
      <c r="G334">
        <v>10259372.4</v>
      </c>
      <c r="H334">
        <v>9752089.3599999994</v>
      </c>
      <c r="I334">
        <v>2743813.55</v>
      </c>
      <c r="J334">
        <v>6359710.7800000003</v>
      </c>
      <c r="K334">
        <v>6239.0257240000001</v>
      </c>
      <c r="L334">
        <f t="shared" si="5"/>
        <v>16210.60080894016</v>
      </c>
    </row>
    <row r="335" spans="1:12" x14ac:dyDescent="0.25">
      <c r="A335">
        <v>44214</v>
      </c>
      <c r="B335">
        <v>778.13489000000004</v>
      </c>
      <c r="C335">
        <v>5274167.97</v>
      </c>
      <c r="D335">
        <v>23739778.899999999</v>
      </c>
      <c r="E335">
        <v>985629.39</v>
      </c>
      <c r="F335">
        <v>84939.22</v>
      </c>
      <c r="G335">
        <v>6927645.2599999998</v>
      </c>
      <c r="H335">
        <v>10304125.199999999</v>
      </c>
      <c r="I335">
        <v>1842537.87</v>
      </c>
      <c r="J335">
        <v>4803414.67</v>
      </c>
      <c r="K335">
        <v>5054.3759030000001</v>
      </c>
      <c r="L335">
        <f t="shared" si="5"/>
        <v>16410.816105695303</v>
      </c>
    </row>
    <row r="336" spans="1:12" x14ac:dyDescent="0.25">
      <c r="A336">
        <v>44222</v>
      </c>
      <c r="B336">
        <v>514.29833299999996</v>
      </c>
      <c r="C336">
        <v>4232994.95</v>
      </c>
      <c r="D336">
        <v>16310424.609999999</v>
      </c>
      <c r="E336">
        <v>556523.11</v>
      </c>
      <c r="F336">
        <v>16709.150000000001</v>
      </c>
      <c r="G336">
        <v>5872524.6399999997</v>
      </c>
      <c r="H336">
        <v>13097984.449999999</v>
      </c>
      <c r="I336">
        <v>1938712.11</v>
      </c>
      <c r="J336">
        <v>2642829.65</v>
      </c>
      <c r="K336">
        <v>3352.041084</v>
      </c>
      <c r="L336">
        <f t="shared" si="5"/>
        <v>20293.632340787837</v>
      </c>
    </row>
    <row r="337" spans="1:12" x14ac:dyDescent="0.25">
      <c r="A337">
        <v>44230</v>
      </c>
      <c r="B337">
        <v>78.503122000000005</v>
      </c>
      <c r="C337">
        <v>364711.33</v>
      </c>
      <c r="D337">
        <v>2565357.8199999998</v>
      </c>
      <c r="E337">
        <v>10596.08</v>
      </c>
      <c r="F337">
        <v>0</v>
      </c>
      <c r="G337">
        <v>2182845.19</v>
      </c>
      <c r="H337">
        <v>1077162.2</v>
      </c>
      <c r="I337">
        <v>19115.18</v>
      </c>
      <c r="J337">
        <v>719009.72</v>
      </c>
      <c r="K337">
        <v>456.43998299999998</v>
      </c>
      <c r="L337">
        <f t="shared" si="5"/>
        <v>19048.778061448789</v>
      </c>
    </row>
    <row r="338" spans="1:12" x14ac:dyDescent="0.25">
      <c r="A338">
        <v>44248</v>
      </c>
      <c r="B338">
        <v>748.78619200000003</v>
      </c>
      <c r="C338">
        <v>4256466.57</v>
      </c>
      <c r="D338">
        <v>16819800.57</v>
      </c>
      <c r="E338">
        <v>-81574.59</v>
      </c>
      <c r="F338">
        <v>17566.54</v>
      </c>
      <c r="G338">
        <v>5392977.3799999999</v>
      </c>
      <c r="H338">
        <v>6760384</v>
      </c>
      <c r="I338">
        <v>977707.85</v>
      </c>
      <c r="J338">
        <v>3162635.55</v>
      </c>
      <c r="K338">
        <v>3511.043103</v>
      </c>
      <c r="L338">
        <f t="shared" si="5"/>
        <v>15097.502430891809</v>
      </c>
    </row>
    <row r="339" spans="1:12" x14ac:dyDescent="0.25">
      <c r="A339">
        <v>44255</v>
      </c>
      <c r="B339">
        <v>285.36968200000001</v>
      </c>
      <c r="C339">
        <v>1618005.68</v>
      </c>
      <c r="D339">
        <v>8319795.96</v>
      </c>
      <c r="E339">
        <v>176666.46</v>
      </c>
      <c r="F339">
        <v>251021.95</v>
      </c>
      <c r="G339">
        <v>3219226.25</v>
      </c>
      <c r="H339">
        <v>2734813.08</v>
      </c>
      <c r="I339">
        <v>232156.47</v>
      </c>
      <c r="J339">
        <v>1389738.97</v>
      </c>
      <c r="K339">
        <v>2018.8929949999999</v>
      </c>
      <c r="L339">
        <f t="shared" si="5"/>
        <v>13755.189876028653</v>
      </c>
    </row>
    <row r="340" spans="1:12" x14ac:dyDescent="0.25">
      <c r="A340">
        <v>44263</v>
      </c>
      <c r="B340">
        <v>1078.9464840000001</v>
      </c>
      <c r="C340">
        <v>10642798.359999999</v>
      </c>
      <c r="D340">
        <v>30601491.66</v>
      </c>
      <c r="E340">
        <v>1205754.75</v>
      </c>
      <c r="F340">
        <v>-34258.51</v>
      </c>
      <c r="G340">
        <v>14299752.5</v>
      </c>
      <c r="H340">
        <v>15900751.5</v>
      </c>
      <c r="I340">
        <v>1980819.16</v>
      </c>
      <c r="J340">
        <v>6122976.7999999998</v>
      </c>
      <c r="K340">
        <v>5942.6712109999999</v>
      </c>
      <c r="L340">
        <f t="shared" si="5"/>
        <v>21656.285363431009</v>
      </c>
    </row>
    <row r="341" spans="1:12" x14ac:dyDescent="0.25">
      <c r="A341">
        <v>44271</v>
      </c>
      <c r="B341">
        <v>532.96248800000001</v>
      </c>
      <c r="C341">
        <v>3848126.36</v>
      </c>
      <c r="D341">
        <v>22797364.489999998</v>
      </c>
      <c r="E341">
        <v>432304.54</v>
      </c>
      <c r="F341">
        <v>48.99</v>
      </c>
      <c r="G341">
        <v>6009165.1299999999</v>
      </c>
      <c r="H341">
        <v>6237476.46</v>
      </c>
      <c r="I341">
        <v>1419333.06</v>
      </c>
      <c r="J341">
        <v>4375353.3899999997</v>
      </c>
      <c r="K341">
        <v>4119.7363379999997</v>
      </c>
      <c r="L341">
        <f t="shared" si="5"/>
        <v>17238.142712906512</v>
      </c>
    </row>
    <row r="342" spans="1:12" x14ac:dyDescent="0.25">
      <c r="A342">
        <v>44289</v>
      </c>
      <c r="B342">
        <v>125.421153</v>
      </c>
      <c r="C342">
        <v>1212698.25</v>
      </c>
      <c r="D342">
        <v>10306655.84</v>
      </c>
      <c r="E342">
        <v>420514.94</v>
      </c>
      <c r="F342">
        <v>3006.46</v>
      </c>
      <c r="G342">
        <v>3006035.34</v>
      </c>
      <c r="H342">
        <v>3055701.37</v>
      </c>
      <c r="I342">
        <v>667945.16</v>
      </c>
      <c r="J342">
        <v>1444046.42</v>
      </c>
      <c r="K342">
        <v>1740.41002</v>
      </c>
      <c r="L342">
        <f t="shared" si="5"/>
        <v>20530.762962333101</v>
      </c>
    </row>
    <row r="343" spans="1:12" x14ac:dyDescent="0.25">
      <c r="A343">
        <v>44297</v>
      </c>
      <c r="B343">
        <v>820.65360099999998</v>
      </c>
      <c r="C343">
        <v>5199667.8899999997</v>
      </c>
      <c r="D343">
        <v>17325535.32</v>
      </c>
      <c r="E343">
        <v>576414.51</v>
      </c>
      <c r="F343">
        <v>51153.2</v>
      </c>
      <c r="G343">
        <v>9858120.0500000007</v>
      </c>
      <c r="H343">
        <v>8406860.1199999992</v>
      </c>
      <c r="I343">
        <v>751107.38</v>
      </c>
      <c r="J343">
        <v>3326809.99</v>
      </c>
      <c r="K343">
        <v>3152.2933010000002</v>
      </c>
      <c r="L343">
        <f t="shared" si="5"/>
        <v>19119.082777741809</v>
      </c>
    </row>
    <row r="344" spans="1:12" x14ac:dyDescent="0.25">
      <c r="A344">
        <v>44305</v>
      </c>
      <c r="B344">
        <v>553.57515899999999</v>
      </c>
      <c r="C344">
        <v>2999415.59</v>
      </c>
      <c r="D344">
        <v>14465039.039999999</v>
      </c>
      <c r="E344">
        <v>188508.68</v>
      </c>
      <c r="F344">
        <v>9635.86</v>
      </c>
      <c r="G344">
        <v>6963600.9699999997</v>
      </c>
      <c r="H344">
        <v>6766221.8300000001</v>
      </c>
      <c r="I344">
        <v>817246.87</v>
      </c>
      <c r="J344">
        <v>2575613.37</v>
      </c>
      <c r="K344">
        <v>3078.8163399999999</v>
      </c>
      <c r="L344">
        <f t="shared" si="5"/>
        <v>15742.316770102065</v>
      </c>
    </row>
    <row r="345" spans="1:12" x14ac:dyDescent="0.25">
      <c r="A345">
        <v>44313</v>
      </c>
      <c r="B345">
        <v>112.041903</v>
      </c>
      <c r="C345">
        <v>1157285.71</v>
      </c>
      <c r="D345">
        <v>10379492.74</v>
      </c>
      <c r="E345">
        <v>630456.41</v>
      </c>
      <c r="F345">
        <v>118528.2</v>
      </c>
      <c r="G345">
        <v>3871559.27</v>
      </c>
      <c r="H345">
        <v>4202929.9800000004</v>
      </c>
      <c r="I345">
        <v>1102895.3899999999</v>
      </c>
      <c r="J345">
        <v>1241271.3899999999</v>
      </c>
      <c r="K345">
        <v>1510.4530890000001</v>
      </c>
      <c r="L345">
        <f t="shared" si="5"/>
        <v>24594.387990178438</v>
      </c>
    </row>
    <row r="346" spans="1:12" x14ac:dyDescent="0.25">
      <c r="A346">
        <v>44321</v>
      </c>
      <c r="B346">
        <v>297.917081</v>
      </c>
      <c r="C346">
        <v>1571957.65</v>
      </c>
      <c r="D346">
        <v>8187578.1699999999</v>
      </c>
      <c r="E346">
        <v>62470.559999999998</v>
      </c>
      <c r="F346">
        <v>23605.91</v>
      </c>
      <c r="G346">
        <v>3362007.02</v>
      </c>
      <c r="H346">
        <v>3456281.66</v>
      </c>
      <c r="I346">
        <v>1224165.82</v>
      </c>
      <c r="J346">
        <v>1255617.04</v>
      </c>
      <c r="K346">
        <v>2108.094552</v>
      </c>
      <c r="L346">
        <f t="shared" si="5"/>
        <v>13611.8534730828</v>
      </c>
    </row>
    <row r="347" spans="1:12" x14ac:dyDescent="0.25">
      <c r="A347">
        <v>44339</v>
      </c>
      <c r="B347">
        <v>682.77982099999997</v>
      </c>
      <c r="C347">
        <v>6032916.8899999997</v>
      </c>
      <c r="D347">
        <v>20830720.969999999</v>
      </c>
      <c r="E347">
        <v>418745.37</v>
      </c>
      <c r="F347">
        <v>20218.25</v>
      </c>
      <c r="G347">
        <v>7290234.3399999999</v>
      </c>
      <c r="H347">
        <v>4357323.49</v>
      </c>
      <c r="I347">
        <v>644770.63</v>
      </c>
      <c r="J347">
        <v>3959822.06</v>
      </c>
      <c r="K347">
        <v>4160.6945429999996</v>
      </c>
      <c r="L347">
        <f t="shared" si="5"/>
        <v>17853.98228526174</v>
      </c>
    </row>
    <row r="348" spans="1:12" x14ac:dyDescent="0.25">
      <c r="A348">
        <v>44347</v>
      </c>
      <c r="B348">
        <v>234.83587299999999</v>
      </c>
      <c r="C348">
        <v>797179.66</v>
      </c>
      <c r="D348">
        <v>5080062.79</v>
      </c>
      <c r="E348">
        <v>507234.77</v>
      </c>
      <c r="F348">
        <v>5290.55</v>
      </c>
      <c r="G348">
        <v>2904453.17</v>
      </c>
      <c r="H348">
        <v>2469545.1800000002</v>
      </c>
      <c r="I348">
        <v>300044.61</v>
      </c>
      <c r="J348">
        <v>943738.88</v>
      </c>
      <c r="K348">
        <v>1301.9387340000001</v>
      </c>
      <c r="L348">
        <f t="shared" si="5"/>
        <v>12773.230358795876</v>
      </c>
    </row>
    <row r="349" spans="1:12" x14ac:dyDescent="0.25">
      <c r="A349">
        <v>44354</v>
      </c>
      <c r="B349">
        <v>564.18237399999998</v>
      </c>
      <c r="C349">
        <v>3621648.28</v>
      </c>
      <c r="D349">
        <v>19177561.52</v>
      </c>
      <c r="E349">
        <v>1312301.94</v>
      </c>
      <c r="F349">
        <v>236431</v>
      </c>
      <c r="G349">
        <v>5010899.72</v>
      </c>
      <c r="H349">
        <v>6527726.0800000001</v>
      </c>
      <c r="I349">
        <v>891277.09000000102</v>
      </c>
      <c r="J349">
        <v>3581745.81</v>
      </c>
      <c r="K349">
        <v>3998.2831070000002</v>
      </c>
      <c r="L349">
        <f t="shared" si="5"/>
        <v>15607.716147594256</v>
      </c>
    </row>
    <row r="350" spans="1:12" x14ac:dyDescent="0.25">
      <c r="A350">
        <v>44362</v>
      </c>
      <c r="B350">
        <v>252.49466699999999</v>
      </c>
      <c r="C350">
        <v>2148342.11</v>
      </c>
      <c r="D350">
        <v>14004007.9</v>
      </c>
      <c r="E350">
        <v>627569.79</v>
      </c>
      <c r="F350">
        <v>9500.18</v>
      </c>
      <c r="G350">
        <v>4746932.28</v>
      </c>
      <c r="H350">
        <v>4522256.7699999996</v>
      </c>
      <c r="I350">
        <v>530342.55000000005</v>
      </c>
      <c r="J350">
        <v>2296971.8199999998</v>
      </c>
      <c r="K350">
        <v>2111.7331049999998</v>
      </c>
      <c r="L350">
        <f t="shared" si="5"/>
        <v>21169.904951113902</v>
      </c>
    </row>
    <row r="351" spans="1:12" x14ac:dyDescent="0.25">
      <c r="A351">
        <v>44370</v>
      </c>
      <c r="B351">
        <v>652.56924700000002</v>
      </c>
      <c r="C351">
        <v>5361783.53</v>
      </c>
      <c r="D351">
        <v>29332612.120000001</v>
      </c>
      <c r="E351">
        <v>630987.53</v>
      </c>
      <c r="F351">
        <v>57638.18</v>
      </c>
      <c r="G351">
        <v>9253729.8599999994</v>
      </c>
      <c r="H351">
        <v>10764502.76</v>
      </c>
      <c r="I351">
        <v>4914352.46</v>
      </c>
      <c r="J351">
        <v>3658782.35</v>
      </c>
      <c r="K351">
        <v>4044.7672069999999</v>
      </c>
      <c r="L351">
        <f t="shared" si="5"/>
        <v>22707.392030859999</v>
      </c>
    </row>
    <row r="352" spans="1:12" x14ac:dyDescent="0.25">
      <c r="A352">
        <v>44388</v>
      </c>
      <c r="B352">
        <v>799.93948499999999</v>
      </c>
      <c r="C352">
        <v>7050260.3300000001</v>
      </c>
      <c r="D352">
        <v>40225222.93</v>
      </c>
      <c r="E352">
        <v>597081.39</v>
      </c>
      <c r="F352">
        <v>69952.75</v>
      </c>
      <c r="G352">
        <v>9521037.5199999996</v>
      </c>
      <c r="H352">
        <v>11770328.16</v>
      </c>
      <c r="I352">
        <v>1319739.81</v>
      </c>
      <c r="J352">
        <v>5617711.8200000003</v>
      </c>
      <c r="K352">
        <v>6042.6789760000001</v>
      </c>
      <c r="L352">
        <f t="shared" si="5"/>
        <v>20252.305024368063</v>
      </c>
    </row>
    <row r="353" spans="1:12" x14ac:dyDescent="0.25">
      <c r="A353">
        <v>44396</v>
      </c>
      <c r="B353">
        <v>753.30777499999999</v>
      </c>
      <c r="C353">
        <v>4622472.1100000003</v>
      </c>
      <c r="D353">
        <v>21002346.27</v>
      </c>
      <c r="E353">
        <v>428387.39</v>
      </c>
      <c r="F353">
        <v>0</v>
      </c>
      <c r="G353">
        <v>5802720.21</v>
      </c>
      <c r="H353">
        <v>8128180.5999999996</v>
      </c>
      <c r="I353">
        <v>1819788.06</v>
      </c>
      <c r="J353">
        <v>5225080.16</v>
      </c>
      <c r="K353">
        <v>4875.9122289999996</v>
      </c>
      <c r="L353">
        <f t="shared" si="5"/>
        <v>14833.375448098141</v>
      </c>
    </row>
    <row r="354" spans="1:12" x14ac:dyDescent="0.25">
      <c r="A354">
        <v>44404</v>
      </c>
      <c r="B354">
        <v>1112.458128</v>
      </c>
      <c r="C354">
        <v>8135626.0800000001</v>
      </c>
      <c r="D354">
        <v>27333677.719999999</v>
      </c>
      <c r="E354">
        <v>1458727.43</v>
      </c>
      <c r="F354">
        <v>4798.9799999999996</v>
      </c>
      <c r="G354">
        <v>8268584.5999999996</v>
      </c>
      <c r="H354">
        <v>10971419.220000001</v>
      </c>
      <c r="I354">
        <v>231763.87</v>
      </c>
      <c r="J354">
        <v>5495403.9699999997</v>
      </c>
      <c r="K354">
        <v>5822.7062679999999</v>
      </c>
      <c r="L354">
        <f t="shared" si="5"/>
        <v>16546.769267367468</v>
      </c>
    </row>
    <row r="355" spans="1:12" x14ac:dyDescent="0.25">
      <c r="A355">
        <v>44412</v>
      </c>
      <c r="B355">
        <v>672.691869</v>
      </c>
      <c r="C355">
        <v>5496441.5099999998</v>
      </c>
      <c r="D355">
        <v>15057926.66</v>
      </c>
      <c r="E355">
        <v>1226217.58</v>
      </c>
      <c r="F355">
        <v>913.53</v>
      </c>
      <c r="G355">
        <v>5954996.4699999997</v>
      </c>
      <c r="H355">
        <v>9403829.7899999991</v>
      </c>
      <c r="I355">
        <v>2575293.5299999998</v>
      </c>
      <c r="J355">
        <v>4330261.47</v>
      </c>
      <c r="K355">
        <v>2881.0812529999998</v>
      </c>
      <c r="L355">
        <f t="shared" si="5"/>
        <v>21551.014524906379</v>
      </c>
    </row>
    <row r="356" spans="1:12" x14ac:dyDescent="0.25">
      <c r="A356">
        <v>44420</v>
      </c>
      <c r="B356">
        <v>537.64531199999999</v>
      </c>
      <c r="C356">
        <v>2444231.75</v>
      </c>
      <c r="D356">
        <v>18388595.77</v>
      </c>
      <c r="E356">
        <v>370268.1</v>
      </c>
      <c r="F356">
        <v>35868.089999999997</v>
      </c>
      <c r="G356">
        <v>7059496.8399999999</v>
      </c>
      <c r="H356">
        <v>5210472.99</v>
      </c>
      <c r="I356">
        <v>1146981.29</v>
      </c>
      <c r="J356">
        <v>3034923.06</v>
      </c>
      <c r="K356">
        <v>3445.7351229999999</v>
      </c>
      <c r="L356">
        <f t="shared" si="5"/>
        <v>14775.231550244684</v>
      </c>
    </row>
    <row r="357" spans="1:12" x14ac:dyDescent="0.25">
      <c r="A357">
        <v>44438</v>
      </c>
      <c r="B357">
        <v>214.786451</v>
      </c>
      <c r="C357">
        <v>2189729.02</v>
      </c>
      <c r="D357">
        <v>9695456.9399999995</v>
      </c>
      <c r="E357">
        <v>129035.31</v>
      </c>
      <c r="F357">
        <v>15183.97</v>
      </c>
      <c r="G357">
        <v>2661251.31</v>
      </c>
      <c r="H357">
        <v>2954051.55</v>
      </c>
      <c r="I357">
        <v>464904.03</v>
      </c>
      <c r="J357">
        <v>1652299.81</v>
      </c>
      <c r="K357">
        <v>1763.7453740000001</v>
      </c>
      <c r="L357">
        <f t="shared" si="5"/>
        <v>20157.905307543675</v>
      </c>
    </row>
    <row r="358" spans="1:12" x14ac:dyDescent="0.25">
      <c r="A358">
        <v>44446</v>
      </c>
      <c r="B358">
        <v>214.07732799999999</v>
      </c>
      <c r="C358">
        <v>1529330.14</v>
      </c>
      <c r="D358">
        <v>6119234.3600000003</v>
      </c>
      <c r="E358">
        <v>250330.55</v>
      </c>
      <c r="F358">
        <v>13151.24</v>
      </c>
      <c r="G358">
        <v>1750604.4</v>
      </c>
      <c r="H358">
        <v>2048394.52</v>
      </c>
      <c r="I358">
        <v>563500.46</v>
      </c>
      <c r="J358">
        <v>681125.29</v>
      </c>
      <c r="K358">
        <v>1048.432957</v>
      </c>
      <c r="L358">
        <f t="shared" si="5"/>
        <v>18042.315637950062</v>
      </c>
    </row>
    <row r="359" spans="1:12" x14ac:dyDescent="0.25">
      <c r="A359">
        <v>44453</v>
      </c>
      <c r="B359">
        <v>1231.7349810000001</v>
      </c>
      <c r="C359">
        <v>7571105.2199999997</v>
      </c>
      <c r="D359">
        <v>30597740.280000001</v>
      </c>
      <c r="E359">
        <v>981431.39</v>
      </c>
      <c r="F359">
        <v>0</v>
      </c>
      <c r="G359">
        <v>7862895.1100000003</v>
      </c>
      <c r="H359">
        <v>11362295.65</v>
      </c>
      <c r="I359">
        <v>3784301.27</v>
      </c>
      <c r="J359">
        <v>5560947.7000000002</v>
      </c>
      <c r="K359">
        <v>5837.8027709999997</v>
      </c>
      <c r="L359">
        <f t="shared" si="5"/>
        <v>16450.167395153705</v>
      </c>
    </row>
    <row r="360" spans="1:12" x14ac:dyDescent="0.25">
      <c r="A360">
        <v>44461</v>
      </c>
      <c r="B360">
        <v>48.391196000000001</v>
      </c>
      <c r="C360">
        <v>269002.5</v>
      </c>
      <c r="D360">
        <v>2175845</v>
      </c>
      <c r="E360">
        <v>206479.1</v>
      </c>
      <c r="F360">
        <v>36822.949999999997</v>
      </c>
      <c r="G360">
        <v>1013477.37</v>
      </c>
      <c r="H360">
        <v>1591872.85</v>
      </c>
      <c r="I360">
        <v>189405.7</v>
      </c>
      <c r="J360">
        <v>169468.86</v>
      </c>
      <c r="K360">
        <v>390.691239</v>
      </c>
      <c r="L360">
        <f t="shared" si="5"/>
        <v>19338.00940187426</v>
      </c>
    </row>
    <row r="361" spans="1:12" x14ac:dyDescent="0.25">
      <c r="A361">
        <v>44479</v>
      </c>
      <c r="B361">
        <v>283.68260099999998</v>
      </c>
      <c r="C361">
        <v>2065108.68</v>
      </c>
      <c r="D361">
        <v>9106485.5800000001</v>
      </c>
      <c r="E361">
        <v>298825.21000000002</v>
      </c>
      <c r="F361">
        <v>0</v>
      </c>
      <c r="G361">
        <v>3205536.4</v>
      </c>
      <c r="H361">
        <v>4172514.34</v>
      </c>
      <c r="I361">
        <v>520807.39</v>
      </c>
      <c r="J361">
        <v>504483.15</v>
      </c>
      <c r="K361">
        <v>1682.0152089999999</v>
      </c>
      <c r="L361">
        <f t="shared" si="5"/>
        <v>17867.333079921671</v>
      </c>
    </row>
    <row r="362" spans="1:12" x14ac:dyDescent="0.25">
      <c r="A362">
        <v>44487</v>
      </c>
      <c r="B362">
        <v>330.78973100000002</v>
      </c>
      <c r="C362">
        <v>2978975.97</v>
      </c>
      <c r="D362">
        <v>14289833.07</v>
      </c>
      <c r="E362">
        <v>806143.27</v>
      </c>
      <c r="F362">
        <v>19069.099999999999</v>
      </c>
      <c r="G362">
        <v>4601285.3499999996</v>
      </c>
      <c r="H362">
        <v>4231872.8600000003</v>
      </c>
      <c r="I362">
        <v>350748.29</v>
      </c>
      <c r="J362">
        <v>1903322.68</v>
      </c>
      <c r="K362">
        <v>2858.1722209999998</v>
      </c>
      <c r="L362">
        <f t="shared" si="5"/>
        <v>18173.141550704007</v>
      </c>
    </row>
    <row r="363" spans="1:12" x14ac:dyDescent="0.25">
      <c r="A363">
        <v>44495</v>
      </c>
      <c r="B363">
        <v>249.11506499999999</v>
      </c>
      <c r="C363">
        <v>1681999.98</v>
      </c>
      <c r="D363">
        <v>8995302.6300000008</v>
      </c>
      <c r="E363">
        <v>102197.79</v>
      </c>
      <c r="F363">
        <v>0</v>
      </c>
      <c r="G363">
        <v>4042709.31</v>
      </c>
      <c r="H363">
        <v>3777254.47</v>
      </c>
      <c r="I363">
        <v>115917.21</v>
      </c>
      <c r="J363">
        <v>831079.07</v>
      </c>
      <c r="K363">
        <v>1903.210104</v>
      </c>
      <c r="L363">
        <f t="shared" si="5"/>
        <v>16138.3887714308</v>
      </c>
    </row>
    <row r="364" spans="1:12" x14ac:dyDescent="0.25">
      <c r="A364">
        <v>44503</v>
      </c>
      <c r="B364">
        <v>524.98172699999998</v>
      </c>
      <c r="C364">
        <v>4724562.96</v>
      </c>
      <c r="D364">
        <v>20667433.969999999</v>
      </c>
      <c r="E364">
        <v>208623.67</v>
      </c>
      <c r="F364">
        <v>185960.97</v>
      </c>
      <c r="G364">
        <v>6964446.0499999998</v>
      </c>
      <c r="H364">
        <v>6771562.5599999996</v>
      </c>
      <c r="I364">
        <v>1055087.1000000001</v>
      </c>
      <c r="J364">
        <v>3241901.36</v>
      </c>
      <c r="K364">
        <v>4366.313975</v>
      </c>
      <c r="L364">
        <f t="shared" si="5"/>
        <v>17953.260990793955</v>
      </c>
    </row>
    <row r="365" spans="1:12" x14ac:dyDescent="0.25">
      <c r="A365">
        <v>44511</v>
      </c>
      <c r="B365">
        <v>259.23727700000001</v>
      </c>
      <c r="C365">
        <v>2447488.37</v>
      </c>
      <c r="D365">
        <v>5996527.9500000002</v>
      </c>
      <c r="E365">
        <v>123161.27</v>
      </c>
      <c r="F365">
        <v>4746.68</v>
      </c>
      <c r="G365">
        <v>2353301.27</v>
      </c>
      <c r="H365">
        <v>1837276.77</v>
      </c>
      <c r="I365">
        <v>575771.23</v>
      </c>
      <c r="J365">
        <v>1711690.48</v>
      </c>
      <c r="K365">
        <v>1255.729325</v>
      </c>
      <c r="L365">
        <f t="shared" si="5"/>
        <v>19477.093786614321</v>
      </c>
    </row>
    <row r="366" spans="1:12" x14ac:dyDescent="0.25">
      <c r="A366">
        <v>44529</v>
      </c>
      <c r="B366">
        <v>478.58174400000001</v>
      </c>
      <c r="C366">
        <v>6557174.1100000003</v>
      </c>
      <c r="D366">
        <v>22348018.68</v>
      </c>
      <c r="E366">
        <v>1178281.94</v>
      </c>
      <c r="F366">
        <v>0</v>
      </c>
      <c r="G366">
        <v>7126817.9299999997</v>
      </c>
      <c r="H366">
        <v>6436292.3899999997</v>
      </c>
      <c r="I366">
        <v>1281357.92</v>
      </c>
      <c r="J366">
        <v>4238455.6500000004</v>
      </c>
      <c r="K366">
        <v>3520.141177</v>
      </c>
      <c r="L366">
        <f t="shared" si="5"/>
        <v>25805.670370170716</v>
      </c>
    </row>
    <row r="367" spans="1:12" x14ac:dyDescent="0.25">
      <c r="A367">
        <v>44537</v>
      </c>
      <c r="B367">
        <v>587.61694199999999</v>
      </c>
      <c r="C367">
        <v>3808149.28</v>
      </c>
      <c r="D367">
        <v>18430287.75</v>
      </c>
      <c r="E367">
        <v>476643.75</v>
      </c>
      <c r="F367">
        <v>253721.84</v>
      </c>
      <c r="G367">
        <v>6677928.0199999996</v>
      </c>
      <c r="H367">
        <v>6857643.0099999998</v>
      </c>
      <c r="I367">
        <v>1578202.19</v>
      </c>
      <c r="J367">
        <v>3070571.81</v>
      </c>
      <c r="K367">
        <v>4512.5141059999996</v>
      </c>
      <c r="L367">
        <f t="shared" si="5"/>
        <v>14756.540288826762</v>
      </c>
    </row>
    <row r="368" spans="1:12" x14ac:dyDescent="0.25">
      <c r="A368">
        <v>44545</v>
      </c>
      <c r="B368">
        <v>350.91474399999998</v>
      </c>
      <c r="C368">
        <v>2831596.04</v>
      </c>
      <c r="D368">
        <v>23817630.75</v>
      </c>
      <c r="E368">
        <v>602220.72</v>
      </c>
      <c r="F368">
        <v>82527.89</v>
      </c>
      <c r="G368">
        <v>6941497.1799999997</v>
      </c>
      <c r="H368">
        <v>8007357.0999999996</v>
      </c>
      <c r="I368">
        <v>1657317.2</v>
      </c>
      <c r="J368">
        <v>4090817.49</v>
      </c>
      <c r="K368">
        <v>3968.1240440000001</v>
      </c>
      <c r="L368">
        <f t="shared" si="5"/>
        <v>19459.798904820625</v>
      </c>
    </row>
    <row r="369" spans="1:12" x14ac:dyDescent="0.25">
      <c r="A369">
        <v>44552</v>
      </c>
      <c r="B369">
        <v>376.14800600000001</v>
      </c>
      <c r="C369">
        <v>2243517.11</v>
      </c>
      <c r="D369">
        <v>10384736.02</v>
      </c>
      <c r="E369">
        <v>250788.18</v>
      </c>
      <c r="F369">
        <v>14238.21</v>
      </c>
      <c r="G369">
        <v>2966704.07</v>
      </c>
      <c r="H369">
        <v>3605188.18</v>
      </c>
      <c r="I369">
        <v>593621.13</v>
      </c>
      <c r="J369">
        <v>2348324.91</v>
      </c>
      <c r="K369">
        <v>2208.530878</v>
      </c>
      <c r="L369">
        <f t="shared" si="5"/>
        <v>15094.323423343936</v>
      </c>
    </row>
    <row r="370" spans="1:12" x14ac:dyDescent="0.25">
      <c r="A370">
        <v>44560</v>
      </c>
      <c r="B370">
        <v>360.53686299999998</v>
      </c>
      <c r="C370">
        <v>2230865.56</v>
      </c>
      <c r="D370">
        <v>10933870.4</v>
      </c>
      <c r="E370">
        <v>510721.55</v>
      </c>
      <c r="F370">
        <v>6890.06</v>
      </c>
      <c r="G370">
        <v>3414088.89</v>
      </c>
      <c r="H370">
        <v>4024841.33</v>
      </c>
      <c r="I370">
        <v>579597.01</v>
      </c>
      <c r="J370">
        <v>1535546.79</v>
      </c>
      <c r="K370">
        <v>2474.2344659999999</v>
      </c>
      <c r="L370">
        <f t="shared" si="5"/>
        <v>14677.340536349348</v>
      </c>
    </row>
    <row r="371" spans="1:12" x14ac:dyDescent="0.25">
      <c r="A371">
        <v>44578</v>
      </c>
      <c r="B371">
        <v>251.65139600000001</v>
      </c>
      <c r="C371">
        <v>2748949.54</v>
      </c>
      <c r="D371">
        <v>9400849.8800000008</v>
      </c>
      <c r="E371">
        <v>415647.52</v>
      </c>
      <c r="F371">
        <v>20864.919999999998</v>
      </c>
      <c r="G371">
        <v>3492670.71</v>
      </c>
      <c r="H371">
        <v>3060879.19</v>
      </c>
      <c r="I371">
        <v>686539.05</v>
      </c>
      <c r="J371">
        <v>2201532.4700000002</v>
      </c>
      <c r="K371">
        <v>1667.323249</v>
      </c>
      <c r="L371">
        <f t="shared" si="5"/>
        <v>22486.47620298489</v>
      </c>
    </row>
    <row r="372" spans="1:12" x14ac:dyDescent="0.25">
      <c r="A372">
        <v>44586</v>
      </c>
      <c r="B372">
        <v>184.83717200000001</v>
      </c>
      <c r="C372">
        <v>1601957.29</v>
      </c>
      <c r="D372">
        <v>13478902.529999999</v>
      </c>
      <c r="E372">
        <v>562832.87</v>
      </c>
      <c r="F372">
        <v>211270.02</v>
      </c>
      <c r="G372">
        <v>4545929.6399999997</v>
      </c>
      <c r="H372">
        <v>2887276.43</v>
      </c>
      <c r="I372">
        <v>508476.21</v>
      </c>
      <c r="J372">
        <v>2036550.14</v>
      </c>
      <c r="K372">
        <v>2028.3054979999999</v>
      </c>
      <c r="L372">
        <f t="shared" si="5"/>
        <v>20613.399242810177</v>
      </c>
    </row>
    <row r="373" spans="1:12" x14ac:dyDescent="0.25">
      <c r="A373">
        <v>44594</v>
      </c>
      <c r="B373">
        <v>124.229186</v>
      </c>
      <c r="C373">
        <v>895561.68</v>
      </c>
      <c r="D373">
        <v>5672680.21</v>
      </c>
      <c r="E373">
        <v>345352.38</v>
      </c>
      <c r="F373">
        <v>123763.24</v>
      </c>
      <c r="G373">
        <v>2536224.25</v>
      </c>
      <c r="H373">
        <v>1531561.75</v>
      </c>
      <c r="I373">
        <v>494431.04</v>
      </c>
      <c r="J373">
        <v>917691.07</v>
      </c>
      <c r="K373">
        <v>808.81332699999996</v>
      </c>
      <c r="L373">
        <f t="shared" si="5"/>
        <v>21577.78089217086</v>
      </c>
    </row>
    <row r="374" spans="1:12" x14ac:dyDescent="0.25">
      <c r="A374">
        <v>44602</v>
      </c>
      <c r="B374">
        <v>392.45532200000002</v>
      </c>
      <c r="C374">
        <v>4446502.2300000004</v>
      </c>
      <c r="D374">
        <v>18438218.010000002</v>
      </c>
      <c r="E374">
        <v>492628.75</v>
      </c>
      <c r="F374">
        <v>277231.44</v>
      </c>
      <c r="G374">
        <v>6126423</v>
      </c>
      <c r="H374">
        <v>7426439.9299999997</v>
      </c>
      <c r="I374">
        <v>2510620.02</v>
      </c>
      <c r="J374">
        <v>2750199.98</v>
      </c>
      <c r="K374">
        <v>3298.753964</v>
      </c>
      <c r="L374">
        <f t="shared" si="5"/>
        <v>22856.055680921709</v>
      </c>
    </row>
    <row r="375" spans="1:12" x14ac:dyDescent="0.25">
      <c r="A375">
        <v>44610</v>
      </c>
      <c r="B375">
        <v>160.87677500000001</v>
      </c>
      <c r="C375">
        <v>1174514.76</v>
      </c>
      <c r="D375">
        <v>7262133.5</v>
      </c>
      <c r="E375">
        <v>226445.94</v>
      </c>
      <c r="F375">
        <v>728.42</v>
      </c>
      <c r="G375">
        <v>2368861.1</v>
      </c>
      <c r="H375">
        <v>2330645.73</v>
      </c>
      <c r="I375">
        <v>337939.59</v>
      </c>
      <c r="J375">
        <v>698190.49</v>
      </c>
      <c r="K375">
        <v>1487.7555259999999</v>
      </c>
      <c r="L375">
        <f t="shared" si="5"/>
        <v>16189.902665468115</v>
      </c>
    </row>
    <row r="376" spans="1:12" x14ac:dyDescent="0.25">
      <c r="A376">
        <v>44628</v>
      </c>
      <c r="B376">
        <v>374.77348899999998</v>
      </c>
      <c r="C376">
        <v>3569107.39</v>
      </c>
      <c r="D376">
        <v>13854692.98</v>
      </c>
      <c r="E376">
        <v>125132.73</v>
      </c>
      <c r="F376">
        <v>6202.67</v>
      </c>
      <c r="G376">
        <v>4914022.29</v>
      </c>
      <c r="H376">
        <v>4369400.25</v>
      </c>
      <c r="I376">
        <v>850253.33</v>
      </c>
      <c r="J376">
        <v>2228396.98</v>
      </c>
      <c r="K376">
        <v>2628.436142</v>
      </c>
      <c r="L376">
        <f t="shared" si="5"/>
        <v>19547.622191626579</v>
      </c>
    </row>
    <row r="377" spans="1:12" x14ac:dyDescent="0.25">
      <c r="A377">
        <v>44636</v>
      </c>
      <c r="B377">
        <v>1462.96289</v>
      </c>
      <c r="C377">
        <v>17617033.739999998</v>
      </c>
      <c r="D377">
        <v>52059884.799999997</v>
      </c>
      <c r="E377">
        <v>2145270.46</v>
      </c>
      <c r="F377">
        <v>176335.22</v>
      </c>
      <c r="G377">
        <v>17858312.77</v>
      </c>
      <c r="H377">
        <v>15790019.82</v>
      </c>
      <c r="I377">
        <v>1893651.34</v>
      </c>
      <c r="J377">
        <v>14740252.07</v>
      </c>
      <c r="K377">
        <v>9192.1369759999998</v>
      </c>
      <c r="L377">
        <f t="shared" si="5"/>
        <v>23428.247209993919</v>
      </c>
    </row>
    <row r="378" spans="1:12" x14ac:dyDescent="0.25">
      <c r="A378">
        <v>44644</v>
      </c>
      <c r="B378">
        <v>479.84214800000001</v>
      </c>
      <c r="C378">
        <v>2067872.71</v>
      </c>
      <c r="D378">
        <v>14341947.66</v>
      </c>
      <c r="E378">
        <v>985889.38</v>
      </c>
      <c r="F378">
        <v>204160.54</v>
      </c>
      <c r="G378">
        <v>6304204.4800000004</v>
      </c>
      <c r="H378">
        <v>4762866.66</v>
      </c>
      <c r="I378">
        <v>580373.74</v>
      </c>
      <c r="J378">
        <v>2661482.14</v>
      </c>
      <c r="K378">
        <v>2987.3998769999998</v>
      </c>
      <c r="L378">
        <f t="shared" si="5"/>
        <v>14298.414133081504</v>
      </c>
    </row>
    <row r="379" spans="1:12" x14ac:dyDescent="0.25">
      <c r="A379">
        <v>44651</v>
      </c>
      <c r="B379">
        <v>217.13352</v>
      </c>
      <c r="C379">
        <v>1330535.04</v>
      </c>
      <c r="D379">
        <v>8591355.5199999996</v>
      </c>
      <c r="E379">
        <v>274658.88</v>
      </c>
      <c r="F379">
        <v>38692.559999999998</v>
      </c>
      <c r="G379">
        <v>2581759.39</v>
      </c>
      <c r="H379">
        <v>3289239.81</v>
      </c>
      <c r="I379">
        <v>613844.81999999995</v>
      </c>
      <c r="J379">
        <v>2029939.04</v>
      </c>
      <c r="K379">
        <v>1449.791608</v>
      </c>
      <c r="L379">
        <f t="shared" si="5"/>
        <v>18142.895688786175</v>
      </c>
    </row>
    <row r="380" spans="1:12" x14ac:dyDescent="0.25">
      <c r="A380">
        <v>44669</v>
      </c>
      <c r="B380">
        <v>352.40685000000002</v>
      </c>
      <c r="C380">
        <v>2292341.1800000002</v>
      </c>
      <c r="D380">
        <v>6934611.6100000003</v>
      </c>
      <c r="E380">
        <v>72373.600000000006</v>
      </c>
      <c r="F380">
        <v>0</v>
      </c>
      <c r="G380">
        <v>2954732.15</v>
      </c>
      <c r="H380">
        <v>3250035.36</v>
      </c>
      <c r="I380">
        <v>615012.47</v>
      </c>
      <c r="J380">
        <v>1313523.77</v>
      </c>
      <c r="K380">
        <v>1598.3167880000001</v>
      </c>
      <c r="L380">
        <f t="shared" si="5"/>
        <v>15977.460372451043</v>
      </c>
    </row>
    <row r="381" spans="1:12" x14ac:dyDescent="0.25">
      <c r="A381">
        <v>44677</v>
      </c>
      <c r="B381">
        <v>715.06690400000002</v>
      </c>
      <c r="C381">
        <v>7562053.7999999998</v>
      </c>
      <c r="D381">
        <v>33910158.619999997</v>
      </c>
      <c r="E381">
        <v>899239.52</v>
      </c>
      <c r="F381">
        <v>2966.43</v>
      </c>
      <c r="G381">
        <v>10467218.710000001</v>
      </c>
      <c r="H381">
        <v>14878019.039999999</v>
      </c>
      <c r="I381">
        <v>1291976.3999999999</v>
      </c>
      <c r="J381">
        <v>3897503.1</v>
      </c>
      <c r="K381">
        <v>5614.7463690000004</v>
      </c>
      <c r="L381">
        <f t="shared" si="5"/>
        <v>22213.783857478029</v>
      </c>
    </row>
    <row r="382" spans="1:12" x14ac:dyDescent="0.25">
      <c r="A382">
        <v>44685</v>
      </c>
      <c r="B382">
        <v>393.12161600000002</v>
      </c>
      <c r="C382">
        <v>2789300.4</v>
      </c>
      <c r="D382">
        <v>7802642.8399999999</v>
      </c>
      <c r="E382">
        <v>171172.3</v>
      </c>
      <c r="F382">
        <v>0</v>
      </c>
      <c r="G382">
        <v>3915889.89</v>
      </c>
      <c r="H382">
        <v>4051347.41</v>
      </c>
      <c r="I382">
        <v>771505</v>
      </c>
      <c r="J382">
        <v>2296980.1</v>
      </c>
      <c r="K382">
        <v>1965.4139419999999</v>
      </c>
      <c r="L382">
        <f t="shared" si="5"/>
        <v>16767.288241946684</v>
      </c>
    </row>
    <row r="383" spans="1:12" x14ac:dyDescent="0.25">
      <c r="A383">
        <v>44693</v>
      </c>
      <c r="B383">
        <v>193.48664500000001</v>
      </c>
      <c r="C383">
        <v>1123922.06</v>
      </c>
      <c r="D383">
        <v>7165463.8300000001</v>
      </c>
      <c r="E383">
        <v>269468.62</v>
      </c>
      <c r="F383">
        <v>22298.3</v>
      </c>
      <c r="G383">
        <v>2334015.56</v>
      </c>
      <c r="H383">
        <v>1879391.34</v>
      </c>
      <c r="I383">
        <v>273255.28000000003</v>
      </c>
      <c r="J383">
        <v>1038734.04</v>
      </c>
      <c r="K383">
        <v>1488.972767</v>
      </c>
      <c r="L383">
        <f t="shared" si="5"/>
        <v>14527.967276436219</v>
      </c>
    </row>
    <row r="384" spans="1:12" x14ac:dyDescent="0.25">
      <c r="A384">
        <v>44701</v>
      </c>
      <c r="B384">
        <v>284.63027199999999</v>
      </c>
      <c r="C384">
        <v>2905354.06</v>
      </c>
      <c r="D384">
        <v>16811172.100000001</v>
      </c>
      <c r="E384">
        <v>692792.82</v>
      </c>
      <c r="F384">
        <v>118926.66</v>
      </c>
      <c r="G384">
        <v>6175804.4000000004</v>
      </c>
      <c r="H384">
        <v>6728803.1299999999</v>
      </c>
      <c r="I384">
        <v>438044.99</v>
      </c>
      <c r="J384">
        <v>2529859.1</v>
      </c>
      <c r="K384">
        <v>2613.7447400000001</v>
      </c>
      <c r="L384">
        <f t="shared" si="5"/>
        <v>23022.567970162851</v>
      </c>
    </row>
    <row r="385" spans="1:12" x14ac:dyDescent="0.25">
      <c r="A385">
        <v>44719</v>
      </c>
      <c r="B385">
        <v>117.549707</v>
      </c>
      <c r="C385">
        <v>924630.59</v>
      </c>
      <c r="D385">
        <v>4485283.0999999996</v>
      </c>
      <c r="E385">
        <v>76750.62</v>
      </c>
      <c r="F385">
        <v>0</v>
      </c>
      <c r="G385">
        <v>1911440.96</v>
      </c>
      <c r="H385">
        <v>1511986.09</v>
      </c>
      <c r="I385">
        <v>180495.46</v>
      </c>
      <c r="J385">
        <v>686956.39</v>
      </c>
      <c r="K385">
        <v>737.59098800000004</v>
      </c>
      <c r="L385">
        <f t="shared" si="5"/>
        <v>19868.337474819033</v>
      </c>
    </row>
    <row r="386" spans="1:12" x14ac:dyDescent="0.25">
      <c r="A386">
        <v>44727</v>
      </c>
      <c r="B386">
        <v>208.355965</v>
      </c>
      <c r="C386">
        <v>1549228.34</v>
      </c>
      <c r="D386">
        <v>9218790.3499999996</v>
      </c>
      <c r="E386">
        <v>490649.72</v>
      </c>
      <c r="F386">
        <v>19062.22</v>
      </c>
      <c r="G386">
        <v>2528644.59</v>
      </c>
      <c r="H386">
        <v>2764530.44</v>
      </c>
      <c r="I386">
        <v>483411.09</v>
      </c>
      <c r="J386">
        <v>1728675.52</v>
      </c>
      <c r="K386">
        <v>1900.1904420000001</v>
      </c>
      <c r="L386">
        <f t="shared" si="5"/>
        <v>16504.98130930464</v>
      </c>
    </row>
    <row r="387" spans="1:12" x14ac:dyDescent="0.25">
      <c r="A387">
        <v>44735</v>
      </c>
      <c r="B387">
        <v>236.47908699999999</v>
      </c>
      <c r="C387">
        <v>1438407.69</v>
      </c>
      <c r="D387">
        <v>8179094.3099999996</v>
      </c>
      <c r="E387">
        <v>134806.63</v>
      </c>
      <c r="F387">
        <v>78394.94</v>
      </c>
      <c r="G387">
        <v>2586340.09</v>
      </c>
      <c r="H387">
        <v>2570457.06</v>
      </c>
      <c r="I387">
        <v>418487.27</v>
      </c>
      <c r="J387">
        <v>1652077.97</v>
      </c>
      <c r="K387">
        <v>1930.834445</v>
      </c>
      <c r="L387">
        <f t="shared" ref="L387:L450" si="6">((SUM(D387:J387)/K387)+(C387/B387))</f>
        <v>14172.189593246567</v>
      </c>
    </row>
    <row r="388" spans="1:12" x14ac:dyDescent="0.25">
      <c r="A388">
        <v>44743</v>
      </c>
      <c r="B388">
        <v>510.09977300000003</v>
      </c>
      <c r="C388">
        <v>4561784.5</v>
      </c>
      <c r="D388">
        <v>15977709.539999999</v>
      </c>
      <c r="E388">
        <v>398839.47</v>
      </c>
      <c r="F388">
        <v>134352</v>
      </c>
      <c r="G388">
        <v>6547114.9500000002</v>
      </c>
      <c r="H388">
        <v>6372739.5700000003</v>
      </c>
      <c r="I388">
        <v>611340.53</v>
      </c>
      <c r="J388">
        <v>2363636.9500000002</v>
      </c>
      <c r="K388">
        <v>3182.0222690000001</v>
      </c>
      <c r="L388">
        <f t="shared" si="6"/>
        <v>19126.93168248696</v>
      </c>
    </row>
    <row r="389" spans="1:12" x14ac:dyDescent="0.25">
      <c r="A389">
        <v>44750</v>
      </c>
      <c r="B389">
        <v>654.39919799999996</v>
      </c>
      <c r="C389">
        <v>6130787.7999999998</v>
      </c>
      <c r="D389">
        <v>39098717.509999998</v>
      </c>
      <c r="E389">
        <v>1453526.6</v>
      </c>
      <c r="F389">
        <v>713952.92</v>
      </c>
      <c r="G389">
        <v>14629837.93</v>
      </c>
      <c r="H389">
        <v>17632654.68</v>
      </c>
      <c r="I389">
        <v>4629395.09</v>
      </c>
      <c r="J389">
        <v>8298035.0300000003</v>
      </c>
      <c r="K389">
        <v>4438.8707850000001</v>
      </c>
      <c r="L389">
        <f t="shared" si="6"/>
        <v>28845.627344804598</v>
      </c>
    </row>
    <row r="390" spans="1:12" x14ac:dyDescent="0.25">
      <c r="A390">
        <v>44768</v>
      </c>
      <c r="B390">
        <v>238.30028200000001</v>
      </c>
      <c r="C390">
        <v>1878318.2</v>
      </c>
      <c r="D390">
        <v>8619381.0899999999</v>
      </c>
      <c r="E390">
        <v>69895.39</v>
      </c>
      <c r="F390">
        <v>-1014.1</v>
      </c>
      <c r="G390">
        <v>3884907.18</v>
      </c>
      <c r="H390">
        <v>3064866.07</v>
      </c>
      <c r="I390">
        <v>588500.85</v>
      </c>
      <c r="J390">
        <v>1548562.35</v>
      </c>
      <c r="K390">
        <v>1551.9991540000001</v>
      </c>
      <c r="L390">
        <f t="shared" si="6"/>
        <v>19335.182296444247</v>
      </c>
    </row>
    <row r="391" spans="1:12" x14ac:dyDescent="0.25">
      <c r="A391">
        <v>44776</v>
      </c>
      <c r="B391">
        <v>247.908591</v>
      </c>
      <c r="C391">
        <v>1490878.99</v>
      </c>
      <c r="D391">
        <v>8938973.1799999997</v>
      </c>
      <c r="E391">
        <v>252995.11</v>
      </c>
      <c r="F391">
        <v>802.46</v>
      </c>
      <c r="G391">
        <v>2919167.68</v>
      </c>
      <c r="H391">
        <v>2859167.59</v>
      </c>
      <c r="I391">
        <v>543564.55000000005</v>
      </c>
      <c r="J391">
        <v>1136274.76</v>
      </c>
      <c r="K391">
        <v>1821.7534009999999</v>
      </c>
      <c r="L391">
        <f t="shared" si="6"/>
        <v>15153.890890645991</v>
      </c>
    </row>
    <row r="392" spans="1:12" x14ac:dyDescent="0.25">
      <c r="A392">
        <v>44784</v>
      </c>
      <c r="B392">
        <v>458.82394199999999</v>
      </c>
      <c r="C392">
        <v>2626296.12</v>
      </c>
      <c r="D392">
        <v>12217360.699999999</v>
      </c>
      <c r="E392">
        <v>182107.22</v>
      </c>
      <c r="F392">
        <v>84792.4</v>
      </c>
      <c r="G392">
        <v>5032193.2699999996</v>
      </c>
      <c r="H392">
        <v>4768886.71</v>
      </c>
      <c r="I392">
        <v>604990.18000000005</v>
      </c>
      <c r="J392">
        <v>2102849.88</v>
      </c>
      <c r="K392">
        <v>2981.4247919999998</v>
      </c>
      <c r="L392">
        <f t="shared" si="6"/>
        <v>14106.938803490157</v>
      </c>
    </row>
    <row r="393" spans="1:12" x14ac:dyDescent="0.25">
      <c r="A393">
        <v>44792</v>
      </c>
      <c r="B393">
        <v>557.72905900000001</v>
      </c>
      <c r="C393">
        <v>4862278.1500000004</v>
      </c>
      <c r="D393">
        <v>19644531.210000001</v>
      </c>
      <c r="E393">
        <v>713378.75</v>
      </c>
      <c r="F393">
        <v>148951.53</v>
      </c>
      <c r="G393">
        <v>10836427.539999999</v>
      </c>
      <c r="H393">
        <v>10259162.85</v>
      </c>
      <c r="I393">
        <v>821795.87</v>
      </c>
      <c r="J393">
        <v>5038361.5599999996</v>
      </c>
      <c r="K393">
        <v>3192.8947440000002</v>
      </c>
      <c r="L393">
        <f t="shared" si="6"/>
        <v>23583.064914205141</v>
      </c>
    </row>
    <row r="394" spans="1:12" x14ac:dyDescent="0.25">
      <c r="A394">
        <v>44800</v>
      </c>
      <c r="B394">
        <v>3676.6270789999999</v>
      </c>
      <c r="C394">
        <v>30790770.079999998</v>
      </c>
      <c r="D394">
        <v>111794716.01000001</v>
      </c>
      <c r="E394">
        <v>4655225.5599999996</v>
      </c>
      <c r="F394">
        <v>214406.41</v>
      </c>
      <c r="G394">
        <v>31573820.73</v>
      </c>
      <c r="H394">
        <v>40385948.390000001</v>
      </c>
      <c r="I394">
        <v>9295382</v>
      </c>
      <c r="J394">
        <v>18439878.129999999</v>
      </c>
      <c r="K394">
        <v>21741.159832000001</v>
      </c>
      <c r="L394">
        <f t="shared" si="6"/>
        <v>18326.335335054318</v>
      </c>
    </row>
    <row r="395" spans="1:12" x14ac:dyDescent="0.25">
      <c r="A395">
        <v>44818</v>
      </c>
      <c r="B395">
        <v>1165.308055</v>
      </c>
      <c r="C395">
        <v>6694119.1600000001</v>
      </c>
      <c r="D395">
        <v>37289828.469999999</v>
      </c>
      <c r="E395">
        <v>1603375.38</v>
      </c>
      <c r="F395">
        <v>15422.81</v>
      </c>
      <c r="G395">
        <v>15828588.359999999</v>
      </c>
      <c r="H395">
        <v>10148806.130000001</v>
      </c>
      <c r="I395">
        <v>1695849.54</v>
      </c>
      <c r="J395">
        <v>8017685.8600000003</v>
      </c>
      <c r="K395">
        <v>7029.2916210000003</v>
      </c>
      <c r="L395">
        <f t="shared" si="6"/>
        <v>16357.176643204439</v>
      </c>
    </row>
    <row r="396" spans="1:12" x14ac:dyDescent="0.25">
      <c r="A396">
        <v>44826</v>
      </c>
      <c r="B396">
        <v>344.55119000000002</v>
      </c>
      <c r="C396">
        <v>1107612.08</v>
      </c>
      <c r="D396">
        <v>10105426.289999999</v>
      </c>
      <c r="E396">
        <v>438972.93</v>
      </c>
      <c r="F396">
        <v>181423.85</v>
      </c>
      <c r="G396">
        <v>3397706.82</v>
      </c>
      <c r="H396">
        <v>6214432.8300000001</v>
      </c>
      <c r="I396">
        <v>394020.55</v>
      </c>
      <c r="J396">
        <v>915624.25</v>
      </c>
      <c r="K396">
        <v>2791.0087159999998</v>
      </c>
      <c r="L396">
        <f t="shared" si="6"/>
        <v>10970.846615363174</v>
      </c>
    </row>
    <row r="397" spans="1:12" x14ac:dyDescent="0.25">
      <c r="A397">
        <v>44834</v>
      </c>
      <c r="B397">
        <v>715.93451300000004</v>
      </c>
      <c r="C397">
        <v>5400456.1200000001</v>
      </c>
      <c r="D397">
        <v>27570627.460000001</v>
      </c>
      <c r="E397">
        <v>1366781.44</v>
      </c>
      <c r="F397">
        <v>55108.51</v>
      </c>
      <c r="G397">
        <v>8226083.04</v>
      </c>
      <c r="H397">
        <v>8910447.6199999992</v>
      </c>
      <c r="I397">
        <v>923763.68</v>
      </c>
      <c r="J397">
        <v>4854020.4000000004</v>
      </c>
      <c r="K397">
        <v>5062.109402</v>
      </c>
      <c r="L397">
        <f t="shared" si="6"/>
        <v>17797.218961998769</v>
      </c>
    </row>
    <row r="398" spans="1:12" x14ac:dyDescent="0.25">
      <c r="A398">
        <v>44842</v>
      </c>
      <c r="B398">
        <v>563.07517299999995</v>
      </c>
      <c r="C398">
        <v>5746329.8899999997</v>
      </c>
      <c r="D398">
        <v>31595831.920000002</v>
      </c>
      <c r="E398">
        <v>231348.18</v>
      </c>
      <c r="F398">
        <v>65602.83</v>
      </c>
      <c r="G398">
        <v>10441045.689999999</v>
      </c>
      <c r="H398">
        <v>12674651.77</v>
      </c>
      <c r="I398">
        <v>2274143.08</v>
      </c>
      <c r="J398">
        <v>5482387.6200000001</v>
      </c>
      <c r="K398">
        <v>5484.4457060000004</v>
      </c>
      <c r="L398">
        <f t="shared" si="6"/>
        <v>21649.44736253727</v>
      </c>
    </row>
    <row r="399" spans="1:12" x14ac:dyDescent="0.25">
      <c r="A399">
        <v>44859</v>
      </c>
      <c r="B399">
        <v>228.33694600000001</v>
      </c>
      <c r="C399">
        <v>1214763.77</v>
      </c>
      <c r="D399">
        <v>8220256</v>
      </c>
      <c r="E399">
        <v>156326.88</v>
      </c>
      <c r="F399">
        <v>47523.63</v>
      </c>
      <c r="G399">
        <v>2419053.6</v>
      </c>
      <c r="H399">
        <v>2596039.4900000002</v>
      </c>
      <c r="I399">
        <v>389996.64</v>
      </c>
      <c r="J399">
        <v>823612.34</v>
      </c>
      <c r="K399">
        <v>1666.5792080000001</v>
      </c>
      <c r="L399">
        <f t="shared" si="6"/>
        <v>14112.195643643397</v>
      </c>
    </row>
    <row r="400" spans="1:12" x14ac:dyDescent="0.25">
      <c r="A400">
        <v>44867</v>
      </c>
      <c r="B400">
        <v>547.80776300000002</v>
      </c>
      <c r="C400">
        <v>7822857.8099999996</v>
      </c>
      <c r="D400">
        <v>36545009.020000003</v>
      </c>
      <c r="E400">
        <v>1468332.48</v>
      </c>
      <c r="F400">
        <v>111877.9</v>
      </c>
      <c r="G400">
        <v>9601698</v>
      </c>
      <c r="H400">
        <v>12160483.99</v>
      </c>
      <c r="I400">
        <v>2410484.13</v>
      </c>
      <c r="J400">
        <v>6916846.0300000003</v>
      </c>
      <c r="K400">
        <v>5597.5822200000002</v>
      </c>
      <c r="L400">
        <f t="shared" si="6"/>
        <v>26645.409550373828</v>
      </c>
    </row>
    <row r="401" spans="1:12" x14ac:dyDescent="0.25">
      <c r="A401">
        <v>44875</v>
      </c>
      <c r="B401">
        <v>951.697677</v>
      </c>
      <c r="C401">
        <v>7976409.7000000002</v>
      </c>
      <c r="D401">
        <v>37354755.729999997</v>
      </c>
      <c r="E401">
        <v>1689987.96</v>
      </c>
      <c r="F401">
        <v>40620.720000000001</v>
      </c>
      <c r="G401">
        <v>12383680.789999999</v>
      </c>
      <c r="H401">
        <v>14833583.67</v>
      </c>
      <c r="I401">
        <v>1661018.06</v>
      </c>
      <c r="J401">
        <v>6009699</v>
      </c>
      <c r="K401">
        <v>7702.3662979999999</v>
      </c>
      <c r="L401">
        <f t="shared" si="6"/>
        <v>17985.219848088233</v>
      </c>
    </row>
    <row r="402" spans="1:12" x14ac:dyDescent="0.25">
      <c r="A402">
        <v>44883</v>
      </c>
      <c r="B402">
        <v>331.289152</v>
      </c>
      <c r="C402">
        <v>2124206.2000000002</v>
      </c>
      <c r="D402">
        <v>12761400.68</v>
      </c>
      <c r="E402">
        <v>163897.60000000001</v>
      </c>
      <c r="F402">
        <v>186659.6</v>
      </c>
      <c r="G402">
        <v>3853919.51</v>
      </c>
      <c r="H402">
        <v>4491280.7</v>
      </c>
      <c r="I402">
        <v>440739.77</v>
      </c>
      <c r="J402">
        <v>1405553.72</v>
      </c>
      <c r="K402">
        <v>2383.134791</v>
      </c>
      <c r="L402">
        <f t="shared" si="6"/>
        <v>16190.4266881228</v>
      </c>
    </row>
    <row r="403" spans="1:12" x14ac:dyDescent="0.25">
      <c r="A403">
        <v>44891</v>
      </c>
      <c r="B403">
        <v>316.49546400000003</v>
      </c>
      <c r="C403">
        <v>2423661.39</v>
      </c>
      <c r="D403">
        <v>9758458.0899999999</v>
      </c>
      <c r="E403">
        <v>186996.75</v>
      </c>
      <c r="F403">
        <v>0</v>
      </c>
      <c r="G403">
        <v>3608010.11</v>
      </c>
      <c r="H403">
        <v>3800348.17</v>
      </c>
      <c r="I403">
        <v>787515.11</v>
      </c>
      <c r="J403">
        <v>1812229.17</v>
      </c>
      <c r="K403">
        <v>2494.8024049999999</v>
      </c>
      <c r="L403">
        <f t="shared" si="6"/>
        <v>15655.858876900676</v>
      </c>
    </row>
    <row r="404" spans="1:12" x14ac:dyDescent="0.25">
      <c r="A404">
        <v>44909</v>
      </c>
      <c r="B404">
        <v>4364.9246059999996</v>
      </c>
      <c r="C404">
        <v>33662541.229999997</v>
      </c>
      <c r="D404">
        <v>110594946.27</v>
      </c>
      <c r="E404">
        <v>9935962.9000000004</v>
      </c>
      <c r="F404">
        <v>420228.55</v>
      </c>
      <c r="G404">
        <v>56948999.4599998</v>
      </c>
      <c r="H404">
        <v>51927552.420000002</v>
      </c>
      <c r="I404">
        <v>5737603.9500000002</v>
      </c>
      <c r="J404">
        <v>24432263.449999999</v>
      </c>
      <c r="K404">
        <v>21162.569946</v>
      </c>
      <c r="L404">
        <f t="shared" si="6"/>
        <v>19997.782596307927</v>
      </c>
    </row>
    <row r="405" spans="1:12" x14ac:dyDescent="0.25">
      <c r="A405">
        <v>44917</v>
      </c>
      <c r="B405">
        <v>126.792461</v>
      </c>
      <c r="C405">
        <v>603880.69999999995</v>
      </c>
      <c r="D405">
        <v>3681317.91</v>
      </c>
      <c r="E405">
        <v>79375.990000000005</v>
      </c>
      <c r="F405">
        <v>47506.3</v>
      </c>
      <c r="G405">
        <v>1676434.94</v>
      </c>
      <c r="H405">
        <v>1511650.26</v>
      </c>
      <c r="I405">
        <v>103212.41</v>
      </c>
      <c r="J405">
        <v>322010.32</v>
      </c>
      <c r="K405">
        <v>812.47333500000002</v>
      </c>
      <c r="L405">
        <f t="shared" si="6"/>
        <v>13897.212892917953</v>
      </c>
    </row>
    <row r="406" spans="1:12" x14ac:dyDescent="0.25">
      <c r="A406">
        <v>44925</v>
      </c>
      <c r="B406">
        <v>493.88414599999999</v>
      </c>
      <c r="C406">
        <v>3641834.71</v>
      </c>
      <c r="D406">
        <v>21890896.010000002</v>
      </c>
      <c r="E406">
        <v>222149.84</v>
      </c>
      <c r="F406">
        <v>27272.21</v>
      </c>
      <c r="G406">
        <v>6080783.3799999999</v>
      </c>
      <c r="H406">
        <v>6111690.3300000001</v>
      </c>
      <c r="I406">
        <v>1458015.91</v>
      </c>
      <c r="J406">
        <v>2533594.63</v>
      </c>
      <c r="K406">
        <v>3935.0378479999999</v>
      </c>
      <c r="L406">
        <f t="shared" si="6"/>
        <v>17113.135963691551</v>
      </c>
    </row>
    <row r="407" spans="1:12" x14ac:dyDescent="0.25">
      <c r="A407">
        <v>44933</v>
      </c>
      <c r="B407">
        <v>1004.076404</v>
      </c>
      <c r="C407">
        <v>6918991.9400000004</v>
      </c>
      <c r="D407">
        <v>45118487.899999999</v>
      </c>
      <c r="E407">
        <v>1056316.6399999999</v>
      </c>
      <c r="F407">
        <v>61278.25</v>
      </c>
      <c r="G407">
        <v>12078100.5</v>
      </c>
      <c r="H407">
        <v>10195731.050000001</v>
      </c>
      <c r="I407">
        <v>4906941.13</v>
      </c>
      <c r="J407">
        <v>8557251.3399999905</v>
      </c>
      <c r="K407">
        <v>6391.7335709999998</v>
      </c>
      <c r="L407">
        <f t="shared" si="6"/>
        <v>19715.921202985461</v>
      </c>
    </row>
    <row r="408" spans="1:12" x14ac:dyDescent="0.25">
      <c r="A408">
        <v>44941</v>
      </c>
      <c r="B408">
        <v>283.70008000000001</v>
      </c>
      <c r="C408">
        <v>1305612.68</v>
      </c>
      <c r="D408">
        <v>8806248.7899999991</v>
      </c>
      <c r="E408">
        <v>54781.61</v>
      </c>
      <c r="F408">
        <v>0</v>
      </c>
      <c r="G408">
        <v>2435660.58</v>
      </c>
      <c r="H408">
        <v>2704777.97</v>
      </c>
      <c r="I408">
        <v>545163.46</v>
      </c>
      <c r="J408">
        <v>1988727.6</v>
      </c>
      <c r="K408">
        <v>1794.2343949999999</v>
      </c>
      <c r="L408">
        <f t="shared" si="6"/>
        <v>13817.918281726055</v>
      </c>
    </row>
    <row r="409" spans="1:12" x14ac:dyDescent="0.25">
      <c r="A409">
        <v>44958</v>
      </c>
      <c r="B409">
        <v>406.48782199999999</v>
      </c>
      <c r="C409">
        <v>4082641.89</v>
      </c>
      <c r="D409">
        <v>14206210.27</v>
      </c>
      <c r="E409">
        <v>118850.37</v>
      </c>
      <c r="F409">
        <v>410589.49</v>
      </c>
      <c r="G409">
        <v>5251647.21</v>
      </c>
      <c r="H409">
        <v>5669793.3300000001</v>
      </c>
      <c r="I409">
        <v>711059.72</v>
      </c>
      <c r="J409">
        <v>2139412.35</v>
      </c>
      <c r="K409">
        <v>2782.169316</v>
      </c>
      <c r="L409">
        <f t="shared" si="6"/>
        <v>20290.22368122542</v>
      </c>
    </row>
    <row r="410" spans="1:12" x14ac:dyDescent="0.25">
      <c r="A410">
        <v>44966</v>
      </c>
      <c r="B410">
        <v>293.97545500000001</v>
      </c>
      <c r="C410">
        <v>2110474.86</v>
      </c>
      <c r="D410">
        <v>8336019.3899999997</v>
      </c>
      <c r="E410">
        <v>238738.94</v>
      </c>
      <c r="F410">
        <v>12580</v>
      </c>
      <c r="G410">
        <v>3017918.35</v>
      </c>
      <c r="H410">
        <v>2768751.18</v>
      </c>
      <c r="I410">
        <v>732286.27</v>
      </c>
      <c r="J410">
        <v>2026740.84</v>
      </c>
      <c r="K410">
        <v>2014.139942</v>
      </c>
      <c r="L410">
        <f t="shared" si="6"/>
        <v>15685.462916070846</v>
      </c>
    </row>
    <row r="411" spans="1:12" x14ac:dyDescent="0.25">
      <c r="A411">
        <v>44974</v>
      </c>
      <c r="B411">
        <v>509.02223900000001</v>
      </c>
      <c r="C411">
        <v>3822527.71</v>
      </c>
      <c r="D411">
        <v>21621260.739999998</v>
      </c>
      <c r="E411">
        <v>1115007.3</v>
      </c>
      <c r="F411">
        <v>16029.16</v>
      </c>
      <c r="G411">
        <v>6408278.04</v>
      </c>
      <c r="H411">
        <v>7461085.0999999996</v>
      </c>
      <c r="I411">
        <v>585020.94999999995</v>
      </c>
      <c r="J411">
        <v>4772189.4900000095</v>
      </c>
      <c r="K411">
        <v>4311.041322</v>
      </c>
      <c r="L411">
        <f t="shared" si="6"/>
        <v>17247.074085376196</v>
      </c>
    </row>
    <row r="412" spans="1:12" x14ac:dyDescent="0.25">
      <c r="A412">
        <v>44982</v>
      </c>
      <c r="B412">
        <v>372.90262799999999</v>
      </c>
      <c r="C412">
        <v>1608261.28</v>
      </c>
      <c r="D412">
        <v>12864659.279999999</v>
      </c>
      <c r="E412">
        <v>481002.9</v>
      </c>
      <c r="F412">
        <v>830784.79</v>
      </c>
      <c r="G412">
        <v>3727021.52</v>
      </c>
      <c r="H412">
        <v>4764545.63</v>
      </c>
      <c r="I412">
        <v>695523.11</v>
      </c>
      <c r="J412">
        <v>2343956.77</v>
      </c>
      <c r="K412">
        <v>2969.5616829999999</v>
      </c>
      <c r="L412">
        <f t="shared" si="6"/>
        <v>12969.817803276703</v>
      </c>
    </row>
    <row r="413" spans="1:12" x14ac:dyDescent="0.25">
      <c r="A413">
        <v>44990</v>
      </c>
      <c r="B413">
        <v>754.56624999999997</v>
      </c>
      <c r="C413">
        <v>5986867.9699999997</v>
      </c>
      <c r="D413">
        <v>22012713.899999999</v>
      </c>
      <c r="E413">
        <v>435575.53</v>
      </c>
      <c r="F413">
        <v>370693.83</v>
      </c>
      <c r="G413">
        <v>10798108.560000001</v>
      </c>
      <c r="H413">
        <v>12328177.050000001</v>
      </c>
      <c r="I413">
        <v>982456.76</v>
      </c>
      <c r="J413">
        <v>4235808.76</v>
      </c>
      <c r="K413">
        <v>4632.3477389999998</v>
      </c>
      <c r="L413">
        <f t="shared" si="6"/>
        <v>18979.023540645008</v>
      </c>
    </row>
    <row r="414" spans="1:12" x14ac:dyDescent="0.25">
      <c r="A414">
        <v>45005</v>
      </c>
      <c r="B414">
        <v>331.20873</v>
      </c>
      <c r="C414">
        <v>1365761.76</v>
      </c>
      <c r="D414">
        <v>10166081.869999999</v>
      </c>
      <c r="E414">
        <v>622126.79</v>
      </c>
      <c r="F414">
        <v>0</v>
      </c>
      <c r="G414">
        <v>6385089.1799999997</v>
      </c>
      <c r="H414">
        <v>4942362.3899999997</v>
      </c>
      <c r="I414">
        <v>222015.18</v>
      </c>
      <c r="J414">
        <v>1848912.87</v>
      </c>
      <c r="K414">
        <v>1735.9282149999999</v>
      </c>
      <c r="L414">
        <f t="shared" si="6"/>
        <v>18056.510778869662</v>
      </c>
    </row>
    <row r="415" spans="1:12" x14ac:dyDescent="0.25">
      <c r="A415">
        <v>45013</v>
      </c>
      <c r="B415">
        <v>349.76137699999998</v>
      </c>
      <c r="C415">
        <v>1726391.14</v>
      </c>
      <c r="D415">
        <v>8455638.3100000005</v>
      </c>
      <c r="E415">
        <v>302773.09999999998</v>
      </c>
      <c r="F415">
        <v>2865</v>
      </c>
      <c r="G415">
        <v>3262795.05</v>
      </c>
      <c r="H415">
        <v>2488526.21</v>
      </c>
      <c r="I415">
        <v>602479.82999999996</v>
      </c>
      <c r="J415">
        <v>1719449</v>
      </c>
      <c r="K415">
        <v>1963.1888730000001</v>
      </c>
      <c r="L415">
        <f t="shared" si="6"/>
        <v>13511.003982423765</v>
      </c>
    </row>
    <row r="416" spans="1:12" x14ac:dyDescent="0.25">
      <c r="A416">
        <v>45021</v>
      </c>
      <c r="B416">
        <v>190.28355199999999</v>
      </c>
      <c r="C416">
        <v>1379898.78</v>
      </c>
      <c r="D416">
        <v>6887204.4699999997</v>
      </c>
      <c r="E416">
        <v>104191.08</v>
      </c>
      <c r="F416">
        <v>161140.34</v>
      </c>
      <c r="G416">
        <v>2351434.23</v>
      </c>
      <c r="H416">
        <v>3447393.48</v>
      </c>
      <c r="I416">
        <v>543148.54</v>
      </c>
      <c r="J416">
        <v>862921.47</v>
      </c>
      <c r="K416">
        <v>1204.9657139999999</v>
      </c>
      <c r="L416">
        <f t="shared" si="6"/>
        <v>19167.0244092227</v>
      </c>
    </row>
    <row r="417" spans="1:12" x14ac:dyDescent="0.25">
      <c r="A417">
        <v>45039</v>
      </c>
      <c r="B417">
        <v>86.380931000000004</v>
      </c>
      <c r="C417">
        <v>1227496.81</v>
      </c>
      <c r="D417">
        <v>3451374.13</v>
      </c>
      <c r="E417">
        <v>127125.61</v>
      </c>
      <c r="F417">
        <v>2589.84</v>
      </c>
      <c r="G417">
        <v>1848251.51</v>
      </c>
      <c r="H417">
        <v>1661137.51</v>
      </c>
      <c r="I417">
        <v>199572.92</v>
      </c>
      <c r="J417">
        <v>400426.74</v>
      </c>
      <c r="K417">
        <v>675.69410200000004</v>
      </c>
      <c r="L417">
        <f t="shared" si="6"/>
        <v>25591.872735624223</v>
      </c>
    </row>
    <row r="418" spans="1:12" x14ac:dyDescent="0.25">
      <c r="A418">
        <v>45047</v>
      </c>
      <c r="B418">
        <v>1935.999296</v>
      </c>
      <c r="C418">
        <v>16778570.800000001</v>
      </c>
      <c r="D418">
        <v>76392166.689999998</v>
      </c>
      <c r="E418">
        <v>3475398.74</v>
      </c>
      <c r="F418">
        <v>3336879.34</v>
      </c>
      <c r="G418">
        <v>23049601.699999999</v>
      </c>
      <c r="H418">
        <v>27379388.469999999</v>
      </c>
      <c r="I418">
        <v>5098440.07</v>
      </c>
      <c r="J418">
        <v>15794333.619999999</v>
      </c>
      <c r="K418">
        <v>14230.968263999999</v>
      </c>
      <c r="L418">
        <f t="shared" si="6"/>
        <v>19525.066877003796</v>
      </c>
    </row>
    <row r="419" spans="1:12" x14ac:dyDescent="0.25">
      <c r="A419">
        <v>45054</v>
      </c>
      <c r="B419">
        <v>608.58146099999999</v>
      </c>
      <c r="C419">
        <v>3413549.44</v>
      </c>
      <c r="D419">
        <v>14931440.15</v>
      </c>
      <c r="E419">
        <v>1182139.93</v>
      </c>
      <c r="F419">
        <v>265650.23</v>
      </c>
      <c r="G419">
        <v>5450422.3099999996</v>
      </c>
      <c r="H419">
        <v>6450061.7999999998</v>
      </c>
      <c r="I419">
        <v>1657329.42</v>
      </c>
      <c r="J419">
        <v>3429647.73</v>
      </c>
      <c r="K419">
        <v>3350.509294</v>
      </c>
      <c r="L419">
        <f t="shared" si="6"/>
        <v>15567.718770255417</v>
      </c>
    </row>
    <row r="420" spans="1:12" x14ac:dyDescent="0.25">
      <c r="A420">
        <v>45062</v>
      </c>
      <c r="B420">
        <v>358.41206699999998</v>
      </c>
      <c r="C420">
        <v>4838211.53</v>
      </c>
      <c r="D420">
        <v>21488384.620000001</v>
      </c>
      <c r="E420">
        <v>950179.44</v>
      </c>
      <c r="F420">
        <v>27141.78</v>
      </c>
      <c r="G420">
        <v>5914661.7800000003</v>
      </c>
      <c r="H420">
        <v>8719520.2699999996</v>
      </c>
      <c r="I420">
        <v>1532825.37</v>
      </c>
      <c r="J420">
        <v>3685439.9</v>
      </c>
      <c r="K420">
        <v>3251.3459630000002</v>
      </c>
      <c r="L420">
        <f t="shared" si="6"/>
        <v>26514.599534186826</v>
      </c>
    </row>
    <row r="421" spans="1:12" x14ac:dyDescent="0.25">
      <c r="A421">
        <v>45070</v>
      </c>
      <c r="B421">
        <v>476.92505699999998</v>
      </c>
      <c r="C421">
        <v>3722820.59</v>
      </c>
      <c r="D421">
        <v>11471054.68</v>
      </c>
      <c r="E421">
        <v>367035.97</v>
      </c>
      <c r="F421">
        <v>83520.92</v>
      </c>
      <c r="G421">
        <v>5769598.4299999997</v>
      </c>
      <c r="H421">
        <v>5744599.3300000001</v>
      </c>
      <c r="I421">
        <v>1272149.71</v>
      </c>
      <c r="J421">
        <v>2131681.17</v>
      </c>
      <c r="K421">
        <v>3165.0839230000001</v>
      </c>
      <c r="L421">
        <f t="shared" si="6"/>
        <v>16285.795965921356</v>
      </c>
    </row>
    <row r="422" spans="1:12" x14ac:dyDescent="0.25">
      <c r="A422">
        <v>45088</v>
      </c>
      <c r="B422">
        <v>172.233249</v>
      </c>
      <c r="C422">
        <v>1474268.61</v>
      </c>
      <c r="D422">
        <v>7123945.3899999997</v>
      </c>
      <c r="E422">
        <v>122858</v>
      </c>
      <c r="F422">
        <v>999.8</v>
      </c>
      <c r="G422">
        <v>3214953.17</v>
      </c>
      <c r="H422">
        <v>3452661.61</v>
      </c>
      <c r="I422">
        <v>314756.09000000003</v>
      </c>
      <c r="J422">
        <v>963498.45</v>
      </c>
      <c r="K422">
        <v>1300.1140290000001</v>
      </c>
      <c r="L422">
        <f t="shared" si="6"/>
        <v>20246.136622687893</v>
      </c>
    </row>
    <row r="423" spans="1:12" x14ac:dyDescent="0.25">
      <c r="A423">
        <v>45096</v>
      </c>
      <c r="B423">
        <v>159.58974799999999</v>
      </c>
      <c r="C423">
        <v>1430893.95</v>
      </c>
      <c r="D423">
        <v>6800853.29</v>
      </c>
      <c r="E423">
        <v>99924.88</v>
      </c>
      <c r="F423">
        <v>18586.04</v>
      </c>
      <c r="G423">
        <v>2359564.0499999998</v>
      </c>
      <c r="H423">
        <v>2341803.04</v>
      </c>
      <c r="I423">
        <v>685631.75</v>
      </c>
      <c r="J423">
        <v>573680.46</v>
      </c>
      <c r="K423">
        <v>1238.4675580000001</v>
      </c>
      <c r="L423">
        <f t="shared" si="6"/>
        <v>19366.061464284219</v>
      </c>
    </row>
    <row r="424" spans="1:12" x14ac:dyDescent="0.25">
      <c r="A424">
        <v>45104</v>
      </c>
      <c r="B424">
        <v>1152.134575</v>
      </c>
      <c r="C424">
        <v>6192022.0800000001</v>
      </c>
      <c r="D424">
        <v>37291907.189999998</v>
      </c>
      <c r="E424">
        <v>751606.49</v>
      </c>
      <c r="F424">
        <v>1000</v>
      </c>
      <c r="G424">
        <v>13326224.789999999</v>
      </c>
      <c r="H424">
        <v>19277764.399999999</v>
      </c>
      <c r="I424">
        <v>1373504.47</v>
      </c>
      <c r="J424">
        <v>8258023</v>
      </c>
      <c r="K424">
        <v>6983.7768599999999</v>
      </c>
      <c r="L424">
        <f t="shared" si="6"/>
        <v>16869.608317119317</v>
      </c>
    </row>
    <row r="425" spans="1:12" x14ac:dyDescent="0.25">
      <c r="A425">
        <v>45112</v>
      </c>
      <c r="B425">
        <v>254.75615300000001</v>
      </c>
      <c r="C425">
        <v>2021446.38</v>
      </c>
      <c r="D425">
        <v>10283445.880000001</v>
      </c>
      <c r="E425">
        <v>641288.38</v>
      </c>
      <c r="F425">
        <v>69158.899999999994</v>
      </c>
      <c r="G425">
        <v>3106184.61</v>
      </c>
      <c r="H425">
        <v>4561645.46</v>
      </c>
      <c r="I425">
        <v>804836.31</v>
      </c>
      <c r="J425">
        <v>1714783.1</v>
      </c>
      <c r="K425">
        <v>2185.2156100000002</v>
      </c>
      <c r="L425">
        <f t="shared" si="6"/>
        <v>17627.850330030033</v>
      </c>
    </row>
    <row r="426" spans="1:12" x14ac:dyDescent="0.25">
      <c r="A426">
        <v>45120</v>
      </c>
      <c r="B426">
        <v>455.66725100000002</v>
      </c>
      <c r="C426">
        <v>4000591.14</v>
      </c>
      <c r="D426">
        <v>19409271.829999998</v>
      </c>
      <c r="E426">
        <v>863639.44</v>
      </c>
      <c r="F426">
        <v>246484.35</v>
      </c>
      <c r="G426">
        <v>6282458.9699999997</v>
      </c>
      <c r="H426">
        <v>7730362.8499999996</v>
      </c>
      <c r="I426">
        <v>1000531.67</v>
      </c>
      <c r="J426">
        <v>2997933.38</v>
      </c>
      <c r="K426">
        <v>3237.8297200000002</v>
      </c>
      <c r="L426">
        <f t="shared" si="6"/>
        <v>20679.789943022857</v>
      </c>
    </row>
    <row r="427" spans="1:12" x14ac:dyDescent="0.25">
      <c r="A427">
        <v>45138</v>
      </c>
      <c r="B427">
        <v>1495.07817</v>
      </c>
      <c r="C427">
        <v>10943208.41</v>
      </c>
      <c r="D427">
        <v>63003438.149999999</v>
      </c>
      <c r="E427">
        <v>2896013.48</v>
      </c>
      <c r="F427">
        <v>1052508.1100000001</v>
      </c>
      <c r="G427">
        <v>19007243.850000001</v>
      </c>
      <c r="H427">
        <v>20315852.09</v>
      </c>
      <c r="I427">
        <v>7746762.3499999996</v>
      </c>
      <c r="J427">
        <v>9988428.1899999995</v>
      </c>
      <c r="K427">
        <v>10522.74199</v>
      </c>
      <c r="L427">
        <f t="shared" si="6"/>
        <v>19104.463646242701</v>
      </c>
    </row>
    <row r="428" spans="1:12" x14ac:dyDescent="0.25">
      <c r="A428">
        <v>45146</v>
      </c>
      <c r="B428">
        <v>143.39029500000001</v>
      </c>
      <c r="C428">
        <v>1928308.37</v>
      </c>
      <c r="D428">
        <v>13553787.98</v>
      </c>
      <c r="E428">
        <v>385198.74</v>
      </c>
      <c r="F428">
        <v>11610.87</v>
      </c>
      <c r="G428">
        <v>4093968.81</v>
      </c>
      <c r="H428">
        <v>2542818.21</v>
      </c>
      <c r="I428">
        <v>1415678.78</v>
      </c>
      <c r="J428">
        <v>1823433.71</v>
      </c>
      <c r="K428">
        <v>1877.8139639999999</v>
      </c>
      <c r="L428">
        <f t="shared" si="6"/>
        <v>26136.392471255236</v>
      </c>
    </row>
    <row r="429" spans="1:12" x14ac:dyDescent="0.25">
      <c r="A429">
        <v>45153</v>
      </c>
      <c r="B429">
        <v>500.66507200000001</v>
      </c>
      <c r="C429">
        <v>3556057.55</v>
      </c>
      <c r="D429">
        <v>19361680.219999999</v>
      </c>
      <c r="E429">
        <v>361557.98</v>
      </c>
      <c r="F429">
        <v>0</v>
      </c>
      <c r="G429">
        <v>6519463.1100000003</v>
      </c>
      <c r="H429">
        <v>5874232.4800000004</v>
      </c>
      <c r="I429">
        <v>771631.11</v>
      </c>
      <c r="J429">
        <v>3706274.41</v>
      </c>
      <c r="K429">
        <v>3777.9865439999999</v>
      </c>
      <c r="L429">
        <f t="shared" si="6"/>
        <v>16789.001475751582</v>
      </c>
    </row>
    <row r="430" spans="1:12" x14ac:dyDescent="0.25">
      <c r="A430">
        <v>45161</v>
      </c>
      <c r="B430">
        <v>810.63001099999997</v>
      </c>
      <c r="C430">
        <v>4620091.53</v>
      </c>
      <c r="D430">
        <v>30636033.940000001</v>
      </c>
      <c r="E430">
        <v>810060.56</v>
      </c>
      <c r="F430">
        <v>86503.85</v>
      </c>
      <c r="G430">
        <v>15254527.93</v>
      </c>
      <c r="H430">
        <v>19170212.43</v>
      </c>
      <c r="I430">
        <v>4220609.18</v>
      </c>
      <c r="J430">
        <v>5773847.3300000103</v>
      </c>
      <c r="K430">
        <v>4658.1587170000003</v>
      </c>
      <c r="L430">
        <f t="shared" si="6"/>
        <v>22004.494833162913</v>
      </c>
    </row>
    <row r="431" spans="1:12" x14ac:dyDescent="0.25">
      <c r="A431">
        <v>45179</v>
      </c>
      <c r="B431">
        <v>707.11885099999995</v>
      </c>
      <c r="C431">
        <v>4922221.74</v>
      </c>
      <c r="D431">
        <v>12285606.470000001</v>
      </c>
      <c r="E431">
        <v>189844.69</v>
      </c>
      <c r="F431">
        <v>3000</v>
      </c>
      <c r="G431">
        <v>5047192.04</v>
      </c>
      <c r="H431">
        <v>8275819.8700000001</v>
      </c>
      <c r="I431">
        <v>835583.39</v>
      </c>
      <c r="J431">
        <v>2434070.5299999998</v>
      </c>
      <c r="K431">
        <v>2978.546249</v>
      </c>
      <c r="L431">
        <f t="shared" si="6"/>
        <v>16721.123670305249</v>
      </c>
    </row>
    <row r="432" spans="1:12" x14ac:dyDescent="0.25">
      <c r="A432">
        <v>45187</v>
      </c>
      <c r="B432">
        <v>58.828181999999998</v>
      </c>
      <c r="C432">
        <v>480482</v>
      </c>
      <c r="D432">
        <v>5086769.34</v>
      </c>
      <c r="E432">
        <v>106435.26</v>
      </c>
      <c r="F432">
        <v>20647.28</v>
      </c>
      <c r="G432">
        <v>1517815.53</v>
      </c>
      <c r="H432">
        <v>1472082.86</v>
      </c>
      <c r="I432">
        <v>241601.54</v>
      </c>
      <c r="J432">
        <v>560340.02</v>
      </c>
      <c r="K432">
        <v>835.99548600000003</v>
      </c>
      <c r="L432">
        <f t="shared" si="6"/>
        <v>18939.964810180696</v>
      </c>
    </row>
    <row r="433" spans="1:12" x14ac:dyDescent="0.25">
      <c r="A433">
        <v>45195</v>
      </c>
      <c r="B433">
        <v>386.65059300000001</v>
      </c>
      <c r="C433">
        <v>1864655.99</v>
      </c>
      <c r="D433">
        <v>16804641.550000001</v>
      </c>
      <c r="E433">
        <v>786363.63</v>
      </c>
      <c r="F433">
        <v>316834.31</v>
      </c>
      <c r="G433">
        <v>4099809.35</v>
      </c>
      <c r="H433">
        <v>6084647.5700000003</v>
      </c>
      <c r="I433">
        <v>896239.84</v>
      </c>
      <c r="J433">
        <v>2667165.19</v>
      </c>
      <c r="K433">
        <v>3563.559178</v>
      </c>
      <c r="L433">
        <f t="shared" si="6"/>
        <v>13705.756502688768</v>
      </c>
    </row>
    <row r="434" spans="1:12" x14ac:dyDescent="0.25">
      <c r="A434">
        <v>45203</v>
      </c>
      <c r="B434">
        <v>103.69160100000001</v>
      </c>
      <c r="C434">
        <v>538933.53</v>
      </c>
      <c r="D434">
        <v>3383022.72</v>
      </c>
      <c r="E434">
        <v>247108.35</v>
      </c>
      <c r="F434">
        <v>3293.66</v>
      </c>
      <c r="G434">
        <v>1236947.8899999999</v>
      </c>
      <c r="H434">
        <v>2541967.5499999998</v>
      </c>
      <c r="I434">
        <v>716101.22</v>
      </c>
      <c r="J434">
        <v>1044714.48</v>
      </c>
      <c r="K434">
        <v>1333.2221030000001</v>
      </c>
      <c r="L434">
        <f t="shared" si="6"/>
        <v>12077.90649545329</v>
      </c>
    </row>
    <row r="435" spans="1:12" x14ac:dyDescent="0.25">
      <c r="A435">
        <v>45211</v>
      </c>
      <c r="B435">
        <v>98.554895999999999</v>
      </c>
      <c r="C435">
        <v>434612.49</v>
      </c>
      <c r="D435">
        <v>5319772.5</v>
      </c>
      <c r="E435">
        <v>115825.78</v>
      </c>
      <c r="F435">
        <v>0</v>
      </c>
      <c r="G435">
        <v>1384742.08</v>
      </c>
      <c r="H435">
        <v>1483544.21</v>
      </c>
      <c r="I435">
        <v>150153.67000000001</v>
      </c>
      <c r="J435">
        <v>600731.05000000005</v>
      </c>
      <c r="K435">
        <v>1142.0275650000001</v>
      </c>
      <c r="L435">
        <f t="shared" si="6"/>
        <v>12338.530248196561</v>
      </c>
    </row>
    <row r="436" spans="1:12" x14ac:dyDescent="0.25">
      <c r="A436">
        <v>45229</v>
      </c>
      <c r="B436">
        <v>90.640314000000004</v>
      </c>
      <c r="C436">
        <v>669907.54</v>
      </c>
      <c r="D436">
        <v>2714632.96</v>
      </c>
      <c r="E436">
        <v>18640.37</v>
      </c>
      <c r="F436">
        <v>-16480.330000000002</v>
      </c>
      <c r="G436">
        <v>1471324.75</v>
      </c>
      <c r="H436">
        <v>718528.48</v>
      </c>
      <c r="I436">
        <v>209814.45</v>
      </c>
      <c r="J436">
        <v>271615.87</v>
      </c>
      <c r="K436">
        <v>468.02824199999998</v>
      </c>
      <c r="L436">
        <f t="shared" si="6"/>
        <v>18903.12364034354</v>
      </c>
    </row>
    <row r="437" spans="1:12" x14ac:dyDescent="0.25">
      <c r="A437">
        <v>45237</v>
      </c>
      <c r="B437">
        <v>107.75510800000001</v>
      </c>
      <c r="C437">
        <v>768421.02</v>
      </c>
      <c r="D437">
        <v>3140567.06</v>
      </c>
      <c r="E437">
        <v>134196.29</v>
      </c>
      <c r="F437">
        <v>0</v>
      </c>
      <c r="G437">
        <v>1524058.04</v>
      </c>
      <c r="H437">
        <v>1296732.68</v>
      </c>
      <c r="I437">
        <v>309016.98</v>
      </c>
      <c r="J437">
        <v>718548.94</v>
      </c>
      <c r="K437">
        <v>738.88414999999998</v>
      </c>
      <c r="L437">
        <f t="shared" si="6"/>
        <v>16771.55412336842</v>
      </c>
    </row>
    <row r="438" spans="1:12" x14ac:dyDescent="0.25">
      <c r="A438">
        <v>45245</v>
      </c>
      <c r="B438">
        <v>196.596498</v>
      </c>
      <c r="C438">
        <v>1236044.3700000001</v>
      </c>
      <c r="D438">
        <v>6585784.4299999997</v>
      </c>
      <c r="E438">
        <v>483145</v>
      </c>
      <c r="F438">
        <v>67187.899999999994</v>
      </c>
      <c r="G438">
        <v>3677870.4</v>
      </c>
      <c r="H438">
        <v>2955973.65</v>
      </c>
      <c r="I438">
        <v>571151.93000000005</v>
      </c>
      <c r="J438">
        <v>1042438</v>
      </c>
      <c r="K438">
        <v>1397.4541819999999</v>
      </c>
      <c r="L438">
        <f t="shared" si="6"/>
        <v>17295.483414915885</v>
      </c>
    </row>
    <row r="439" spans="1:12" x14ac:dyDescent="0.25">
      <c r="A439">
        <v>45252</v>
      </c>
      <c r="B439">
        <v>102.061972</v>
      </c>
      <c r="C439">
        <v>767322.96</v>
      </c>
      <c r="D439">
        <v>3300313.6</v>
      </c>
      <c r="E439">
        <v>276393.34999999998</v>
      </c>
      <c r="F439">
        <v>18225.61</v>
      </c>
      <c r="G439">
        <v>1918687.83</v>
      </c>
      <c r="H439">
        <v>1917260.4</v>
      </c>
      <c r="I439">
        <v>427060.84</v>
      </c>
      <c r="J439">
        <v>690188.32</v>
      </c>
      <c r="K439">
        <v>710.07672300000002</v>
      </c>
      <c r="L439">
        <f t="shared" si="6"/>
        <v>19556.525071747485</v>
      </c>
    </row>
    <row r="440" spans="1:12" x14ac:dyDescent="0.25">
      <c r="A440">
        <v>45260</v>
      </c>
      <c r="B440">
        <v>101.25778200000001</v>
      </c>
      <c r="C440">
        <v>566230.41</v>
      </c>
      <c r="D440">
        <v>4674875.91</v>
      </c>
      <c r="E440">
        <v>169002.23999999999</v>
      </c>
      <c r="F440">
        <v>0</v>
      </c>
      <c r="G440">
        <v>1313795.74</v>
      </c>
      <c r="H440">
        <v>1386929.69</v>
      </c>
      <c r="I440">
        <v>525800.72</v>
      </c>
      <c r="J440">
        <v>465801.16</v>
      </c>
      <c r="K440">
        <v>814.90574700000002</v>
      </c>
      <c r="L440">
        <f t="shared" si="6"/>
        <v>16067.052467426889</v>
      </c>
    </row>
    <row r="441" spans="1:12" x14ac:dyDescent="0.25">
      <c r="A441">
        <v>45278</v>
      </c>
      <c r="B441">
        <v>231.82987700000001</v>
      </c>
      <c r="C441">
        <v>2023922.23</v>
      </c>
      <c r="D441">
        <v>9780904.9900000002</v>
      </c>
      <c r="E441">
        <v>420321.52</v>
      </c>
      <c r="F441">
        <v>8375.6299999999992</v>
      </c>
      <c r="G441">
        <v>3054286.15</v>
      </c>
      <c r="H441">
        <v>4102952.56</v>
      </c>
      <c r="I441">
        <v>601037.99</v>
      </c>
      <c r="J441">
        <v>2458588.7799999998</v>
      </c>
      <c r="K441">
        <v>1823.171818</v>
      </c>
      <c r="L441">
        <f t="shared" si="6"/>
        <v>19934.012816752343</v>
      </c>
    </row>
    <row r="442" spans="1:12" x14ac:dyDescent="0.25">
      <c r="A442">
        <v>45286</v>
      </c>
      <c r="B442">
        <v>179.01352800000001</v>
      </c>
      <c r="C442">
        <v>1792714.09</v>
      </c>
      <c r="D442">
        <v>13653863.109999999</v>
      </c>
      <c r="E442">
        <v>447844.14</v>
      </c>
      <c r="F442">
        <v>196040.25</v>
      </c>
      <c r="G442">
        <v>4813394.43</v>
      </c>
      <c r="H442">
        <v>4399195.84</v>
      </c>
      <c r="I442">
        <v>319872.89</v>
      </c>
      <c r="J442">
        <v>2194615.08</v>
      </c>
      <c r="K442">
        <v>1677.0828080000001</v>
      </c>
      <c r="L442">
        <f t="shared" si="6"/>
        <v>25532.319047704194</v>
      </c>
    </row>
    <row r="443" spans="1:12" x14ac:dyDescent="0.25">
      <c r="A443">
        <v>45294</v>
      </c>
      <c r="B443">
        <v>134.558446</v>
      </c>
      <c r="C443">
        <v>1271211.54</v>
      </c>
      <c r="D443">
        <v>5952297.1399999997</v>
      </c>
      <c r="E443">
        <v>145829</v>
      </c>
      <c r="F443">
        <v>1815.38</v>
      </c>
      <c r="G443">
        <v>2081651.39</v>
      </c>
      <c r="H443">
        <v>2111446.94</v>
      </c>
      <c r="I443">
        <v>335888.64000000001</v>
      </c>
      <c r="J443">
        <v>515160</v>
      </c>
      <c r="K443">
        <v>1128.041125</v>
      </c>
      <c r="L443">
        <f t="shared" si="6"/>
        <v>19326.43256205252</v>
      </c>
    </row>
    <row r="444" spans="1:12" x14ac:dyDescent="0.25">
      <c r="A444">
        <v>45302</v>
      </c>
      <c r="B444">
        <v>255.66862499999999</v>
      </c>
      <c r="C444">
        <v>1884804.14</v>
      </c>
      <c r="D444">
        <v>10013641.42</v>
      </c>
      <c r="E444">
        <v>333976.93</v>
      </c>
      <c r="F444">
        <v>8</v>
      </c>
      <c r="G444">
        <v>3033554.91</v>
      </c>
      <c r="H444">
        <v>3170502.89</v>
      </c>
      <c r="I444">
        <v>805547.82</v>
      </c>
      <c r="J444">
        <v>1918732.16</v>
      </c>
      <c r="K444">
        <v>1962.9445720000001</v>
      </c>
      <c r="L444">
        <f t="shared" si="6"/>
        <v>17191.981598335791</v>
      </c>
    </row>
    <row r="445" spans="1:12" x14ac:dyDescent="0.25">
      <c r="A445">
        <v>45310</v>
      </c>
      <c r="B445">
        <v>105.04401900000001</v>
      </c>
      <c r="C445">
        <v>1116351.6100000001</v>
      </c>
      <c r="D445">
        <v>7500664.2599999998</v>
      </c>
      <c r="E445">
        <v>174852.51</v>
      </c>
      <c r="F445">
        <v>26919.759999999998</v>
      </c>
      <c r="G445">
        <v>1562328.97</v>
      </c>
      <c r="H445">
        <v>1558974.12</v>
      </c>
      <c r="I445">
        <v>235838.23</v>
      </c>
      <c r="J445">
        <v>533287.78</v>
      </c>
      <c r="K445">
        <v>1343.011301</v>
      </c>
      <c r="L445">
        <f t="shared" si="6"/>
        <v>19259.45886100144</v>
      </c>
    </row>
    <row r="446" spans="1:12" x14ac:dyDescent="0.25">
      <c r="A446">
        <v>45328</v>
      </c>
      <c r="B446">
        <v>120.14369000000001</v>
      </c>
      <c r="C446">
        <v>860990.42</v>
      </c>
      <c r="D446">
        <v>4792286.8099999996</v>
      </c>
      <c r="E446">
        <v>168435.59</v>
      </c>
      <c r="F446">
        <v>1129.03</v>
      </c>
      <c r="G446">
        <v>1710050.04</v>
      </c>
      <c r="H446">
        <v>1522915.44</v>
      </c>
      <c r="I446">
        <v>224973.45</v>
      </c>
      <c r="J446">
        <v>699035.64</v>
      </c>
      <c r="K446">
        <v>1017.445544</v>
      </c>
      <c r="L446">
        <f t="shared" si="6"/>
        <v>16128.809893766382</v>
      </c>
    </row>
    <row r="447" spans="1:12" x14ac:dyDescent="0.25">
      <c r="A447">
        <v>45336</v>
      </c>
      <c r="B447">
        <v>61.770094</v>
      </c>
      <c r="C447">
        <v>576123.91</v>
      </c>
      <c r="D447">
        <v>3937227.51</v>
      </c>
      <c r="E447">
        <v>100206.78</v>
      </c>
      <c r="F447">
        <v>66758.98</v>
      </c>
      <c r="G447">
        <v>1399640.14</v>
      </c>
      <c r="H447">
        <v>1214614.51</v>
      </c>
      <c r="I447">
        <v>188924.04</v>
      </c>
      <c r="J447">
        <v>510676.59</v>
      </c>
      <c r="K447">
        <v>726.68803100000002</v>
      </c>
      <c r="L447">
        <f t="shared" si="6"/>
        <v>19534.930375885509</v>
      </c>
    </row>
    <row r="448" spans="1:12" x14ac:dyDescent="0.25">
      <c r="A448">
        <v>45344</v>
      </c>
      <c r="B448">
        <v>77.046109000000001</v>
      </c>
      <c r="C448">
        <v>528292.64</v>
      </c>
      <c r="D448">
        <v>2507987.0099999998</v>
      </c>
      <c r="E448">
        <v>24226.5</v>
      </c>
      <c r="F448">
        <v>0</v>
      </c>
      <c r="G448">
        <v>1584191.47</v>
      </c>
      <c r="H448">
        <v>981868.35</v>
      </c>
      <c r="I448">
        <v>101727.46</v>
      </c>
      <c r="J448">
        <v>508173.21</v>
      </c>
      <c r="K448">
        <v>570.05899199999999</v>
      </c>
      <c r="L448">
        <f t="shared" si="6"/>
        <v>16870.141404343856</v>
      </c>
    </row>
    <row r="449" spans="1:12" x14ac:dyDescent="0.25">
      <c r="A449">
        <v>45351</v>
      </c>
      <c r="B449">
        <v>189.881899</v>
      </c>
      <c r="C449">
        <v>916893.46</v>
      </c>
      <c r="D449">
        <v>5025322.47</v>
      </c>
      <c r="E449">
        <v>236176.07</v>
      </c>
      <c r="F449">
        <v>1431</v>
      </c>
      <c r="G449">
        <v>2084143.94</v>
      </c>
      <c r="H449">
        <v>2671595.2000000002</v>
      </c>
      <c r="I449">
        <v>771153.39</v>
      </c>
      <c r="J449">
        <v>696169.1</v>
      </c>
      <c r="K449">
        <v>1086.3118449999999</v>
      </c>
      <c r="L449">
        <f t="shared" si="6"/>
        <v>15402.139508782657</v>
      </c>
    </row>
    <row r="450" spans="1:12" x14ac:dyDescent="0.25">
      <c r="A450">
        <v>45369</v>
      </c>
      <c r="B450">
        <v>63.541193</v>
      </c>
      <c r="C450">
        <v>374770.43</v>
      </c>
      <c r="D450">
        <v>2886041.49</v>
      </c>
      <c r="E450">
        <v>57381.62</v>
      </c>
      <c r="F450">
        <v>1990</v>
      </c>
      <c r="G450">
        <v>1163678.6200000001</v>
      </c>
      <c r="H450">
        <v>652337.4</v>
      </c>
      <c r="I450">
        <v>248149.78</v>
      </c>
      <c r="J450">
        <v>531743.61</v>
      </c>
      <c r="K450">
        <v>579.404766</v>
      </c>
      <c r="L450">
        <f t="shared" si="6"/>
        <v>15461.889768927809</v>
      </c>
    </row>
    <row r="451" spans="1:12" x14ac:dyDescent="0.25">
      <c r="A451">
        <v>45377</v>
      </c>
      <c r="B451">
        <v>124.04927600000001</v>
      </c>
      <c r="C451">
        <v>490196.39</v>
      </c>
      <c r="D451">
        <v>4318832.8099999996</v>
      </c>
      <c r="E451">
        <v>102823.18</v>
      </c>
      <c r="F451">
        <v>40128.699999999997</v>
      </c>
      <c r="G451">
        <v>1534701.06</v>
      </c>
      <c r="H451">
        <v>1454804.27</v>
      </c>
      <c r="I451">
        <v>88860.35</v>
      </c>
      <c r="J451">
        <v>811436.2</v>
      </c>
      <c r="K451">
        <v>953.29408000000001</v>
      </c>
      <c r="L451">
        <f t="shared" ref="L451:L514" si="7">((SUM(D451:J451)/K451)+(C451/B451))</f>
        <v>12712.39258424272</v>
      </c>
    </row>
    <row r="452" spans="1:12" x14ac:dyDescent="0.25">
      <c r="A452">
        <v>45385</v>
      </c>
      <c r="B452">
        <v>69.862402000000003</v>
      </c>
      <c r="C452">
        <v>258116.7</v>
      </c>
      <c r="D452">
        <v>3859759.24</v>
      </c>
      <c r="E452">
        <v>117927.69</v>
      </c>
      <c r="F452">
        <v>390.6</v>
      </c>
      <c r="G452">
        <v>1647705.42</v>
      </c>
      <c r="H452">
        <v>1220150.3</v>
      </c>
      <c r="I452">
        <v>15698.76</v>
      </c>
      <c r="J452">
        <v>293647.01</v>
      </c>
      <c r="K452">
        <v>782.71695199999999</v>
      </c>
      <c r="L452">
        <f t="shared" si="7"/>
        <v>12836.235928859995</v>
      </c>
    </row>
    <row r="453" spans="1:12" x14ac:dyDescent="0.25">
      <c r="A453">
        <v>45393</v>
      </c>
      <c r="B453">
        <v>199.176106</v>
      </c>
      <c r="C453">
        <v>1597182.95</v>
      </c>
      <c r="D453">
        <v>15243265.630000001</v>
      </c>
      <c r="E453">
        <v>432973.27</v>
      </c>
      <c r="F453">
        <v>2838.73</v>
      </c>
      <c r="G453">
        <v>4468888.03</v>
      </c>
      <c r="H453">
        <v>4852876.34</v>
      </c>
      <c r="I453">
        <v>1075189.8999999999</v>
      </c>
      <c r="J453">
        <v>2157533.41</v>
      </c>
      <c r="K453">
        <v>2532.078696</v>
      </c>
      <c r="L453">
        <f t="shared" si="7"/>
        <v>19169.299208660334</v>
      </c>
    </row>
    <row r="454" spans="1:12" x14ac:dyDescent="0.25">
      <c r="A454">
        <v>45401</v>
      </c>
      <c r="B454">
        <v>221.60181399999999</v>
      </c>
      <c r="C454">
        <v>1088842.96</v>
      </c>
      <c r="D454">
        <v>10277903.57</v>
      </c>
      <c r="E454">
        <v>1668912.6</v>
      </c>
      <c r="F454">
        <v>41308.31</v>
      </c>
      <c r="G454">
        <v>3232916</v>
      </c>
      <c r="H454">
        <v>4070959.85</v>
      </c>
      <c r="I454">
        <v>0</v>
      </c>
      <c r="J454">
        <v>1017530.86</v>
      </c>
      <c r="K454">
        <v>1895.5370419999999</v>
      </c>
      <c r="L454">
        <f t="shared" si="7"/>
        <v>15627.905295373377</v>
      </c>
    </row>
    <row r="455" spans="1:12" x14ac:dyDescent="0.25">
      <c r="A455">
        <v>45419</v>
      </c>
      <c r="B455">
        <v>140.301759</v>
      </c>
      <c r="C455">
        <v>846153.85</v>
      </c>
      <c r="D455">
        <v>5255709.5999999996</v>
      </c>
      <c r="E455">
        <v>173259</v>
      </c>
      <c r="F455">
        <v>14016.26</v>
      </c>
      <c r="G455">
        <v>1460096.67</v>
      </c>
      <c r="H455">
        <v>1364458.96</v>
      </c>
      <c r="I455">
        <v>583313.86</v>
      </c>
      <c r="J455">
        <v>894890.6</v>
      </c>
      <c r="K455">
        <v>865.20863599999996</v>
      </c>
      <c r="L455">
        <f t="shared" si="7"/>
        <v>17294.997125020545</v>
      </c>
    </row>
    <row r="456" spans="1:12" x14ac:dyDescent="0.25">
      <c r="A456">
        <v>45427</v>
      </c>
      <c r="B456">
        <v>165.94723500000001</v>
      </c>
      <c r="C456">
        <v>908162.7</v>
      </c>
      <c r="D456">
        <v>8478250.8300000001</v>
      </c>
      <c r="E456">
        <v>82116.160000000003</v>
      </c>
      <c r="F456">
        <v>0</v>
      </c>
      <c r="G456">
        <v>2467238.12</v>
      </c>
      <c r="H456">
        <v>3135709.86</v>
      </c>
      <c r="I456">
        <v>306150.61</v>
      </c>
      <c r="J456">
        <v>903545.24</v>
      </c>
      <c r="K456">
        <v>1756.7674689999999</v>
      </c>
      <c r="L456">
        <f t="shared" si="7"/>
        <v>14223.336581591017</v>
      </c>
    </row>
    <row r="457" spans="1:12" x14ac:dyDescent="0.25">
      <c r="A457">
        <v>45435</v>
      </c>
      <c r="B457">
        <v>157.78519499999999</v>
      </c>
      <c r="C457">
        <v>2015697.64</v>
      </c>
      <c r="D457">
        <v>17429561.300000001</v>
      </c>
      <c r="E457">
        <v>553165.25</v>
      </c>
      <c r="F457">
        <v>24323.14</v>
      </c>
      <c r="G457">
        <v>5141961.7300000004</v>
      </c>
      <c r="H457">
        <v>5683692.96</v>
      </c>
      <c r="I457">
        <v>2442588.63</v>
      </c>
      <c r="J457">
        <v>3425150.53</v>
      </c>
      <c r="K457">
        <v>2086.859007</v>
      </c>
      <c r="L457">
        <f t="shared" si="7"/>
        <v>29403.020688168559</v>
      </c>
    </row>
    <row r="458" spans="1:12" x14ac:dyDescent="0.25">
      <c r="A458">
        <v>45443</v>
      </c>
      <c r="B458">
        <v>80.329714999999993</v>
      </c>
      <c r="C458">
        <v>838969.8</v>
      </c>
      <c r="D458">
        <v>2990779.67</v>
      </c>
      <c r="E458">
        <v>131087.47</v>
      </c>
      <c r="F458">
        <v>0</v>
      </c>
      <c r="G458">
        <v>1183700.55</v>
      </c>
      <c r="H458">
        <v>1186411.1299999999</v>
      </c>
      <c r="I458">
        <v>30240.07</v>
      </c>
      <c r="J458">
        <v>792943.44</v>
      </c>
      <c r="K458">
        <v>486.042575</v>
      </c>
      <c r="L458">
        <f t="shared" si="7"/>
        <v>23437.100832349679</v>
      </c>
    </row>
    <row r="459" spans="1:12" x14ac:dyDescent="0.25">
      <c r="A459">
        <v>45450</v>
      </c>
      <c r="B459">
        <v>123.11756</v>
      </c>
      <c r="C459">
        <v>740219.46</v>
      </c>
      <c r="D459">
        <v>3167411</v>
      </c>
      <c r="E459">
        <v>162443.41</v>
      </c>
      <c r="F459">
        <v>17237.099999999999</v>
      </c>
      <c r="G459">
        <v>1455640.95</v>
      </c>
      <c r="H459">
        <v>1368747.49</v>
      </c>
      <c r="I459">
        <v>213256.5</v>
      </c>
      <c r="J459">
        <v>305300.34999999998</v>
      </c>
      <c r="K459">
        <v>727.07264199999997</v>
      </c>
      <c r="L459">
        <f t="shared" si="7"/>
        <v>15213.63004717579</v>
      </c>
    </row>
    <row r="460" spans="1:12" x14ac:dyDescent="0.25">
      <c r="A460">
        <v>45468</v>
      </c>
      <c r="B460">
        <v>97.800989999999999</v>
      </c>
      <c r="C460">
        <v>764171.69</v>
      </c>
      <c r="D460">
        <v>4643600.9400000004</v>
      </c>
      <c r="E460">
        <v>260396.54</v>
      </c>
      <c r="F460">
        <v>149193.54999999999</v>
      </c>
      <c r="G460">
        <v>2061907.15</v>
      </c>
      <c r="H460">
        <v>1911469.92</v>
      </c>
      <c r="I460">
        <v>698056.92</v>
      </c>
      <c r="J460">
        <v>575767.89</v>
      </c>
      <c r="K460">
        <v>845.90848500000004</v>
      </c>
      <c r="L460">
        <f t="shared" si="7"/>
        <v>19990.259900894067</v>
      </c>
    </row>
    <row r="461" spans="1:12" x14ac:dyDescent="0.25">
      <c r="A461">
        <v>45476</v>
      </c>
      <c r="B461">
        <v>822.71810800000003</v>
      </c>
      <c r="C461">
        <v>6636756.2999999998</v>
      </c>
      <c r="D461">
        <v>24710907.09</v>
      </c>
      <c r="E461">
        <v>405197.85</v>
      </c>
      <c r="F461">
        <v>20633.07</v>
      </c>
      <c r="G461">
        <v>7533901.6500000004</v>
      </c>
      <c r="H461">
        <v>7803559.2400000002</v>
      </c>
      <c r="I461">
        <v>2038481.72</v>
      </c>
      <c r="J461">
        <v>3931495.55</v>
      </c>
      <c r="K461">
        <v>5285.203544</v>
      </c>
      <c r="L461">
        <f t="shared" si="7"/>
        <v>16854.450622174001</v>
      </c>
    </row>
    <row r="462" spans="1:12" x14ac:dyDescent="0.25">
      <c r="A462">
        <v>45484</v>
      </c>
      <c r="B462">
        <v>120.610409</v>
      </c>
      <c r="C462">
        <v>796635.16</v>
      </c>
      <c r="D462">
        <v>3781861.72</v>
      </c>
      <c r="E462">
        <v>183902.94</v>
      </c>
      <c r="F462">
        <v>45616.56</v>
      </c>
      <c r="G462">
        <v>1503119.14</v>
      </c>
      <c r="H462">
        <v>1742142.03</v>
      </c>
      <c r="I462">
        <v>628666.12</v>
      </c>
      <c r="J462">
        <v>286649.09000000003</v>
      </c>
      <c r="K462">
        <v>821.53672099999994</v>
      </c>
      <c r="L462">
        <f t="shared" si="7"/>
        <v>16552.188736000353</v>
      </c>
    </row>
    <row r="463" spans="1:12" x14ac:dyDescent="0.25">
      <c r="A463">
        <v>45492</v>
      </c>
      <c r="B463">
        <v>1049.9964030000001</v>
      </c>
      <c r="C463">
        <v>8227539.1500000004</v>
      </c>
      <c r="D463">
        <v>44329726.859999999</v>
      </c>
      <c r="E463">
        <v>3186080.2</v>
      </c>
      <c r="F463">
        <v>37798</v>
      </c>
      <c r="G463">
        <v>11816275.43</v>
      </c>
      <c r="H463">
        <v>14636558.18</v>
      </c>
      <c r="I463">
        <v>4820049.0999999996</v>
      </c>
      <c r="J463">
        <v>6166606.5999999903</v>
      </c>
      <c r="K463">
        <v>7150.4720660000003</v>
      </c>
      <c r="L463">
        <f t="shared" si="7"/>
        <v>19722.139704492682</v>
      </c>
    </row>
    <row r="464" spans="1:12" x14ac:dyDescent="0.25">
      <c r="A464">
        <v>45500</v>
      </c>
      <c r="B464">
        <v>619.46201799999994</v>
      </c>
      <c r="C464">
        <v>4887226.99</v>
      </c>
      <c r="D464">
        <v>32198222.989999998</v>
      </c>
      <c r="E464">
        <v>2244304.21</v>
      </c>
      <c r="F464">
        <v>342023.5</v>
      </c>
      <c r="G464">
        <v>9878142.0199999996</v>
      </c>
      <c r="H464">
        <v>12144001.08</v>
      </c>
      <c r="I464">
        <v>1645226.7</v>
      </c>
      <c r="J464">
        <v>4625848.43</v>
      </c>
      <c r="K464">
        <v>6123.2199639999999</v>
      </c>
      <c r="L464">
        <f t="shared" si="7"/>
        <v>18190.875001179571</v>
      </c>
    </row>
    <row r="465" spans="1:12" x14ac:dyDescent="0.25">
      <c r="A465">
        <v>45518</v>
      </c>
      <c r="B465">
        <v>169.193994</v>
      </c>
      <c r="C465">
        <v>1051059.92</v>
      </c>
      <c r="D465">
        <v>7177024.5499999998</v>
      </c>
      <c r="E465">
        <v>113526.91</v>
      </c>
      <c r="F465">
        <v>0</v>
      </c>
      <c r="G465">
        <v>2357980.98</v>
      </c>
      <c r="H465">
        <v>1647681.84</v>
      </c>
      <c r="I465">
        <v>543477.81999999995</v>
      </c>
      <c r="J465">
        <v>1477594.31</v>
      </c>
      <c r="K465">
        <v>1283.2851020000001</v>
      </c>
      <c r="L465">
        <f t="shared" si="7"/>
        <v>16589.654880533853</v>
      </c>
    </row>
    <row r="466" spans="1:12" x14ac:dyDescent="0.25">
      <c r="A466">
        <v>45526</v>
      </c>
      <c r="B466">
        <v>146.69440299999999</v>
      </c>
      <c r="C466">
        <v>745420.66</v>
      </c>
      <c r="D466">
        <v>4963250.5199999996</v>
      </c>
      <c r="E466">
        <v>145385.91</v>
      </c>
      <c r="F466">
        <v>0</v>
      </c>
      <c r="G466">
        <v>1344425.13</v>
      </c>
      <c r="H466">
        <v>1769308.1599999999</v>
      </c>
      <c r="I466">
        <v>560763.1</v>
      </c>
      <c r="J466">
        <v>860227.65</v>
      </c>
      <c r="K466">
        <v>773.56466399999999</v>
      </c>
      <c r="L466">
        <f t="shared" si="7"/>
        <v>17547.586256762726</v>
      </c>
    </row>
    <row r="467" spans="1:12" x14ac:dyDescent="0.25">
      <c r="A467">
        <v>45534</v>
      </c>
      <c r="B467">
        <v>179.581784</v>
      </c>
      <c r="C467">
        <v>1169269.1200000001</v>
      </c>
      <c r="D467">
        <v>4086386.62</v>
      </c>
      <c r="E467">
        <v>303403.57</v>
      </c>
      <c r="F467">
        <v>12306.79</v>
      </c>
      <c r="G467">
        <v>2379415.2000000002</v>
      </c>
      <c r="H467">
        <v>2354199.56</v>
      </c>
      <c r="I467">
        <v>243169.66</v>
      </c>
      <c r="J467">
        <v>922183.85</v>
      </c>
      <c r="K467">
        <v>1001.955638</v>
      </c>
      <c r="L467">
        <f t="shared" si="7"/>
        <v>16792.026929600546</v>
      </c>
    </row>
    <row r="468" spans="1:12" x14ac:dyDescent="0.25">
      <c r="A468">
        <v>45542</v>
      </c>
      <c r="B468">
        <v>186.47575399999999</v>
      </c>
      <c r="C468">
        <v>989563</v>
      </c>
      <c r="D468">
        <v>4292566.3600000003</v>
      </c>
      <c r="E468">
        <v>125254.35</v>
      </c>
      <c r="F468">
        <v>8562.5499999999993</v>
      </c>
      <c r="G468">
        <v>2293978.7999999998</v>
      </c>
      <c r="H468">
        <v>2334081.2400000002</v>
      </c>
      <c r="I468">
        <v>254548.02</v>
      </c>
      <c r="J468">
        <v>455192.73</v>
      </c>
      <c r="K468">
        <v>871.38619800000004</v>
      </c>
      <c r="L468">
        <f t="shared" si="7"/>
        <v>16512.003953944451</v>
      </c>
    </row>
    <row r="469" spans="1:12" x14ac:dyDescent="0.25">
      <c r="A469">
        <v>45559</v>
      </c>
      <c r="B469">
        <v>341.28405199999997</v>
      </c>
      <c r="C469">
        <v>1474305.13</v>
      </c>
      <c r="D469">
        <v>10077077.49</v>
      </c>
      <c r="E469">
        <v>668200.18999999994</v>
      </c>
      <c r="F469">
        <v>189417.61</v>
      </c>
      <c r="G469">
        <v>2840511.23</v>
      </c>
      <c r="H469">
        <v>4502006.79</v>
      </c>
      <c r="I469">
        <v>197031.52</v>
      </c>
      <c r="J469">
        <v>875055.18</v>
      </c>
      <c r="K469">
        <v>1981.7960149999999</v>
      </c>
      <c r="L469">
        <f t="shared" si="7"/>
        <v>14083.394477429883</v>
      </c>
    </row>
    <row r="470" spans="1:12" x14ac:dyDescent="0.25">
      <c r="A470">
        <v>45567</v>
      </c>
      <c r="B470">
        <v>148.126374</v>
      </c>
      <c r="C470">
        <v>1035709.97</v>
      </c>
      <c r="D470">
        <v>3823001.11</v>
      </c>
      <c r="E470">
        <v>62322.41</v>
      </c>
      <c r="F470">
        <v>0</v>
      </c>
      <c r="G470">
        <v>1942193.94</v>
      </c>
      <c r="H470">
        <v>1810136.23</v>
      </c>
      <c r="I470">
        <v>50449.59</v>
      </c>
      <c r="J470">
        <v>515128.24</v>
      </c>
      <c r="K470">
        <v>896.74467200000004</v>
      </c>
      <c r="L470">
        <f t="shared" si="7"/>
        <v>16139.859488688799</v>
      </c>
    </row>
    <row r="471" spans="1:12" x14ac:dyDescent="0.25">
      <c r="A471">
        <v>45575</v>
      </c>
      <c r="B471">
        <v>193.51840300000001</v>
      </c>
      <c r="C471">
        <v>1103874.83</v>
      </c>
      <c r="D471">
        <v>7379391.9900000002</v>
      </c>
      <c r="E471">
        <v>355277.41</v>
      </c>
      <c r="F471">
        <v>28012.79</v>
      </c>
      <c r="G471">
        <v>2048399.55</v>
      </c>
      <c r="H471">
        <v>2439206.13</v>
      </c>
      <c r="I471">
        <v>455206.25</v>
      </c>
      <c r="J471">
        <v>826711.34</v>
      </c>
      <c r="K471">
        <v>1344.5498909999999</v>
      </c>
      <c r="L471">
        <f t="shared" si="7"/>
        <v>15768.724393739727</v>
      </c>
    </row>
    <row r="472" spans="1:12" x14ac:dyDescent="0.25">
      <c r="A472">
        <v>45583</v>
      </c>
      <c r="B472">
        <v>524.78806199999997</v>
      </c>
      <c r="C472">
        <v>3498724.79</v>
      </c>
      <c r="D472">
        <v>30856495.48</v>
      </c>
      <c r="E472">
        <v>1102585.27</v>
      </c>
      <c r="F472">
        <v>65116.9</v>
      </c>
      <c r="G472">
        <v>8887529.9299999997</v>
      </c>
      <c r="H472">
        <v>8325469.3300000001</v>
      </c>
      <c r="I472">
        <v>1155848.03</v>
      </c>
      <c r="J472">
        <v>5654172.4699999997</v>
      </c>
      <c r="K472">
        <v>5407.4949360000001</v>
      </c>
      <c r="L472">
        <f t="shared" si="7"/>
        <v>17031.657675971899</v>
      </c>
    </row>
    <row r="473" spans="1:12" x14ac:dyDescent="0.25">
      <c r="A473">
        <v>45591</v>
      </c>
      <c r="B473">
        <v>96.537774999999996</v>
      </c>
      <c r="C473">
        <v>615417.65</v>
      </c>
      <c r="D473">
        <v>4682448.4400000004</v>
      </c>
      <c r="E473">
        <v>120744.76</v>
      </c>
      <c r="F473">
        <v>15347.77</v>
      </c>
      <c r="G473">
        <v>1524083.58</v>
      </c>
      <c r="H473">
        <v>1533501.97</v>
      </c>
      <c r="I473">
        <v>221867.47</v>
      </c>
      <c r="J473">
        <v>740016.56</v>
      </c>
      <c r="K473">
        <v>831.48480300000006</v>
      </c>
      <c r="L473">
        <f t="shared" si="7"/>
        <v>17004.080236389276</v>
      </c>
    </row>
    <row r="474" spans="1:12" x14ac:dyDescent="0.25">
      <c r="A474">
        <v>45609</v>
      </c>
      <c r="B474">
        <v>223.14354499999999</v>
      </c>
      <c r="C474">
        <v>1445770.98</v>
      </c>
      <c r="D474">
        <v>11002288.699999999</v>
      </c>
      <c r="E474">
        <v>211149.15</v>
      </c>
      <c r="F474">
        <v>59795.7</v>
      </c>
      <c r="G474">
        <v>3977574.58</v>
      </c>
      <c r="H474">
        <v>3336586.7</v>
      </c>
      <c r="I474">
        <v>547696.86</v>
      </c>
      <c r="J474">
        <v>2097404.9300000002</v>
      </c>
      <c r="K474">
        <v>1613.6739319999999</v>
      </c>
      <c r="L474">
        <f t="shared" si="7"/>
        <v>19636.967919452305</v>
      </c>
    </row>
    <row r="475" spans="1:12" x14ac:dyDescent="0.25">
      <c r="A475">
        <v>45617</v>
      </c>
      <c r="B475">
        <v>226.57559900000001</v>
      </c>
      <c r="C475">
        <v>1520137.62</v>
      </c>
      <c r="D475">
        <v>12763495.359999999</v>
      </c>
      <c r="E475">
        <v>554324.09</v>
      </c>
      <c r="F475">
        <v>65956.100000000006</v>
      </c>
      <c r="G475">
        <v>4351804.7300000004</v>
      </c>
      <c r="H475">
        <v>3587578.51</v>
      </c>
      <c r="I475">
        <v>366880.45</v>
      </c>
      <c r="J475">
        <v>1900761.98</v>
      </c>
      <c r="K475">
        <v>2366.456138</v>
      </c>
      <c r="L475">
        <f t="shared" si="7"/>
        <v>16678.016005900394</v>
      </c>
    </row>
    <row r="476" spans="1:12" x14ac:dyDescent="0.25">
      <c r="A476">
        <v>45625</v>
      </c>
      <c r="B476">
        <v>222.467975</v>
      </c>
      <c r="C476">
        <v>1679154.12</v>
      </c>
      <c r="D476">
        <v>8249569.4800000004</v>
      </c>
      <c r="E476">
        <v>96382.35</v>
      </c>
      <c r="F476">
        <v>34840.89</v>
      </c>
      <c r="G476">
        <v>3278742.21</v>
      </c>
      <c r="H476">
        <v>2792913.78</v>
      </c>
      <c r="I476">
        <v>839007.28</v>
      </c>
      <c r="J476">
        <v>977621.5</v>
      </c>
      <c r="K476">
        <v>1479.1800249999999</v>
      </c>
      <c r="L476">
        <f t="shared" si="7"/>
        <v>18546.560092693981</v>
      </c>
    </row>
    <row r="477" spans="1:12" x14ac:dyDescent="0.25">
      <c r="A477">
        <v>45633</v>
      </c>
      <c r="B477">
        <v>56.315966000000003</v>
      </c>
      <c r="C477">
        <v>620605.23</v>
      </c>
      <c r="D477">
        <v>7069893.0800000001</v>
      </c>
      <c r="E477">
        <v>214404.29</v>
      </c>
      <c r="F477">
        <v>22724.04</v>
      </c>
      <c r="G477">
        <v>1967518.01</v>
      </c>
      <c r="H477">
        <v>1810118.21</v>
      </c>
      <c r="I477">
        <v>334892.07</v>
      </c>
      <c r="J477">
        <v>402040.04</v>
      </c>
      <c r="K477">
        <v>1240.031444</v>
      </c>
      <c r="L477">
        <f t="shared" si="7"/>
        <v>20553.356692818816</v>
      </c>
    </row>
    <row r="478" spans="1:12" x14ac:dyDescent="0.25">
      <c r="A478">
        <v>45641</v>
      </c>
      <c r="B478">
        <v>198.28644199999999</v>
      </c>
      <c r="C478">
        <v>1267488.08</v>
      </c>
      <c r="D478">
        <v>8279281.6900000004</v>
      </c>
      <c r="E478">
        <v>239229.91</v>
      </c>
      <c r="F478">
        <v>0</v>
      </c>
      <c r="G478">
        <v>2897389.89</v>
      </c>
      <c r="H478">
        <v>2488188.69</v>
      </c>
      <c r="I478">
        <v>409696.5</v>
      </c>
      <c r="J478">
        <v>1049709.72</v>
      </c>
      <c r="K478">
        <v>1740.5294490000001</v>
      </c>
      <c r="L478">
        <f t="shared" si="7"/>
        <v>15219.117262370455</v>
      </c>
    </row>
    <row r="479" spans="1:12" x14ac:dyDescent="0.25">
      <c r="A479">
        <v>45658</v>
      </c>
      <c r="B479">
        <v>117.59465</v>
      </c>
      <c r="C479">
        <v>857185.61</v>
      </c>
      <c r="D479">
        <v>3678686.74</v>
      </c>
      <c r="E479">
        <v>161816.35</v>
      </c>
      <c r="F479">
        <v>4728.43</v>
      </c>
      <c r="G479">
        <v>2200621.9300000002</v>
      </c>
      <c r="H479">
        <v>2034613.2</v>
      </c>
      <c r="I479">
        <v>1371860.12</v>
      </c>
      <c r="J479">
        <v>591377.78</v>
      </c>
      <c r="K479">
        <v>904.66165899999999</v>
      </c>
      <c r="L479">
        <f t="shared" si="7"/>
        <v>18391.49160218551</v>
      </c>
    </row>
    <row r="480" spans="1:12" x14ac:dyDescent="0.25">
      <c r="A480">
        <v>45666</v>
      </c>
      <c r="B480">
        <v>86.354470000000006</v>
      </c>
      <c r="C480">
        <v>615138.75</v>
      </c>
      <c r="D480">
        <v>2644128.9500000002</v>
      </c>
      <c r="E480">
        <v>18966.45</v>
      </c>
      <c r="F480">
        <v>0</v>
      </c>
      <c r="G480">
        <v>1129338.1299999999</v>
      </c>
      <c r="H480">
        <v>1427110.94</v>
      </c>
      <c r="I480">
        <v>195871.88</v>
      </c>
      <c r="J480">
        <v>286096.44</v>
      </c>
      <c r="K480">
        <v>463.31839000000002</v>
      </c>
      <c r="L480">
        <f t="shared" si="7"/>
        <v>19429.235439930915</v>
      </c>
    </row>
    <row r="481" spans="1:12" x14ac:dyDescent="0.25">
      <c r="A481">
        <v>45674</v>
      </c>
      <c r="B481">
        <v>88.358210999999997</v>
      </c>
      <c r="C481">
        <v>618034.62</v>
      </c>
      <c r="D481">
        <v>3692848.42</v>
      </c>
      <c r="E481">
        <v>108917.56</v>
      </c>
      <c r="F481">
        <v>9078.16</v>
      </c>
      <c r="G481">
        <v>2317933.14</v>
      </c>
      <c r="H481">
        <v>1109252.26</v>
      </c>
      <c r="I481">
        <v>436332.07</v>
      </c>
      <c r="J481">
        <v>716829.28</v>
      </c>
      <c r="K481">
        <v>631.80252199999995</v>
      </c>
      <c r="L481">
        <f t="shared" si="7"/>
        <v>20275.999144172223</v>
      </c>
    </row>
    <row r="482" spans="1:12" x14ac:dyDescent="0.25">
      <c r="A482">
        <v>45740</v>
      </c>
      <c r="B482">
        <v>70.814100999999994</v>
      </c>
      <c r="C482">
        <v>1269913.46</v>
      </c>
      <c r="D482">
        <v>288626.75</v>
      </c>
      <c r="E482">
        <v>65528.51</v>
      </c>
      <c r="F482">
        <v>1379.08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x14ac:dyDescent="0.25">
      <c r="A483">
        <v>45757</v>
      </c>
      <c r="B483">
        <v>120.93094499999999</v>
      </c>
      <c r="C483">
        <v>621439.19999999995</v>
      </c>
      <c r="D483">
        <v>4065839.11</v>
      </c>
      <c r="E483">
        <v>147249.75</v>
      </c>
      <c r="F483">
        <v>2744.3</v>
      </c>
      <c r="G483">
        <v>1431320.59</v>
      </c>
      <c r="H483">
        <v>1390744.82</v>
      </c>
      <c r="I483">
        <v>197455.37</v>
      </c>
      <c r="J483">
        <v>516072.09</v>
      </c>
      <c r="K483">
        <v>1051.692906</v>
      </c>
      <c r="L483">
        <f t="shared" si="7"/>
        <v>12509.221107549698</v>
      </c>
    </row>
    <row r="484" spans="1:12" x14ac:dyDescent="0.25">
      <c r="A484">
        <v>45765</v>
      </c>
      <c r="B484">
        <v>135.31892500000001</v>
      </c>
      <c r="C484">
        <v>808377.18</v>
      </c>
      <c r="D484">
        <v>7836268.75</v>
      </c>
      <c r="E484">
        <v>175368.78</v>
      </c>
      <c r="F484">
        <v>6370.3</v>
      </c>
      <c r="G484">
        <v>2216048.61</v>
      </c>
      <c r="H484">
        <v>2787487.34</v>
      </c>
      <c r="I484">
        <v>209076.55</v>
      </c>
      <c r="J484">
        <v>1267878.52</v>
      </c>
      <c r="K484">
        <v>1635.875965</v>
      </c>
      <c r="L484">
        <f t="shared" si="7"/>
        <v>14836.701460944969</v>
      </c>
    </row>
    <row r="485" spans="1:12" x14ac:dyDescent="0.25">
      <c r="A485">
        <v>45773</v>
      </c>
      <c r="B485">
        <v>215.58983499999999</v>
      </c>
      <c r="C485">
        <v>1061541.5</v>
      </c>
      <c r="D485">
        <v>9924116.7100000009</v>
      </c>
      <c r="E485">
        <v>214812.09</v>
      </c>
      <c r="F485">
        <v>2995</v>
      </c>
      <c r="G485">
        <v>2595756.59</v>
      </c>
      <c r="H485">
        <v>3867681.17</v>
      </c>
      <c r="I485">
        <v>669871.06000000006</v>
      </c>
      <c r="J485">
        <v>1466376.73</v>
      </c>
      <c r="K485">
        <v>2084.7320239999999</v>
      </c>
      <c r="L485">
        <f t="shared" si="7"/>
        <v>13913.830923509537</v>
      </c>
    </row>
    <row r="486" spans="1:12" x14ac:dyDescent="0.25">
      <c r="A486">
        <v>45781</v>
      </c>
      <c r="B486">
        <v>86.937871000000001</v>
      </c>
      <c r="C486">
        <v>455164.56</v>
      </c>
      <c r="D486">
        <v>3360256.24</v>
      </c>
      <c r="E486">
        <v>267745.45</v>
      </c>
      <c r="F486">
        <v>0</v>
      </c>
      <c r="G486">
        <v>1140917.08</v>
      </c>
      <c r="H486">
        <v>1181807.0900000001</v>
      </c>
      <c r="I486">
        <v>238376.46</v>
      </c>
      <c r="J486">
        <v>635655.31000000006</v>
      </c>
      <c r="K486">
        <v>666.69305999999995</v>
      </c>
      <c r="L486">
        <f t="shared" si="7"/>
        <v>15472.246544474088</v>
      </c>
    </row>
    <row r="487" spans="1:12" x14ac:dyDescent="0.25">
      <c r="A487">
        <v>45799</v>
      </c>
      <c r="B487">
        <v>233.18096299999999</v>
      </c>
      <c r="C487">
        <v>1249313.1000000001</v>
      </c>
      <c r="D487">
        <v>10979598.279999999</v>
      </c>
      <c r="E487">
        <v>164022.66</v>
      </c>
      <c r="F487">
        <v>2764.44</v>
      </c>
      <c r="G487">
        <v>2784080.54</v>
      </c>
      <c r="H487">
        <v>4360442.13</v>
      </c>
      <c r="I487">
        <v>760460.7</v>
      </c>
      <c r="J487">
        <v>1742736.15</v>
      </c>
      <c r="K487">
        <v>2226.3390960000002</v>
      </c>
      <c r="L487">
        <f t="shared" si="7"/>
        <v>14697.741563942142</v>
      </c>
    </row>
    <row r="488" spans="1:12" x14ac:dyDescent="0.25">
      <c r="A488">
        <v>45807</v>
      </c>
      <c r="B488">
        <v>130.871082</v>
      </c>
      <c r="C488">
        <v>401767.39</v>
      </c>
      <c r="D488">
        <v>4414201.28</v>
      </c>
      <c r="E488">
        <v>294466.59000000003</v>
      </c>
      <c r="F488">
        <v>148330.88</v>
      </c>
      <c r="G488">
        <v>1549327.37</v>
      </c>
      <c r="H488">
        <v>1689632.55</v>
      </c>
      <c r="I488">
        <v>255171.02</v>
      </c>
      <c r="J488">
        <v>715400.05</v>
      </c>
      <c r="K488">
        <v>918.6798</v>
      </c>
      <c r="L488">
        <f t="shared" si="7"/>
        <v>12939.03356645317</v>
      </c>
    </row>
    <row r="489" spans="1:12" x14ac:dyDescent="0.25">
      <c r="A489">
        <v>45823</v>
      </c>
      <c r="B489">
        <v>101.19488699999999</v>
      </c>
      <c r="C489">
        <v>534940.99</v>
      </c>
      <c r="D489">
        <v>4191362.92</v>
      </c>
      <c r="E489">
        <v>170005.64</v>
      </c>
      <c r="F489">
        <v>1108.78</v>
      </c>
      <c r="G489">
        <v>1909833.48</v>
      </c>
      <c r="H489">
        <v>1830675.94</v>
      </c>
      <c r="I489">
        <v>356568.19</v>
      </c>
      <c r="J489">
        <v>1425123.25</v>
      </c>
      <c r="K489">
        <v>743.00678700000003</v>
      </c>
      <c r="L489">
        <f t="shared" si="7"/>
        <v>18589.862885264629</v>
      </c>
    </row>
    <row r="490" spans="1:12" x14ac:dyDescent="0.25">
      <c r="A490">
        <v>45831</v>
      </c>
      <c r="B490">
        <v>90.287451000000004</v>
      </c>
      <c r="C490">
        <v>410312.9</v>
      </c>
      <c r="D490">
        <v>3851691.56</v>
      </c>
      <c r="E490">
        <v>94904.35</v>
      </c>
      <c r="F490">
        <v>0</v>
      </c>
      <c r="G490">
        <v>1498192.63</v>
      </c>
      <c r="H490">
        <v>1413409.68</v>
      </c>
      <c r="I490">
        <v>303374.31</v>
      </c>
      <c r="J490">
        <v>535670.05000000005</v>
      </c>
      <c r="K490">
        <v>825.11805500000003</v>
      </c>
      <c r="L490">
        <f t="shared" si="7"/>
        <v>13873.17359145871</v>
      </c>
    </row>
    <row r="491" spans="1:12" x14ac:dyDescent="0.25">
      <c r="A491">
        <v>45849</v>
      </c>
      <c r="B491">
        <v>24.318435000000001</v>
      </c>
      <c r="C491">
        <v>1241445.3500000001</v>
      </c>
      <c r="D491">
        <v>153218.74</v>
      </c>
      <c r="E491">
        <v>31122.48</v>
      </c>
      <c r="F491">
        <v>128512.16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</row>
    <row r="492" spans="1:12" x14ac:dyDescent="0.25">
      <c r="A492">
        <v>45856</v>
      </c>
      <c r="B492">
        <v>216.621092</v>
      </c>
      <c r="C492">
        <v>1314914.1599999999</v>
      </c>
      <c r="D492">
        <v>7484923.7199999997</v>
      </c>
      <c r="E492">
        <v>213294.3</v>
      </c>
      <c r="F492">
        <v>99315.51</v>
      </c>
      <c r="G492">
        <v>2292063.13</v>
      </c>
      <c r="H492">
        <v>2911224.68</v>
      </c>
      <c r="I492">
        <v>352161.27</v>
      </c>
      <c r="J492">
        <v>1142385.76</v>
      </c>
      <c r="K492">
        <v>1661.347395</v>
      </c>
      <c r="L492">
        <f t="shared" si="7"/>
        <v>14795.179024867592</v>
      </c>
    </row>
    <row r="493" spans="1:12" x14ac:dyDescent="0.25">
      <c r="A493">
        <v>45864</v>
      </c>
      <c r="B493">
        <v>125.938827</v>
      </c>
      <c r="C493">
        <v>755825.45</v>
      </c>
      <c r="D493">
        <v>4540544.6500000004</v>
      </c>
      <c r="E493">
        <v>66491.22</v>
      </c>
      <c r="F493">
        <v>429.13</v>
      </c>
      <c r="G493">
        <v>1887961.27</v>
      </c>
      <c r="H493">
        <v>2243340.64</v>
      </c>
      <c r="I493">
        <v>147245.91</v>
      </c>
      <c r="J493">
        <v>569451.46</v>
      </c>
      <c r="K493">
        <v>845.94183599999997</v>
      </c>
      <c r="L493">
        <f t="shared" si="7"/>
        <v>17178.968619189676</v>
      </c>
    </row>
    <row r="494" spans="1:12" x14ac:dyDescent="0.25">
      <c r="A494">
        <v>45872</v>
      </c>
      <c r="B494">
        <v>302.87780700000002</v>
      </c>
      <c r="C494">
        <v>1278083.67</v>
      </c>
      <c r="D494">
        <v>6528872.5199999996</v>
      </c>
      <c r="E494">
        <v>89872.38</v>
      </c>
      <c r="F494">
        <v>40357.65</v>
      </c>
      <c r="G494">
        <v>2246321.02</v>
      </c>
      <c r="H494">
        <v>2835976.03</v>
      </c>
      <c r="I494">
        <v>400438.72</v>
      </c>
      <c r="J494">
        <v>819697.25</v>
      </c>
      <c r="K494">
        <v>1643.967058</v>
      </c>
      <c r="L494">
        <f t="shared" si="7"/>
        <v>12104.103377162852</v>
      </c>
    </row>
    <row r="495" spans="1:12" x14ac:dyDescent="0.25">
      <c r="A495">
        <v>45880</v>
      </c>
      <c r="B495">
        <v>141.688512</v>
      </c>
      <c r="C495">
        <v>855362.61</v>
      </c>
      <c r="D495">
        <v>5290081.37</v>
      </c>
      <c r="E495">
        <v>195477.38</v>
      </c>
      <c r="F495">
        <v>0</v>
      </c>
      <c r="G495">
        <v>1821977.85</v>
      </c>
      <c r="H495">
        <v>2431865.1</v>
      </c>
      <c r="I495">
        <v>212610.86</v>
      </c>
      <c r="J495">
        <v>560295.35</v>
      </c>
      <c r="K495">
        <v>1098.6509349999999</v>
      </c>
      <c r="L495">
        <f t="shared" si="7"/>
        <v>15605.301241262008</v>
      </c>
    </row>
    <row r="496" spans="1:12" x14ac:dyDescent="0.25">
      <c r="A496">
        <v>45906</v>
      </c>
      <c r="B496">
        <v>240.58626699999999</v>
      </c>
      <c r="C496">
        <v>900673.44</v>
      </c>
      <c r="D496">
        <v>4309667.24</v>
      </c>
      <c r="E496">
        <v>219314.82</v>
      </c>
      <c r="F496">
        <v>109853.37</v>
      </c>
      <c r="G496">
        <v>2226123.61</v>
      </c>
      <c r="H496">
        <v>2977245.56</v>
      </c>
      <c r="I496">
        <v>498490.59</v>
      </c>
      <c r="J496">
        <v>801581.33</v>
      </c>
      <c r="K496">
        <v>1418.5810449999999</v>
      </c>
      <c r="L496">
        <f t="shared" si="7"/>
        <v>11598.183410465692</v>
      </c>
    </row>
    <row r="497" spans="1:12" x14ac:dyDescent="0.25">
      <c r="A497">
        <v>45914</v>
      </c>
      <c r="B497">
        <v>171.610071</v>
      </c>
      <c r="C497">
        <v>1298965.31</v>
      </c>
      <c r="D497">
        <v>6077710.4299999997</v>
      </c>
      <c r="E497">
        <v>79058.83</v>
      </c>
      <c r="F497">
        <v>6522.12</v>
      </c>
      <c r="G497">
        <v>1687781.3</v>
      </c>
      <c r="H497">
        <v>2374713.65</v>
      </c>
      <c r="I497">
        <v>0</v>
      </c>
      <c r="J497">
        <v>576917.02</v>
      </c>
      <c r="K497">
        <v>854.07112700000005</v>
      </c>
      <c r="L497">
        <f t="shared" si="7"/>
        <v>20217.765767457753</v>
      </c>
    </row>
    <row r="498" spans="1:12" x14ac:dyDescent="0.25">
      <c r="A498">
        <v>45922</v>
      </c>
      <c r="B498">
        <v>155.47106600000001</v>
      </c>
      <c r="C498">
        <v>898548.68</v>
      </c>
      <c r="D498">
        <v>3538501.72</v>
      </c>
      <c r="E498">
        <v>120565.07</v>
      </c>
      <c r="F498">
        <v>0</v>
      </c>
      <c r="G498">
        <v>2163214.83</v>
      </c>
      <c r="H498">
        <v>2196287.7799999998</v>
      </c>
      <c r="I498">
        <v>381032.76</v>
      </c>
      <c r="J498">
        <v>681457.3</v>
      </c>
      <c r="K498">
        <v>729.07951300000002</v>
      </c>
      <c r="L498">
        <f t="shared" si="7"/>
        <v>18235.036650956943</v>
      </c>
    </row>
    <row r="499" spans="1:12" x14ac:dyDescent="0.25">
      <c r="A499">
        <v>45930</v>
      </c>
      <c r="B499">
        <v>41.521433000000002</v>
      </c>
      <c r="C499">
        <v>1278374.29</v>
      </c>
      <c r="D499">
        <v>841843.39</v>
      </c>
      <c r="E499">
        <v>75018.63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x14ac:dyDescent="0.25">
      <c r="A500">
        <v>45948</v>
      </c>
      <c r="B500">
        <v>62.558253000000001</v>
      </c>
      <c r="C500">
        <v>562892.43000000005</v>
      </c>
      <c r="D500">
        <v>4776351.01</v>
      </c>
      <c r="E500">
        <v>84509.21</v>
      </c>
      <c r="F500">
        <v>3687.49</v>
      </c>
      <c r="G500">
        <v>1169603.02</v>
      </c>
      <c r="H500">
        <v>1225637.71</v>
      </c>
      <c r="I500">
        <v>204817.45</v>
      </c>
      <c r="J500">
        <v>417638.31</v>
      </c>
      <c r="K500">
        <v>836.38578500000006</v>
      </c>
      <c r="L500">
        <f t="shared" si="7"/>
        <v>18422.065253856505</v>
      </c>
    </row>
    <row r="501" spans="1:12" x14ac:dyDescent="0.25">
      <c r="A501">
        <v>45955</v>
      </c>
      <c r="B501">
        <v>68.415164000000004</v>
      </c>
      <c r="C501">
        <v>673510.15</v>
      </c>
      <c r="D501">
        <v>4427237.88</v>
      </c>
      <c r="E501">
        <v>116513.97</v>
      </c>
      <c r="F501">
        <v>10810.09</v>
      </c>
      <c r="G501">
        <v>1198959.0900000001</v>
      </c>
      <c r="H501">
        <v>1152775.3600000001</v>
      </c>
      <c r="I501">
        <v>387694.78</v>
      </c>
      <c r="J501">
        <v>367042.17</v>
      </c>
      <c r="K501">
        <v>796.03442099999995</v>
      </c>
      <c r="L501">
        <f t="shared" si="7"/>
        <v>19468.454722399183</v>
      </c>
    </row>
    <row r="502" spans="1:12" x14ac:dyDescent="0.25">
      <c r="A502">
        <v>45963</v>
      </c>
      <c r="B502">
        <v>31.575472000000001</v>
      </c>
      <c r="C502">
        <v>176462.9</v>
      </c>
      <c r="D502">
        <v>2601562.34</v>
      </c>
      <c r="E502">
        <v>17886.259999999998</v>
      </c>
      <c r="F502">
        <v>18350.990000000002</v>
      </c>
      <c r="G502">
        <v>631534.74</v>
      </c>
      <c r="H502">
        <v>651603.71</v>
      </c>
      <c r="I502">
        <v>215855.01</v>
      </c>
      <c r="J502">
        <v>82677.009999999995</v>
      </c>
      <c r="K502">
        <v>382.907106</v>
      </c>
      <c r="L502">
        <f t="shared" si="7"/>
        <v>16608.172704644749</v>
      </c>
    </row>
    <row r="503" spans="1:12" x14ac:dyDescent="0.25">
      <c r="A503">
        <v>45971</v>
      </c>
      <c r="B503">
        <v>49.703066999999997</v>
      </c>
      <c r="C503">
        <v>238282.5</v>
      </c>
      <c r="D503">
        <v>2793886.96</v>
      </c>
      <c r="E503">
        <v>238363.39</v>
      </c>
      <c r="F503">
        <v>35669.22</v>
      </c>
      <c r="G503">
        <v>944865.71</v>
      </c>
      <c r="H503">
        <v>1353562.91</v>
      </c>
      <c r="I503">
        <v>321690.09999999998</v>
      </c>
      <c r="J503">
        <v>240649.96</v>
      </c>
      <c r="K503">
        <v>477.277241</v>
      </c>
      <c r="L503">
        <f t="shared" si="7"/>
        <v>17216.016650733887</v>
      </c>
    </row>
    <row r="504" spans="1:12" x14ac:dyDescent="0.25">
      <c r="A504">
        <v>45997</v>
      </c>
      <c r="B504">
        <v>193.861705</v>
      </c>
      <c r="C504">
        <v>1013538.2</v>
      </c>
      <c r="D504">
        <v>6145058.5</v>
      </c>
      <c r="E504">
        <v>388823.51</v>
      </c>
      <c r="F504">
        <v>23819.59</v>
      </c>
      <c r="G504">
        <v>2521792.12</v>
      </c>
      <c r="H504">
        <v>2264635.7200000002</v>
      </c>
      <c r="I504">
        <v>246355.78</v>
      </c>
      <c r="J504">
        <v>1155877.17</v>
      </c>
      <c r="K504">
        <v>1549.4612059999999</v>
      </c>
      <c r="L504">
        <f t="shared" si="7"/>
        <v>13454.469804418241</v>
      </c>
    </row>
    <row r="505" spans="1:12" x14ac:dyDescent="0.25">
      <c r="A505">
        <v>46003</v>
      </c>
      <c r="B505">
        <v>91.297116000000003</v>
      </c>
      <c r="C505">
        <v>407037.39</v>
      </c>
      <c r="D505">
        <v>3492591.77</v>
      </c>
      <c r="E505">
        <v>40477.660000000003</v>
      </c>
      <c r="F505">
        <v>-536.08000000000004</v>
      </c>
      <c r="G505">
        <v>1455879.49</v>
      </c>
      <c r="H505">
        <v>1698670.08</v>
      </c>
      <c r="I505">
        <v>121534.21</v>
      </c>
      <c r="J505">
        <v>307468.48</v>
      </c>
      <c r="K505">
        <v>685.07979</v>
      </c>
      <c r="L505">
        <f t="shared" si="7"/>
        <v>14845.617908962475</v>
      </c>
    </row>
    <row r="506" spans="1:12" x14ac:dyDescent="0.25">
      <c r="A506">
        <v>46011</v>
      </c>
      <c r="B506">
        <v>172.023731</v>
      </c>
      <c r="C506">
        <v>1440709.62</v>
      </c>
      <c r="D506">
        <v>7275313.3600000003</v>
      </c>
      <c r="E506">
        <v>281272.92</v>
      </c>
      <c r="F506">
        <v>113358.82</v>
      </c>
      <c r="G506">
        <v>2309038.2599999998</v>
      </c>
      <c r="H506">
        <v>2693356.53</v>
      </c>
      <c r="I506">
        <v>386253.94</v>
      </c>
      <c r="J506">
        <v>851050.96</v>
      </c>
      <c r="K506">
        <v>1390.1690920000001</v>
      </c>
      <c r="L506">
        <f t="shared" si="7"/>
        <v>18380.784718286246</v>
      </c>
    </row>
    <row r="507" spans="1:12" x14ac:dyDescent="0.25">
      <c r="A507">
        <v>46029</v>
      </c>
      <c r="B507">
        <v>41.723685000000003</v>
      </c>
      <c r="C507">
        <v>805712.08</v>
      </c>
      <c r="D507">
        <v>16071.35</v>
      </c>
      <c r="E507">
        <v>19096.189999999999</v>
      </c>
      <c r="F507">
        <v>4234.62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</row>
    <row r="508" spans="1:12" x14ac:dyDescent="0.25">
      <c r="A508">
        <v>46037</v>
      </c>
      <c r="B508">
        <v>105.043907</v>
      </c>
      <c r="C508">
        <v>743479.54</v>
      </c>
      <c r="D508">
        <v>4362035.93</v>
      </c>
      <c r="E508">
        <v>332172.05</v>
      </c>
      <c r="F508">
        <v>36048.449999999997</v>
      </c>
      <c r="G508">
        <v>1897137.54</v>
      </c>
      <c r="H508">
        <v>2267417.3199999998</v>
      </c>
      <c r="I508">
        <v>46335.05</v>
      </c>
      <c r="J508">
        <v>764684.77</v>
      </c>
      <c r="K508">
        <v>1076.3700719999999</v>
      </c>
      <c r="L508">
        <f t="shared" si="7"/>
        <v>16094.985684831576</v>
      </c>
    </row>
    <row r="509" spans="1:12" x14ac:dyDescent="0.25">
      <c r="A509">
        <v>46045</v>
      </c>
      <c r="B509">
        <v>78.936886999999999</v>
      </c>
      <c r="C509">
        <v>403942.16</v>
      </c>
      <c r="D509">
        <v>3441624.52</v>
      </c>
      <c r="E509">
        <v>48578.84</v>
      </c>
      <c r="F509">
        <v>0</v>
      </c>
      <c r="G509">
        <v>1421987.98</v>
      </c>
      <c r="H509">
        <v>1495433.15</v>
      </c>
      <c r="I509">
        <v>332267.55</v>
      </c>
      <c r="J509">
        <v>611978.43999999994</v>
      </c>
      <c r="K509">
        <v>726.225325</v>
      </c>
      <c r="L509">
        <f t="shared" si="7"/>
        <v>15240.681498581462</v>
      </c>
    </row>
    <row r="510" spans="1:12" x14ac:dyDescent="0.25">
      <c r="A510">
        <v>46060</v>
      </c>
      <c r="B510">
        <v>395.73239100000001</v>
      </c>
      <c r="C510">
        <v>1372588.48</v>
      </c>
      <c r="D510">
        <v>13301613.779999999</v>
      </c>
      <c r="E510">
        <v>1254913.5</v>
      </c>
      <c r="F510">
        <v>46040.68</v>
      </c>
      <c r="G510">
        <v>4555557.7300000004</v>
      </c>
      <c r="H510">
        <v>5929469.9199999999</v>
      </c>
      <c r="I510">
        <v>244312.08</v>
      </c>
      <c r="J510">
        <v>1155699.79</v>
      </c>
      <c r="K510">
        <v>2697.482023</v>
      </c>
      <c r="L510">
        <f t="shared" si="7"/>
        <v>13287.85884555003</v>
      </c>
    </row>
    <row r="511" spans="1:12" x14ac:dyDescent="0.25">
      <c r="A511">
        <v>46078</v>
      </c>
      <c r="B511">
        <v>101.307315</v>
      </c>
      <c r="C511">
        <v>752827</v>
      </c>
      <c r="D511">
        <v>3574545.4</v>
      </c>
      <c r="E511">
        <v>98355.48</v>
      </c>
      <c r="F511">
        <v>0</v>
      </c>
      <c r="G511">
        <v>2081059.64</v>
      </c>
      <c r="H511">
        <v>2179328.59</v>
      </c>
      <c r="I511">
        <v>19335.490000000002</v>
      </c>
      <c r="J511">
        <v>486449.36</v>
      </c>
      <c r="K511">
        <v>673.83403799999996</v>
      </c>
      <c r="L511">
        <f t="shared" si="7"/>
        <v>19955.08690723755</v>
      </c>
    </row>
    <row r="512" spans="1:12" x14ac:dyDescent="0.25">
      <c r="A512">
        <v>46086</v>
      </c>
      <c r="B512">
        <v>100.166005</v>
      </c>
      <c r="C512">
        <v>0</v>
      </c>
      <c r="D512">
        <v>382742.93</v>
      </c>
      <c r="E512">
        <v>697611.5</v>
      </c>
      <c r="F512">
        <v>449105.51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</row>
    <row r="513" spans="1:12" x14ac:dyDescent="0.25">
      <c r="A513">
        <v>46094</v>
      </c>
      <c r="B513">
        <v>556.81151899999998</v>
      </c>
      <c r="C513">
        <v>2616307.59</v>
      </c>
      <c r="D513">
        <v>15195661.01</v>
      </c>
      <c r="E513">
        <v>678013.82</v>
      </c>
      <c r="F513">
        <v>35266.86</v>
      </c>
      <c r="G513">
        <v>5133970.24</v>
      </c>
      <c r="H513">
        <v>5415557</v>
      </c>
      <c r="I513">
        <v>1104263.72</v>
      </c>
      <c r="J513">
        <v>3969371.28</v>
      </c>
      <c r="K513">
        <v>3442.5689870000001</v>
      </c>
      <c r="L513">
        <f t="shared" si="7"/>
        <v>13858.200083788812</v>
      </c>
    </row>
    <row r="514" spans="1:12" x14ac:dyDescent="0.25">
      <c r="A514">
        <v>46102</v>
      </c>
      <c r="B514">
        <v>1329.3210779999999</v>
      </c>
      <c r="C514">
        <v>7891332.3700000001</v>
      </c>
      <c r="D514">
        <v>44883124.409999996</v>
      </c>
      <c r="E514">
        <v>2000082.53</v>
      </c>
      <c r="F514">
        <v>22559.57</v>
      </c>
      <c r="G514">
        <v>14404802.67</v>
      </c>
      <c r="H514">
        <v>15510088</v>
      </c>
      <c r="I514">
        <v>1751756.11</v>
      </c>
      <c r="J514">
        <v>5516138.6399999997</v>
      </c>
      <c r="K514">
        <v>8884.4967550000001</v>
      </c>
      <c r="L514">
        <f t="shared" si="7"/>
        <v>15401.001643045041</v>
      </c>
    </row>
    <row r="515" spans="1:12" x14ac:dyDescent="0.25">
      <c r="A515">
        <v>46110</v>
      </c>
      <c r="B515">
        <v>1612.221912</v>
      </c>
      <c r="C515">
        <v>15387280.52</v>
      </c>
      <c r="D515">
        <v>75808839.599999994</v>
      </c>
      <c r="E515">
        <v>2348888.9300000002</v>
      </c>
      <c r="F515">
        <v>357576.96000000002</v>
      </c>
      <c r="G515">
        <v>22582824.82</v>
      </c>
      <c r="H515">
        <v>35095325.740000002</v>
      </c>
      <c r="I515">
        <v>4918154.5199999996</v>
      </c>
      <c r="J515">
        <v>15286998.949999999</v>
      </c>
      <c r="K515">
        <v>16962.491694</v>
      </c>
      <c r="L515">
        <f t="shared" ref="L515:L578" si="8">((SUM(D515:J515)/K515)+(C515/B515))</f>
        <v>18764.407032581286</v>
      </c>
    </row>
    <row r="516" spans="1:12" x14ac:dyDescent="0.25">
      <c r="A516">
        <v>46128</v>
      </c>
      <c r="B516">
        <v>185.98434599999999</v>
      </c>
      <c r="C516">
        <v>992258.19</v>
      </c>
      <c r="D516">
        <v>6601519.6600000001</v>
      </c>
      <c r="E516">
        <v>182348.67</v>
      </c>
      <c r="F516">
        <v>619.5</v>
      </c>
      <c r="G516">
        <v>2193488.91</v>
      </c>
      <c r="H516">
        <v>3650955.08</v>
      </c>
      <c r="I516">
        <v>394790.9</v>
      </c>
      <c r="J516">
        <v>1274248.8400000001</v>
      </c>
      <c r="K516">
        <v>1449.8746570000001</v>
      </c>
      <c r="L516">
        <f t="shared" si="8"/>
        <v>15196.692971833378</v>
      </c>
    </row>
    <row r="517" spans="1:12" x14ac:dyDescent="0.25">
      <c r="A517">
        <v>46136</v>
      </c>
      <c r="B517">
        <v>117.113241</v>
      </c>
      <c r="C517">
        <v>838873.88</v>
      </c>
      <c r="D517">
        <v>3681486.15</v>
      </c>
      <c r="E517">
        <v>109847.31</v>
      </c>
      <c r="F517">
        <v>32564.07</v>
      </c>
      <c r="G517">
        <v>1511804.29</v>
      </c>
      <c r="H517">
        <v>1652247.3</v>
      </c>
      <c r="I517">
        <v>157517.54</v>
      </c>
      <c r="J517">
        <v>782956.92</v>
      </c>
      <c r="K517">
        <v>613.69512299999997</v>
      </c>
      <c r="L517">
        <f t="shared" si="8"/>
        <v>20082.086320297785</v>
      </c>
    </row>
    <row r="518" spans="1:12" x14ac:dyDescent="0.25">
      <c r="A518">
        <v>46144</v>
      </c>
      <c r="B518">
        <v>313.25741799999997</v>
      </c>
      <c r="C518">
        <v>2101364.38</v>
      </c>
      <c r="D518">
        <v>12682025.98</v>
      </c>
      <c r="E518">
        <v>129788.37</v>
      </c>
      <c r="F518">
        <v>1573.26</v>
      </c>
      <c r="G518">
        <v>3533637.55</v>
      </c>
      <c r="H518">
        <v>5035004.49</v>
      </c>
      <c r="I518">
        <v>289426.87</v>
      </c>
      <c r="J518">
        <v>1659054.1</v>
      </c>
      <c r="K518">
        <v>2526.6736620000001</v>
      </c>
      <c r="L518">
        <f t="shared" si="8"/>
        <v>15941.793086833615</v>
      </c>
    </row>
    <row r="519" spans="1:12" x14ac:dyDescent="0.25">
      <c r="A519">
        <v>46151</v>
      </c>
      <c r="B519">
        <v>306.37699600000002</v>
      </c>
      <c r="C519">
        <v>2237467.86</v>
      </c>
      <c r="D519">
        <v>15648013.439999999</v>
      </c>
      <c r="E519">
        <v>280434.95</v>
      </c>
      <c r="F519">
        <v>560292.74</v>
      </c>
      <c r="G519">
        <v>4364067.53</v>
      </c>
      <c r="H519">
        <v>6397313.5800000001</v>
      </c>
      <c r="I519">
        <v>1035909.91</v>
      </c>
      <c r="J519">
        <v>2681782.2400000002</v>
      </c>
      <c r="K519">
        <v>2860.3892129999999</v>
      </c>
      <c r="L519">
        <f t="shared" si="8"/>
        <v>18129.422869216305</v>
      </c>
    </row>
    <row r="520" spans="1:12" x14ac:dyDescent="0.25">
      <c r="A520">
        <v>46177</v>
      </c>
      <c r="B520">
        <v>88.214250000000007</v>
      </c>
      <c r="C520">
        <v>355767.94</v>
      </c>
      <c r="D520">
        <v>3118198.52</v>
      </c>
      <c r="E520">
        <v>56772.91</v>
      </c>
      <c r="F520">
        <v>0</v>
      </c>
      <c r="G520">
        <v>1229421.01</v>
      </c>
      <c r="H520">
        <v>1246240.1000000001</v>
      </c>
      <c r="I520">
        <v>368635.75</v>
      </c>
      <c r="J520">
        <v>495725.15</v>
      </c>
      <c r="K520">
        <v>581.23654699999997</v>
      </c>
      <c r="L520">
        <f t="shared" si="8"/>
        <v>15241.848816234715</v>
      </c>
    </row>
    <row r="521" spans="1:12" x14ac:dyDescent="0.25">
      <c r="A521">
        <v>46193</v>
      </c>
      <c r="B521">
        <v>258.48617899999999</v>
      </c>
      <c r="C521">
        <v>1871147.35</v>
      </c>
      <c r="D521">
        <v>7199106.2699999996</v>
      </c>
      <c r="E521">
        <v>186039.71</v>
      </c>
      <c r="F521">
        <v>34414.36</v>
      </c>
      <c r="G521">
        <v>2721535.27</v>
      </c>
      <c r="H521">
        <v>2954205.78</v>
      </c>
      <c r="I521">
        <v>416400.23</v>
      </c>
      <c r="J521">
        <v>1543807.02</v>
      </c>
      <c r="K521">
        <v>1529.1128530000001</v>
      </c>
      <c r="L521">
        <f t="shared" si="8"/>
        <v>17084.778804496658</v>
      </c>
    </row>
    <row r="522" spans="1:12" x14ac:dyDescent="0.25">
      <c r="A522">
        <v>46201</v>
      </c>
      <c r="B522">
        <v>127.488454</v>
      </c>
      <c r="C522">
        <v>516750.7</v>
      </c>
      <c r="D522">
        <v>3499600.52</v>
      </c>
      <c r="E522">
        <v>272516.14</v>
      </c>
      <c r="F522">
        <v>0</v>
      </c>
      <c r="G522">
        <v>1929633.11</v>
      </c>
      <c r="H522">
        <v>1974812.59</v>
      </c>
      <c r="I522">
        <v>263036.32</v>
      </c>
      <c r="J522">
        <v>257954.73</v>
      </c>
      <c r="K522">
        <v>772.33502399999998</v>
      </c>
      <c r="L522">
        <f t="shared" si="8"/>
        <v>14667.300081929356</v>
      </c>
    </row>
    <row r="523" spans="1:12" x14ac:dyDescent="0.25">
      <c r="A523">
        <v>46219</v>
      </c>
      <c r="B523">
        <v>99.256771999999998</v>
      </c>
      <c r="C523">
        <v>849950.02</v>
      </c>
      <c r="D523">
        <v>5627903.1100000003</v>
      </c>
      <c r="E523">
        <v>48342.14</v>
      </c>
      <c r="F523">
        <v>3295.99</v>
      </c>
      <c r="G523">
        <v>1664679.74</v>
      </c>
      <c r="H523">
        <v>2011295.93</v>
      </c>
      <c r="I523">
        <v>683237.86</v>
      </c>
      <c r="J523">
        <v>407891.31</v>
      </c>
      <c r="K523">
        <v>1167.2967659999999</v>
      </c>
      <c r="L523">
        <f t="shared" si="8"/>
        <v>17512.578494919453</v>
      </c>
    </row>
    <row r="524" spans="1:12" x14ac:dyDescent="0.25">
      <c r="A524">
        <v>46227</v>
      </c>
      <c r="B524">
        <v>86.397133999999994</v>
      </c>
      <c r="C524">
        <v>1090817.3500000001</v>
      </c>
      <c r="D524">
        <v>422089.41</v>
      </c>
      <c r="E524">
        <v>38945.71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</row>
    <row r="525" spans="1:12" x14ac:dyDescent="0.25">
      <c r="A525">
        <v>46235</v>
      </c>
      <c r="B525">
        <v>202.29230899999999</v>
      </c>
      <c r="C525">
        <v>1097115.93</v>
      </c>
      <c r="D525">
        <v>6967363.54</v>
      </c>
      <c r="E525">
        <v>241761.94</v>
      </c>
      <c r="F525">
        <v>1387.9</v>
      </c>
      <c r="G525">
        <v>2066486.28</v>
      </c>
      <c r="H525">
        <v>2610476.5699999998</v>
      </c>
      <c r="I525">
        <v>313830.28999999998</v>
      </c>
      <c r="J525">
        <v>1239466.3700000001</v>
      </c>
      <c r="K525">
        <v>1576.337685</v>
      </c>
      <c r="L525">
        <f t="shared" si="8"/>
        <v>13950.001118177468</v>
      </c>
    </row>
    <row r="526" spans="1:12" x14ac:dyDescent="0.25">
      <c r="A526">
        <v>46243</v>
      </c>
      <c r="B526">
        <v>351.58091000000002</v>
      </c>
      <c r="C526">
        <v>2909019.72</v>
      </c>
      <c r="D526">
        <v>12335078.630000001</v>
      </c>
      <c r="E526">
        <v>369568.7</v>
      </c>
      <c r="F526">
        <v>5151.3</v>
      </c>
      <c r="G526">
        <v>3620258.73</v>
      </c>
      <c r="H526">
        <v>5440904.3600000003</v>
      </c>
      <c r="I526">
        <v>552807.46</v>
      </c>
      <c r="J526">
        <v>1118034.69</v>
      </c>
      <c r="K526">
        <v>2672.2334639999999</v>
      </c>
      <c r="L526">
        <f t="shared" si="8"/>
        <v>17046.475409516555</v>
      </c>
    </row>
    <row r="527" spans="1:12" x14ac:dyDescent="0.25">
      <c r="A527">
        <v>46250</v>
      </c>
      <c r="B527">
        <v>358.56854199999998</v>
      </c>
      <c r="C527">
        <v>1915799.73</v>
      </c>
      <c r="D527">
        <v>14015235.77</v>
      </c>
      <c r="E527">
        <v>729324.8</v>
      </c>
      <c r="F527">
        <v>4908.46</v>
      </c>
      <c r="G527">
        <v>3786622.64</v>
      </c>
      <c r="H527">
        <v>4846412.22</v>
      </c>
      <c r="I527">
        <v>1453203.42</v>
      </c>
      <c r="J527">
        <v>2346516.11</v>
      </c>
      <c r="K527">
        <v>2969.9986439999998</v>
      </c>
      <c r="L527">
        <f t="shared" si="8"/>
        <v>14495.178740793512</v>
      </c>
    </row>
    <row r="528" spans="1:12" x14ac:dyDescent="0.25">
      <c r="A528">
        <v>46268</v>
      </c>
      <c r="B528">
        <v>185.81483399999999</v>
      </c>
      <c r="C528">
        <v>1012109.86</v>
      </c>
      <c r="D528">
        <v>7563534.9199999999</v>
      </c>
      <c r="E528">
        <v>302631.11</v>
      </c>
      <c r="F528">
        <v>15796.36</v>
      </c>
      <c r="G528">
        <v>2092754.38</v>
      </c>
      <c r="H528">
        <v>2847057.52</v>
      </c>
      <c r="I528">
        <v>685346.54</v>
      </c>
      <c r="J528">
        <v>1624095.11</v>
      </c>
      <c r="K528">
        <v>1547.224631</v>
      </c>
      <c r="L528">
        <f t="shared" si="8"/>
        <v>15226.459051802849</v>
      </c>
    </row>
    <row r="529" spans="1:12" x14ac:dyDescent="0.25">
      <c r="A529">
        <v>46276</v>
      </c>
      <c r="B529">
        <v>111.576446</v>
      </c>
      <c r="C529">
        <v>767921.21</v>
      </c>
      <c r="D529">
        <v>4114018.77</v>
      </c>
      <c r="E529">
        <v>150276.69</v>
      </c>
      <c r="F529">
        <v>1380.3</v>
      </c>
      <c r="G529">
        <v>1253643.29</v>
      </c>
      <c r="H529">
        <v>1090843.8</v>
      </c>
      <c r="I529">
        <v>224723.18</v>
      </c>
      <c r="J529">
        <v>770888.56</v>
      </c>
      <c r="K529">
        <v>689.492302</v>
      </c>
      <c r="L529">
        <f t="shared" si="8"/>
        <v>17913.44527624797</v>
      </c>
    </row>
    <row r="530" spans="1:12" x14ac:dyDescent="0.25">
      <c r="A530">
        <v>46284</v>
      </c>
      <c r="B530">
        <v>188.44510299999999</v>
      </c>
      <c r="C530">
        <v>1620893.59</v>
      </c>
      <c r="D530">
        <v>8702884.4000000004</v>
      </c>
      <c r="E530">
        <v>147040.98000000001</v>
      </c>
      <c r="F530">
        <v>18881.54</v>
      </c>
      <c r="G530">
        <v>2985673.62</v>
      </c>
      <c r="H530">
        <v>2749906.66</v>
      </c>
      <c r="I530">
        <v>528088.88</v>
      </c>
      <c r="J530">
        <v>1485905.18</v>
      </c>
      <c r="K530">
        <v>1684.644902</v>
      </c>
      <c r="L530">
        <f t="shared" si="8"/>
        <v>18466.029665496499</v>
      </c>
    </row>
    <row r="531" spans="1:12" x14ac:dyDescent="0.25">
      <c r="A531">
        <v>46292</v>
      </c>
      <c r="B531">
        <v>0.52898599999999996</v>
      </c>
      <c r="C531">
        <v>4449310.09</v>
      </c>
      <c r="D531">
        <v>4770.7</v>
      </c>
      <c r="E531">
        <v>175811.53</v>
      </c>
      <c r="F531">
        <v>39422.589999999997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x14ac:dyDescent="0.25">
      <c r="A532">
        <v>46300</v>
      </c>
      <c r="B532">
        <v>400.151656</v>
      </c>
      <c r="C532">
        <v>1604900.19</v>
      </c>
      <c r="D532">
        <v>10543633.99</v>
      </c>
      <c r="E532">
        <v>30709.57</v>
      </c>
      <c r="F532">
        <v>25730.37</v>
      </c>
      <c r="G532">
        <v>2976822.98</v>
      </c>
      <c r="H532">
        <v>3517091.22</v>
      </c>
      <c r="I532">
        <v>58359.48</v>
      </c>
      <c r="J532">
        <v>523590.75</v>
      </c>
      <c r="K532">
        <v>2377.9694169999998</v>
      </c>
      <c r="L532">
        <f t="shared" si="8"/>
        <v>11443.936612976066</v>
      </c>
    </row>
    <row r="533" spans="1:12" x14ac:dyDescent="0.25">
      <c r="A533">
        <v>46318</v>
      </c>
      <c r="B533">
        <v>245.258081</v>
      </c>
      <c r="C533">
        <v>974353.6</v>
      </c>
      <c r="D533">
        <v>6142943.2199999997</v>
      </c>
      <c r="E533">
        <v>105863.28</v>
      </c>
      <c r="F533">
        <v>96376.18</v>
      </c>
      <c r="G533">
        <v>2146936.02</v>
      </c>
      <c r="H533">
        <v>2272199.17</v>
      </c>
      <c r="I533">
        <v>174892.6</v>
      </c>
      <c r="J533">
        <v>738162.43</v>
      </c>
      <c r="K533">
        <v>1369.0467699999999</v>
      </c>
      <c r="L533">
        <f t="shared" si="8"/>
        <v>12502.333212854208</v>
      </c>
    </row>
    <row r="534" spans="1:12" x14ac:dyDescent="0.25">
      <c r="A534">
        <v>46326</v>
      </c>
      <c r="B534">
        <v>165.29411400000001</v>
      </c>
      <c r="C534">
        <v>868983.47</v>
      </c>
      <c r="D534">
        <v>5517043.4900000002</v>
      </c>
      <c r="E534">
        <v>194031.25</v>
      </c>
      <c r="F534">
        <v>22224.81</v>
      </c>
      <c r="G534">
        <v>2711934.34</v>
      </c>
      <c r="H534">
        <v>3474844.77</v>
      </c>
      <c r="I534">
        <v>209891.34</v>
      </c>
      <c r="J534">
        <v>1175638.3600000001</v>
      </c>
      <c r="K534">
        <v>1365.6470360000001</v>
      </c>
      <c r="L534">
        <f t="shared" si="8"/>
        <v>15000.275512821112</v>
      </c>
    </row>
    <row r="535" spans="1:12" x14ac:dyDescent="0.25">
      <c r="A535">
        <v>46334</v>
      </c>
      <c r="B535">
        <v>121.37209300000001</v>
      </c>
      <c r="C535">
        <v>528014.88</v>
      </c>
      <c r="D535">
        <v>3640074.09</v>
      </c>
      <c r="E535">
        <v>170633.18</v>
      </c>
      <c r="F535">
        <v>0</v>
      </c>
      <c r="G535">
        <v>1142289.24</v>
      </c>
      <c r="H535">
        <v>1686347.35</v>
      </c>
      <c r="I535">
        <v>520372.13</v>
      </c>
      <c r="J535">
        <v>343615.61</v>
      </c>
      <c r="K535">
        <v>684.18022399999995</v>
      </c>
      <c r="L535">
        <f t="shared" si="8"/>
        <v>15317.274694128721</v>
      </c>
    </row>
    <row r="536" spans="1:12" x14ac:dyDescent="0.25">
      <c r="A536">
        <v>46342</v>
      </c>
      <c r="B536">
        <v>505.499889</v>
      </c>
      <c r="C536">
        <v>2698100.71</v>
      </c>
      <c r="D536">
        <v>11944104.109999999</v>
      </c>
      <c r="E536">
        <v>422742.78</v>
      </c>
      <c r="F536">
        <v>6290.94</v>
      </c>
      <c r="G536">
        <v>4002330.67</v>
      </c>
      <c r="H536">
        <v>5353380.67</v>
      </c>
      <c r="I536">
        <v>1699969.83</v>
      </c>
      <c r="J536">
        <v>1928047.36</v>
      </c>
      <c r="K536">
        <v>2699.4324419999998</v>
      </c>
      <c r="L536">
        <f t="shared" si="8"/>
        <v>14730.896754447396</v>
      </c>
    </row>
    <row r="537" spans="1:12" x14ac:dyDescent="0.25">
      <c r="A537">
        <v>46359</v>
      </c>
      <c r="B537">
        <v>999.22820999999999</v>
      </c>
      <c r="C537">
        <v>5039779.7300000004</v>
      </c>
      <c r="D537">
        <v>34215357.189999998</v>
      </c>
      <c r="E537">
        <v>611838.48</v>
      </c>
      <c r="F537">
        <v>81042.94</v>
      </c>
      <c r="G537">
        <v>11925667.949999999</v>
      </c>
      <c r="H537">
        <v>15161853.689999999</v>
      </c>
      <c r="I537">
        <v>1896210.93</v>
      </c>
      <c r="J537">
        <v>6931678.9699999997</v>
      </c>
      <c r="K537">
        <v>7717.609727</v>
      </c>
      <c r="L537">
        <f t="shared" si="8"/>
        <v>14220.561689113498</v>
      </c>
    </row>
    <row r="538" spans="1:12" x14ac:dyDescent="0.25">
      <c r="A538">
        <v>46367</v>
      </c>
      <c r="B538">
        <v>100.16918200000001</v>
      </c>
      <c r="C538">
        <v>698375.13</v>
      </c>
      <c r="D538">
        <v>4389940.58</v>
      </c>
      <c r="E538">
        <v>157810.17000000001</v>
      </c>
      <c r="F538">
        <v>109046.57</v>
      </c>
      <c r="G538">
        <v>1637300.62</v>
      </c>
      <c r="H538">
        <v>1996740.46</v>
      </c>
      <c r="I538">
        <v>180690.59</v>
      </c>
      <c r="J538">
        <v>287883.8</v>
      </c>
      <c r="K538">
        <v>946.29359599999998</v>
      </c>
      <c r="L538">
        <f t="shared" si="8"/>
        <v>16228.504741455745</v>
      </c>
    </row>
    <row r="539" spans="1:12" x14ac:dyDescent="0.25">
      <c r="A539">
        <v>46375</v>
      </c>
      <c r="B539">
        <v>38.483986999999999</v>
      </c>
      <c r="C539">
        <v>505482.89</v>
      </c>
      <c r="D539">
        <v>144157.48000000001</v>
      </c>
      <c r="E539">
        <v>24318.15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x14ac:dyDescent="0.25">
      <c r="A540">
        <v>46383</v>
      </c>
      <c r="B540">
        <v>134.45707200000001</v>
      </c>
      <c r="C540">
        <v>1184657.6100000001</v>
      </c>
      <c r="D540">
        <v>5939885.2599999998</v>
      </c>
      <c r="E540">
        <v>227616.91</v>
      </c>
      <c r="F540">
        <v>5474.83</v>
      </c>
      <c r="G540">
        <v>2469102.62</v>
      </c>
      <c r="H540">
        <v>2569590.7799999998</v>
      </c>
      <c r="I540">
        <v>221172.14</v>
      </c>
      <c r="J540">
        <v>471366.5</v>
      </c>
      <c r="K540">
        <v>1180.5500280000001</v>
      </c>
      <c r="L540">
        <f t="shared" si="8"/>
        <v>18894.287868322368</v>
      </c>
    </row>
    <row r="541" spans="1:12" x14ac:dyDescent="0.25">
      <c r="A541">
        <v>46391</v>
      </c>
      <c r="B541">
        <v>208.056859</v>
      </c>
      <c r="C541">
        <v>1326586.03</v>
      </c>
      <c r="D541">
        <v>7783396.6399999997</v>
      </c>
      <c r="E541">
        <v>185599.83</v>
      </c>
      <c r="F541">
        <v>309770.58</v>
      </c>
      <c r="G541">
        <v>2125361.77</v>
      </c>
      <c r="H541">
        <v>3655180.27</v>
      </c>
      <c r="I541">
        <v>408177.34</v>
      </c>
      <c r="J541">
        <v>1582731.35</v>
      </c>
      <c r="K541">
        <v>1710.471503</v>
      </c>
      <c r="L541">
        <f t="shared" si="8"/>
        <v>15759.579413924228</v>
      </c>
    </row>
    <row r="542" spans="1:12" x14ac:dyDescent="0.25">
      <c r="A542">
        <v>46409</v>
      </c>
      <c r="B542">
        <v>218.78741600000001</v>
      </c>
      <c r="C542">
        <v>1012202.87</v>
      </c>
      <c r="D542">
        <v>5351840.2300000004</v>
      </c>
      <c r="E542">
        <v>145558.59</v>
      </c>
      <c r="F542">
        <v>0</v>
      </c>
      <c r="G542">
        <v>1885096.06</v>
      </c>
      <c r="H542">
        <v>2578224.41</v>
      </c>
      <c r="I542">
        <v>585298.75</v>
      </c>
      <c r="J542">
        <v>1086141.33</v>
      </c>
      <c r="K542">
        <v>1156.8983250000001</v>
      </c>
      <c r="L542">
        <f t="shared" si="8"/>
        <v>14681.029982604834</v>
      </c>
    </row>
    <row r="543" spans="1:12" x14ac:dyDescent="0.25">
      <c r="A543">
        <v>46417</v>
      </c>
      <c r="B543">
        <v>35.743966999999998</v>
      </c>
      <c r="C543">
        <v>1025648.59</v>
      </c>
      <c r="D543">
        <v>1088772.47</v>
      </c>
      <c r="E543">
        <v>78189.460000000006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x14ac:dyDescent="0.25">
      <c r="A544">
        <v>46425</v>
      </c>
      <c r="B544">
        <v>214.11050299999999</v>
      </c>
      <c r="C544">
        <v>1179284.6599999999</v>
      </c>
      <c r="D544">
        <v>7014964.2599999998</v>
      </c>
      <c r="E544">
        <v>494440.73</v>
      </c>
      <c r="F544">
        <v>25860.84</v>
      </c>
      <c r="G544">
        <v>1945490.89</v>
      </c>
      <c r="H544">
        <v>3408521.83</v>
      </c>
      <c r="I544">
        <v>525832.67000000004</v>
      </c>
      <c r="J544">
        <v>721657.01</v>
      </c>
      <c r="K544">
        <v>1660.227807</v>
      </c>
      <c r="L544">
        <f t="shared" si="8"/>
        <v>14022.788812328992</v>
      </c>
    </row>
    <row r="545" spans="1:12" x14ac:dyDescent="0.25">
      <c r="A545">
        <v>46433</v>
      </c>
      <c r="B545">
        <v>119.822086</v>
      </c>
      <c r="C545">
        <v>849901.83</v>
      </c>
      <c r="D545">
        <v>5110339.55</v>
      </c>
      <c r="E545">
        <v>150421.22</v>
      </c>
      <c r="F545">
        <v>32727.21</v>
      </c>
      <c r="G545">
        <v>2006880.09</v>
      </c>
      <c r="H545">
        <v>2318400.04</v>
      </c>
      <c r="I545">
        <v>628872.72</v>
      </c>
      <c r="J545">
        <v>975146.04</v>
      </c>
      <c r="K545">
        <v>1150.412165</v>
      </c>
      <c r="L545">
        <f t="shared" si="8"/>
        <v>16848.480205829706</v>
      </c>
    </row>
    <row r="546" spans="1:12" x14ac:dyDescent="0.25">
      <c r="A546">
        <v>46441</v>
      </c>
      <c r="B546">
        <v>112.39306500000001</v>
      </c>
      <c r="C546">
        <v>915031.71</v>
      </c>
      <c r="D546">
        <v>3883861</v>
      </c>
      <c r="E546">
        <v>265287.09999999998</v>
      </c>
      <c r="F546">
        <v>0</v>
      </c>
      <c r="G546">
        <v>3041988.4</v>
      </c>
      <c r="H546">
        <v>2643219.71</v>
      </c>
      <c r="I546">
        <v>0</v>
      </c>
      <c r="J546">
        <v>564395.97</v>
      </c>
      <c r="K546">
        <v>811.19213300000001</v>
      </c>
      <c r="L546">
        <f t="shared" si="8"/>
        <v>20960.452728403015</v>
      </c>
    </row>
    <row r="547" spans="1:12" x14ac:dyDescent="0.25">
      <c r="A547">
        <v>46458</v>
      </c>
      <c r="B547">
        <v>99.238022999999998</v>
      </c>
      <c r="C547">
        <v>877431.1</v>
      </c>
      <c r="D547">
        <v>6334145.5999999996</v>
      </c>
      <c r="E547">
        <v>164791.62</v>
      </c>
      <c r="F547">
        <v>52</v>
      </c>
      <c r="G547">
        <v>1771003.71</v>
      </c>
      <c r="H547">
        <v>2048375.92</v>
      </c>
      <c r="I547">
        <v>709720.95</v>
      </c>
      <c r="J547">
        <v>628905.03</v>
      </c>
      <c r="K547">
        <v>1061.387487</v>
      </c>
      <c r="L547">
        <f t="shared" si="8"/>
        <v>19824.47160001615</v>
      </c>
    </row>
    <row r="548" spans="1:12" x14ac:dyDescent="0.25">
      <c r="A548">
        <v>46474</v>
      </c>
      <c r="B548">
        <v>141.95355900000001</v>
      </c>
      <c r="C548">
        <v>326921.27</v>
      </c>
      <c r="D548">
        <v>3846810.32</v>
      </c>
      <c r="E548">
        <v>211854.43</v>
      </c>
      <c r="F548">
        <v>35680.33</v>
      </c>
      <c r="G548">
        <v>1373050.25</v>
      </c>
      <c r="H548">
        <v>2609699.2200000002</v>
      </c>
      <c r="I548">
        <v>325206.11</v>
      </c>
      <c r="J548">
        <v>651097.17000000004</v>
      </c>
      <c r="K548">
        <v>1236.0980119999999</v>
      </c>
      <c r="L548">
        <f t="shared" si="8"/>
        <v>9627.1903998653761</v>
      </c>
    </row>
    <row r="549" spans="1:12" x14ac:dyDescent="0.25">
      <c r="A549">
        <v>46482</v>
      </c>
      <c r="B549">
        <v>179.49986699999999</v>
      </c>
      <c r="C549">
        <v>924929.09</v>
      </c>
      <c r="D549">
        <v>6858206.4400000004</v>
      </c>
      <c r="E549">
        <v>64721.279999999999</v>
      </c>
      <c r="F549">
        <v>16854.259999999998</v>
      </c>
      <c r="G549">
        <v>3029144.38</v>
      </c>
      <c r="H549">
        <v>3797737.99</v>
      </c>
      <c r="I549">
        <v>269129.32</v>
      </c>
      <c r="J549">
        <v>933914.22</v>
      </c>
      <c r="K549">
        <v>1607.558984</v>
      </c>
      <c r="L549">
        <f t="shared" si="8"/>
        <v>14464.88591452875</v>
      </c>
    </row>
    <row r="550" spans="1:12" x14ac:dyDescent="0.25">
      <c r="A550">
        <v>46508</v>
      </c>
      <c r="B550">
        <v>92.312769000000003</v>
      </c>
      <c r="C550">
        <v>618275.01</v>
      </c>
      <c r="D550">
        <v>4871054.97</v>
      </c>
      <c r="E550">
        <v>230638.51</v>
      </c>
      <c r="F550">
        <v>101763.98</v>
      </c>
      <c r="G550">
        <v>2260100.61</v>
      </c>
      <c r="H550">
        <v>1759632.11</v>
      </c>
      <c r="I550">
        <v>101778.76</v>
      </c>
      <c r="J550">
        <v>501564.23</v>
      </c>
      <c r="K550">
        <v>636.77025000000003</v>
      </c>
      <c r="L550">
        <f t="shared" si="8"/>
        <v>22129.445513405597</v>
      </c>
    </row>
    <row r="551" spans="1:12" x14ac:dyDescent="0.25">
      <c r="A551">
        <v>46516</v>
      </c>
      <c r="B551">
        <v>121.15739499999999</v>
      </c>
      <c r="C551">
        <v>840912.34</v>
      </c>
      <c r="D551">
        <v>4369766.5999999996</v>
      </c>
      <c r="E551">
        <v>101104.57</v>
      </c>
      <c r="F551">
        <v>1796.27</v>
      </c>
      <c r="G551">
        <v>1509733.09</v>
      </c>
      <c r="H551">
        <v>1938598.21</v>
      </c>
      <c r="I551">
        <v>486014</v>
      </c>
      <c r="J551">
        <v>825049.15</v>
      </c>
      <c r="K551">
        <v>908.852711</v>
      </c>
      <c r="L551">
        <f t="shared" si="8"/>
        <v>17098.590090855705</v>
      </c>
    </row>
    <row r="552" spans="1:12" x14ac:dyDescent="0.25">
      <c r="A552">
        <v>46524</v>
      </c>
      <c r="B552">
        <v>154.28692100000001</v>
      </c>
      <c r="C552">
        <v>857065.62</v>
      </c>
      <c r="D552">
        <v>5142527.71</v>
      </c>
      <c r="E552">
        <v>129510.06</v>
      </c>
      <c r="F552">
        <v>0</v>
      </c>
      <c r="G552">
        <v>2053640.07</v>
      </c>
      <c r="H552">
        <v>1983775.43</v>
      </c>
      <c r="I552">
        <v>284873.38</v>
      </c>
      <c r="J552">
        <v>535405.59</v>
      </c>
      <c r="K552">
        <v>1075.5874650000001</v>
      </c>
      <c r="L552">
        <f t="shared" si="8"/>
        <v>14972.871568526258</v>
      </c>
    </row>
    <row r="553" spans="1:12" x14ac:dyDescent="0.25">
      <c r="A553">
        <v>46557</v>
      </c>
      <c r="B553">
        <v>75.016436999999996</v>
      </c>
      <c r="C553">
        <v>516812.19</v>
      </c>
      <c r="D553">
        <v>6762815.6399999997</v>
      </c>
      <c r="E553">
        <v>209006.76</v>
      </c>
      <c r="F553">
        <v>28574.37</v>
      </c>
      <c r="G553">
        <v>2976963.9</v>
      </c>
      <c r="H553">
        <v>2738574.1</v>
      </c>
      <c r="I553">
        <v>687636.59</v>
      </c>
      <c r="J553">
        <v>1013595.09</v>
      </c>
      <c r="K553">
        <v>782.18679199999997</v>
      </c>
      <c r="L553">
        <f t="shared" si="8"/>
        <v>25321.190850656734</v>
      </c>
    </row>
    <row r="554" spans="1:12" x14ac:dyDescent="0.25">
      <c r="A554">
        <v>46565</v>
      </c>
      <c r="B554">
        <v>102.534122</v>
      </c>
      <c r="C554">
        <v>570600.11</v>
      </c>
      <c r="D554">
        <v>9261570.1699999999</v>
      </c>
      <c r="E554">
        <v>191963.81</v>
      </c>
      <c r="F554">
        <v>231630.79</v>
      </c>
      <c r="G554">
        <v>2883644.05</v>
      </c>
      <c r="H554">
        <v>3063629.42</v>
      </c>
      <c r="I554">
        <v>684767.83</v>
      </c>
      <c r="J554">
        <v>967535.35</v>
      </c>
      <c r="K554">
        <v>1067.947038</v>
      </c>
      <c r="L554">
        <f t="shared" si="8"/>
        <v>21749.995199865283</v>
      </c>
    </row>
    <row r="555" spans="1:12" x14ac:dyDescent="0.25">
      <c r="A555">
        <v>46573</v>
      </c>
      <c r="B555">
        <v>486.00204200000002</v>
      </c>
      <c r="C555">
        <v>3568631.43</v>
      </c>
      <c r="D555">
        <v>19761605.649999999</v>
      </c>
      <c r="E555">
        <v>447937.79</v>
      </c>
      <c r="F555">
        <v>42.46</v>
      </c>
      <c r="G555">
        <v>7409012.3099999996</v>
      </c>
      <c r="H555">
        <v>6302434.8899999997</v>
      </c>
      <c r="I555">
        <v>1172379.56</v>
      </c>
      <c r="J555">
        <v>1674705.11</v>
      </c>
      <c r="K555">
        <v>3370.7014220000001</v>
      </c>
      <c r="L555">
        <f t="shared" si="8"/>
        <v>18250.982485288332</v>
      </c>
    </row>
    <row r="556" spans="1:12" x14ac:dyDescent="0.25">
      <c r="A556">
        <v>46581</v>
      </c>
      <c r="B556">
        <v>264.65234099999998</v>
      </c>
      <c r="C556">
        <v>3862909.86</v>
      </c>
      <c r="D556">
        <v>19632945.859999999</v>
      </c>
      <c r="E556">
        <v>448506.48</v>
      </c>
      <c r="F556">
        <v>188408.34</v>
      </c>
      <c r="G556">
        <v>7800845.9900000002</v>
      </c>
      <c r="H556">
        <v>8497881.1500000004</v>
      </c>
      <c r="I556">
        <v>1408985.18</v>
      </c>
      <c r="J556">
        <v>3983816.82</v>
      </c>
      <c r="K556">
        <v>1968.727545</v>
      </c>
      <c r="L556">
        <f t="shared" si="8"/>
        <v>35910.132268841793</v>
      </c>
    </row>
    <row r="557" spans="1:12" x14ac:dyDescent="0.25">
      <c r="A557">
        <v>46599</v>
      </c>
      <c r="B557">
        <v>119.27322100000001</v>
      </c>
      <c r="C557">
        <v>1396.27</v>
      </c>
      <c r="D557">
        <v>4513493.0999999996</v>
      </c>
      <c r="E557">
        <v>222146.32</v>
      </c>
      <c r="F557">
        <v>2346.34</v>
      </c>
      <c r="G557">
        <v>2795457.49</v>
      </c>
      <c r="H557">
        <v>2828264.08</v>
      </c>
      <c r="I557">
        <v>90620.38</v>
      </c>
      <c r="J557">
        <v>627418.44999999995</v>
      </c>
      <c r="K557">
        <v>781.45828400000005</v>
      </c>
      <c r="L557">
        <f t="shared" si="8"/>
        <v>14190.001584971782</v>
      </c>
    </row>
    <row r="558" spans="1:12" x14ac:dyDescent="0.25">
      <c r="A558">
        <v>46607</v>
      </c>
      <c r="B558">
        <v>455.41858000000002</v>
      </c>
      <c r="C558">
        <v>6334449.1399999997</v>
      </c>
      <c r="D558">
        <v>31492069.140000001</v>
      </c>
      <c r="E558">
        <v>856693.78</v>
      </c>
      <c r="F558">
        <v>287997.15999999997</v>
      </c>
      <c r="G558">
        <v>14712407.07</v>
      </c>
      <c r="H558">
        <v>12914137.24</v>
      </c>
      <c r="I558">
        <v>2225136.38</v>
      </c>
      <c r="J558">
        <v>4115685.11</v>
      </c>
      <c r="K558">
        <v>4651.5118359999997</v>
      </c>
      <c r="L558">
        <f t="shared" si="8"/>
        <v>28227.883020916222</v>
      </c>
    </row>
    <row r="559" spans="1:12" x14ac:dyDescent="0.25">
      <c r="A559">
        <v>46615</v>
      </c>
      <c r="B559">
        <v>60.307141000000001</v>
      </c>
      <c r="C559">
        <v>689617.67</v>
      </c>
      <c r="D559">
        <v>0</v>
      </c>
      <c r="E559">
        <v>46028.91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</row>
    <row r="560" spans="1:12" x14ac:dyDescent="0.25">
      <c r="A560">
        <v>46623</v>
      </c>
      <c r="B560">
        <v>71.608288000000002</v>
      </c>
      <c r="C560">
        <v>467887.45</v>
      </c>
      <c r="D560">
        <v>3838149.09</v>
      </c>
      <c r="E560">
        <v>226997.37</v>
      </c>
      <c r="F560">
        <v>13149.15</v>
      </c>
      <c r="G560">
        <v>1118120.1000000001</v>
      </c>
      <c r="H560">
        <v>1790765.56</v>
      </c>
      <c r="I560">
        <v>103878.95</v>
      </c>
      <c r="J560">
        <v>374619.82</v>
      </c>
      <c r="K560">
        <v>798.75437399999998</v>
      </c>
      <c r="L560">
        <f t="shared" si="8"/>
        <v>15880.637678326339</v>
      </c>
    </row>
    <row r="561" spans="1:12" x14ac:dyDescent="0.25">
      <c r="A561">
        <v>46631</v>
      </c>
      <c r="B561">
        <v>73.545897999999994</v>
      </c>
      <c r="C561">
        <v>636101.59</v>
      </c>
      <c r="D561">
        <v>4965215.7300000004</v>
      </c>
      <c r="E561">
        <v>80803.11</v>
      </c>
      <c r="F561">
        <v>21475.88</v>
      </c>
      <c r="G561">
        <v>1364586.22</v>
      </c>
      <c r="H561">
        <v>2053288.3</v>
      </c>
      <c r="I561">
        <v>574129.75</v>
      </c>
      <c r="J561">
        <v>890887.71</v>
      </c>
      <c r="K561">
        <v>1093.3047120000001</v>
      </c>
      <c r="L561">
        <f t="shared" si="8"/>
        <v>17750.244094810558</v>
      </c>
    </row>
    <row r="562" spans="1:12" x14ac:dyDescent="0.25">
      <c r="A562">
        <v>46649</v>
      </c>
      <c r="B562">
        <v>45.077922999999998</v>
      </c>
      <c r="C562">
        <v>484323.45</v>
      </c>
      <c r="D562">
        <v>2925808.03</v>
      </c>
      <c r="E562">
        <v>111785.67</v>
      </c>
      <c r="F562">
        <v>14583.39</v>
      </c>
      <c r="G562">
        <v>1001729.3</v>
      </c>
      <c r="H562">
        <v>1135668.3700000001</v>
      </c>
      <c r="I562">
        <v>261456.39</v>
      </c>
      <c r="J562">
        <v>270122.28000000003</v>
      </c>
      <c r="K562">
        <v>459.57738799999998</v>
      </c>
      <c r="L562">
        <f t="shared" si="8"/>
        <v>23192.865525591071</v>
      </c>
    </row>
    <row r="563" spans="1:12" x14ac:dyDescent="0.25">
      <c r="A563">
        <v>46672</v>
      </c>
      <c r="B563">
        <v>80.711799999999997</v>
      </c>
      <c r="C563">
        <v>533916.57999999996</v>
      </c>
      <c r="D563">
        <v>3063810.32</v>
      </c>
      <c r="E563">
        <v>157242.99</v>
      </c>
      <c r="F563">
        <v>3436.92</v>
      </c>
      <c r="G563">
        <v>912733.57</v>
      </c>
      <c r="H563">
        <v>2269005.94</v>
      </c>
      <c r="I563">
        <v>75617.78</v>
      </c>
      <c r="J563">
        <v>339084.37</v>
      </c>
      <c r="K563">
        <v>603.72524099999998</v>
      </c>
      <c r="L563">
        <f t="shared" si="8"/>
        <v>17913.172477995031</v>
      </c>
    </row>
    <row r="564" spans="1:12" x14ac:dyDescent="0.25">
      <c r="A564">
        <v>46680</v>
      </c>
      <c r="B564">
        <v>85.068552999999994</v>
      </c>
      <c r="C564">
        <v>524168.93</v>
      </c>
      <c r="D564">
        <v>4042415.65</v>
      </c>
      <c r="E564">
        <v>95615.31</v>
      </c>
      <c r="F564">
        <v>17695</v>
      </c>
      <c r="G564">
        <v>1176317.6100000001</v>
      </c>
      <c r="H564">
        <v>1462070.56</v>
      </c>
      <c r="I564">
        <v>259409.62</v>
      </c>
      <c r="J564">
        <v>983619.11</v>
      </c>
      <c r="K564">
        <v>825.14959499999998</v>
      </c>
      <c r="L564">
        <f t="shared" si="8"/>
        <v>15901.949004592705</v>
      </c>
    </row>
    <row r="565" spans="1:12" x14ac:dyDescent="0.25">
      <c r="A565">
        <v>46706</v>
      </c>
      <c r="B565">
        <v>53.418852999999999</v>
      </c>
      <c r="C565">
        <v>425613.93</v>
      </c>
      <c r="D565">
        <v>3999549.89</v>
      </c>
      <c r="E565">
        <v>96628.36</v>
      </c>
      <c r="F565">
        <v>4106.6000000000004</v>
      </c>
      <c r="G565">
        <v>1184048.44</v>
      </c>
      <c r="H565">
        <v>1055228.8999999999</v>
      </c>
      <c r="I565">
        <v>218544.1</v>
      </c>
      <c r="J565">
        <v>508451.82</v>
      </c>
      <c r="K565">
        <v>672.54009199999996</v>
      </c>
      <c r="L565">
        <f t="shared" si="8"/>
        <v>18474.752069909402</v>
      </c>
    </row>
    <row r="566" spans="1:12" x14ac:dyDescent="0.25">
      <c r="A566">
        <v>46714</v>
      </c>
      <c r="B566">
        <v>120.35906799999999</v>
      </c>
      <c r="C566">
        <v>858001.18</v>
      </c>
      <c r="D566">
        <v>4943122.47</v>
      </c>
      <c r="E566">
        <v>184785.53</v>
      </c>
      <c r="F566">
        <v>20687.52</v>
      </c>
      <c r="G566">
        <v>1943833.91</v>
      </c>
      <c r="H566">
        <v>1698311.13</v>
      </c>
      <c r="I566">
        <v>161621.82</v>
      </c>
      <c r="J566">
        <v>668499.31000000006</v>
      </c>
      <c r="K566">
        <v>913.53003999999999</v>
      </c>
      <c r="L566">
        <f t="shared" si="8"/>
        <v>17660.201135737287</v>
      </c>
    </row>
    <row r="567" spans="1:12" x14ac:dyDescent="0.25">
      <c r="A567">
        <v>46722</v>
      </c>
      <c r="B567">
        <v>131.06158400000001</v>
      </c>
      <c r="C567">
        <v>731656.19</v>
      </c>
      <c r="D567">
        <v>5368302.59</v>
      </c>
      <c r="E567">
        <v>319331.40000000002</v>
      </c>
      <c r="F567">
        <v>21643.74</v>
      </c>
      <c r="G567">
        <v>1252613.47</v>
      </c>
      <c r="H567">
        <v>2039168.85</v>
      </c>
      <c r="I567">
        <v>700074.55</v>
      </c>
      <c r="J567">
        <v>856846.58</v>
      </c>
      <c r="K567">
        <v>996.62312799999995</v>
      </c>
      <c r="L567">
        <f t="shared" si="8"/>
        <v>16176.292300968744</v>
      </c>
    </row>
    <row r="568" spans="1:12" x14ac:dyDescent="0.25">
      <c r="A568">
        <v>46748</v>
      </c>
      <c r="B568">
        <v>388.840802</v>
      </c>
      <c r="C568">
        <v>2902711.24</v>
      </c>
      <c r="D568">
        <v>19804669.34</v>
      </c>
      <c r="E568">
        <v>552471.86</v>
      </c>
      <c r="F568">
        <v>165912.78</v>
      </c>
      <c r="G568">
        <v>6441372.7800000003</v>
      </c>
      <c r="H568">
        <v>8136194.7800000003</v>
      </c>
      <c r="I568">
        <v>535999.65</v>
      </c>
      <c r="J568">
        <v>2620172.89</v>
      </c>
      <c r="K568">
        <v>4048.8488139999999</v>
      </c>
      <c r="L568">
        <f t="shared" si="8"/>
        <v>16913.845440823636</v>
      </c>
    </row>
    <row r="569" spans="1:12" x14ac:dyDescent="0.25">
      <c r="A569">
        <v>46755</v>
      </c>
      <c r="B569">
        <v>266.48850299999998</v>
      </c>
      <c r="C569">
        <v>2254875.58</v>
      </c>
      <c r="D569">
        <v>12459127.970000001</v>
      </c>
      <c r="E569">
        <v>247705.29</v>
      </c>
      <c r="F569">
        <v>0</v>
      </c>
      <c r="G569">
        <v>4720293.71</v>
      </c>
      <c r="H569">
        <v>5111502.96</v>
      </c>
      <c r="I569">
        <v>750354.19</v>
      </c>
      <c r="J569">
        <v>1685920.82</v>
      </c>
      <c r="K569">
        <v>2132.182425</v>
      </c>
      <c r="L569">
        <f t="shared" si="8"/>
        <v>20174.742509038333</v>
      </c>
    </row>
    <row r="570" spans="1:12" x14ac:dyDescent="0.25">
      <c r="A570">
        <v>46763</v>
      </c>
      <c r="B570">
        <v>2798.1811210000001</v>
      </c>
      <c r="C570">
        <v>29100853.890000001</v>
      </c>
      <c r="D570">
        <v>128909255.15000001</v>
      </c>
      <c r="E570">
        <v>2211164.44</v>
      </c>
      <c r="F570">
        <v>29262.73</v>
      </c>
      <c r="G570">
        <v>32437957.27</v>
      </c>
      <c r="H570">
        <v>34990278.149999999</v>
      </c>
      <c r="I570">
        <v>4691760.08</v>
      </c>
      <c r="J570">
        <v>10418635.630000001</v>
      </c>
      <c r="K570">
        <v>22428.782401</v>
      </c>
      <c r="L570">
        <f t="shared" si="8"/>
        <v>19927.332689045732</v>
      </c>
    </row>
    <row r="571" spans="1:12" x14ac:dyDescent="0.25">
      <c r="A571">
        <v>46789</v>
      </c>
      <c r="B571">
        <v>150.316576</v>
      </c>
      <c r="C571">
        <v>942250.44</v>
      </c>
      <c r="D571">
        <v>6984044.3799999999</v>
      </c>
      <c r="E571">
        <v>95753.76</v>
      </c>
      <c r="F571">
        <v>25074.639999999999</v>
      </c>
      <c r="G571">
        <v>2163803.75</v>
      </c>
      <c r="H571">
        <v>2109207.77</v>
      </c>
      <c r="I571">
        <v>371546.33</v>
      </c>
      <c r="J571">
        <v>1007557.73</v>
      </c>
      <c r="K571">
        <v>1397.4561719999999</v>
      </c>
      <c r="L571">
        <f t="shared" si="8"/>
        <v>15397.161628159236</v>
      </c>
    </row>
    <row r="572" spans="1:12" x14ac:dyDescent="0.25">
      <c r="A572">
        <v>46797</v>
      </c>
      <c r="B572">
        <v>1</v>
      </c>
      <c r="C572">
        <v>1.52</v>
      </c>
      <c r="D572">
        <v>95380.22</v>
      </c>
      <c r="E572">
        <v>6974.28</v>
      </c>
      <c r="F572">
        <v>885.01</v>
      </c>
      <c r="G572">
        <v>303559.71999999997</v>
      </c>
      <c r="H572">
        <v>205129.57</v>
      </c>
      <c r="I572">
        <v>150555.32</v>
      </c>
      <c r="J572">
        <v>12995.34</v>
      </c>
      <c r="K572">
        <v>5</v>
      </c>
      <c r="L572">
        <f t="shared" si="8"/>
        <v>155097.41200000001</v>
      </c>
    </row>
    <row r="573" spans="1:12" x14ac:dyDescent="0.25">
      <c r="A573">
        <v>46805</v>
      </c>
      <c r="B573">
        <v>159.215475</v>
      </c>
      <c r="C573">
        <v>651156.11</v>
      </c>
      <c r="D573">
        <v>4814819.0599999996</v>
      </c>
      <c r="E573">
        <v>419807.82</v>
      </c>
      <c r="F573">
        <v>30234.52</v>
      </c>
      <c r="G573">
        <v>2506427.5</v>
      </c>
      <c r="H573">
        <v>2569404.46</v>
      </c>
      <c r="I573">
        <v>288048.53000000003</v>
      </c>
      <c r="J573">
        <v>933156.59</v>
      </c>
      <c r="K573">
        <v>1043.9111270000001</v>
      </c>
      <c r="L573">
        <f t="shared" si="8"/>
        <v>15165.337260022119</v>
      </c>
    </row>
    <row r="574" spans="1:12" x14ac:dyDescent="0.25">
      <c r="A574">
        <v>46813</v>
      </c>
      <c r="B574">
        <v>199.77831599999999</v>
      </c>
      <c r="C574">
        <v>1883263.95</v>
      </c>
      <c r="D574">
        <v>10326900.800000001</v>
      </c>
      <c r="E574">
        <v>456851.52</v>
      </c>
      <c r="F574">
        <v>13222.79</v>
      </c>
      <c r="G574">
        <v>3573044.49</v>
      </c>
      <c r="H574">
        <v>3174414.06</v>
      </c>
      <c r="I574">
        <v>611835.43000000005</v>
      </c>
      <c r="J574">
        <v>1644849.96</v>
      </c>
      <c r="K574">
        <v>1845.5702699999999</v>
      </c>
      <c r="L574">
        <f t="shared" si="8"/>
        <v>20155.76619728448</v>
      </c>
    </row>
    <row r="575" spans="1:12" x14ac:dyDescent="0.25">
      <c r="A575">
        <v>46821</v>
      </c>
      <c r="B575">
        <v>198.491432</v>
      </c>
      <c r="C575">
        <v>1516720.27</v>
      </c>
      <c r="D575">
        <v>9087709.6400000006</v>
      </c>
      <c r="E575">
        <v>278189.23</v>
      </c>
      <c r="F575">
        <v>9791.61</v>
      </c>
      <c r="G575">
        <v>3506659.38</v>
      </c>
      <c r="H575">
        <v>4183245.58</v>
      </c>
      <c r="I575">
        <v>1439204.16</v>
      </c>
      <c r="J575">
        <v>2165303.9</v>
      </c>
      <c r="K575">
        <v>1698.657641</v>
      </c>
      <c r="L575">
        <f t="shared" si="8"/>
        <v>19809.73091847085</v>
      </c>
    </row>
    <row r="576" spans="1:12" x14ac:dyDescent="0.25">
      <c r="A576">
        <v>46839</v>
      </c>
      <c r="B576">
        <v>42.286123000000003</v>
      </c>
      <c r="C576">
        <v>1222601.17</v>
      </c>
      <c r="D576">
        <v>375257.64</v>
      </c>
      <c r="E576">
        <v>20568.93</v>
      </c>
      <c r="F576">
        <v>4770.25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</row>
    <row r="577" spans="1:12" x14ac:dyDescent="0.25">
      <c r="A577">
        <v>46847</v>
      </c>
      <c r="B577">
        <v>250.31213199999999</v>
      </c>
      <c r="C577">
        <v>1254215.6499999999</v>
      </c>
      <c r="D577">
        <v>6577894.1600000001</v>
      </c>
      <c r="E577">
        <v>290913</v>
      </c>
      <c r="F577">
        <v>255914.58</v>
      </c>
      <c r="G577">
        <v>2068285.84</v>
      </c>
      <c r="H577">
        <v>2758148.92</v>
      </c>
      <c r="I577">
        <v>552789.31999999995</v>
      </c>
      <c r="J577">
        <v>770114.42</v>
      </c>
      <c r="K577">
        <v>1518.2301</v>
      </c>
      <c r="L577">
        <f t="shared" si="8"/>
        <v>13753.721637675593</v>
      </c>
    </row>
    <row r="578" spans="1:12" x14ac:dyDescent="0.25">
      <c r="A578">
        <v>46854</v>
      </c>
      <c r="B578">
        <v>121.76636999999999</v>
      </c>
      <c r="C578">
        <v>1076217.03</v>
      </c>
      <c r="D578">
        <v>4130653.57</v>
      </c>
      <c r="E578">
        <v>175612.77</v>
      </c>
      <c r="F578">
        <v>78755.12</v>
      </c>
      <c r="G578">
        <v>2042391.05</v>
      </c>
      <c r="H578">
        <v>2093311.59</v>
      </c>
      <c r="I578">
        <v>298371.96000000002</v>
      </c>
      <c r="J578">
        <v>775087.61</v>
      </c>
      <c r="K578">
        <v>829.05359399999998</v>
      </c>
      <c r="L578">
        <f t="shared" si="8"/>
        <v>20410.829458922464</v>
      </c>
    </row>
    <row r="579" spans="1:12" x14ac:dyDescent="0.25">
      <c r="A579">
        <v>46862</v>
      </c>
      <c r="B579">
        <v>167.82761500000001</v>
      </c>
      <c r="C579">
        <v>1104845.98</v>
      </c>
      <c r="D579">
        <v>8599619.4199999999</v>
      </c>
      <c r="E579">
        <v>446851.46</v>
      </c>
      <c r="F579">
        <v>7324.66</v>
      </c>
      <c r="G579">
        <v>3949562.23</v>
      </c>
      <c r="H579">
        <v>4171042.65</v>
      </c>
      <c r="I579">
        <v>737974.58</v>
      </c>
      <c r="J579">
        <v>1219483.6100000001</v>
      </c>
      <c r="K579">
        <v>2249.7137229999998</v>
      </c>
      <c r="L579">
        <f t="shared" ref="L579:L642" si="9">((SUM(D579:J579)/K579)+(C579/B579))</f>
        <v>15087.349503255024</v>
      </c>
    </row>
    <row r="580" spans="1:12" x14ac:dyDescent="0.25">
      <c r="A580">
        <v>46870</v>
      </c>
      <c r="B580">
        <v>234.37597600000001</v>
      </c>
      <c r="C580">
        <v>1273330.43</v>
      </c>
      <c r="D580">
        <v>8551656.9800000004</v>
      </c>
      <c r="E580">
        <v>455268.24</v>
      </c>
      <c r="F580">
        <v>0</v>
      </c>
      <c r="G580">
        <v>3170056.92</v>
      </c>
      <c r="H580">
        <v>3090815.28</v>
      </c>
      <c r="I580">
        <v>339060.74</v>
      </c>
      <c r="J580">
        <v>1527454.17</v>
      </c>
      <c r="K580">
        <v>1904.5942299999999</v>
      </c>
      <c r="L580">
        <f t="shared" si="9"/>
        <v>14429.159788793169</v>
      </c>
    </row>
    <row r="581" spans="1:12" x14ac:dyDescent="0.25">
      <c r="A581">
        <v>46888</v>
      </c>
      <c r="B581">
        <v>168.706064</v>
      </c>
      <c r="C581">
        <v>1291520.42</v>
      </c>
      <c r="D581">
        <v>5762418.2300000004</v>
      </c>
      <c r="E581">
        <v>377356.88</v>
      </c>
      <c r="F581">
        <v>35975.53</v>
      </c>
      <c r="G581">
        <v>2341938.2200000002</v>
      </c>
      <c r="H581">
        <v>2905394.71</v>
      </c>
      <c r="I581">
        <v>525387.54</v>
      </c>
      <c r="J581">
        <v>942804.07</v>
      </c>
      <c r="K581">
        <v>1187.4767710000001</v>
      </c>
      <c r="L581">
        <f t="shared" si="9"/>
        <v>18511.470559817775</v>
      </c>
    </row>
    <row r="582" spans="1:12" x14ac:dyDescent="0.25">
      <c r="A582">
        <v>46896</v>
      </c>
      <c r="B582">
        <v>1400.5127419999999</v>
      </c>
      <c r="C582">
        <v>12620462.470000001</v>
      </c>
      <c r="D582">
        <v>57387312.659999996</v>
      </c>
      <c r="E582">
        <v>2412675.2200000002</v>
      </c>
      <c r="F582">
        <v>438223.56</v>
      </c>
      <c r="G582">
        <v>17078823.859999999</v>
      </c>
      <c r="H582">
        <v>15465151.57</v>
      </c>
      <c r="I582">
        <v>4833353.3099999996</v>
      </c>
      <c r="J582">
        <v>10422888.970000001</v>
      </c>
      <c r="K582">
        <v>11014.14194</v>
      </c>
      <c r="L582">
        <f t="shared" si="9"/>
        <v>18820.380247825426</v>
      </c>
    </row>
    <row r="583" spans="1:12" x14ac:dyDescent="0.25">
      <c r="A583">
        <v>46904</v>
      </c>
      <c r="B583">
        <v>77.749069000000006</v>
      </c>
      <c r="C583">
        <v>565945.07999999996</v>
      </c>
      <c r="D583">
        <v>3357546.27</v>
      </c>
      <c r="E583">
        <v>109244.61</v>
      </c>
      <c r="F583">
        <v>8151.67</v>
      </c>
      <c r="G583">
        <v>1535223.28</v>
      </c>
      <c r="H583">
        <v>1109991.69</v>
      </c>
      <c r="I583">
        <v>118320.13</v>
      </c>
      <c r="J583">
        <v>473678.88</v>
      </c>
      <c r="K583">
        <v>497.078665</v>
      </c>
      <c r="L583">
        <f t="shared" si="9"/>
        <v>20782.331408345952</v>
      </c>
    </row>
    <row r="584" spans="1:12" x14ac:dyDescent="0.25">
      <c r="A584">
        <v>46920</v>
      </c>
      <c r="B584">
        <v>263.24895700000002</v>
      </c>
      <c r="C584">
        <v>2567110.13</v>
      </c>
      <c r="D584">
        <v>11624786.289999999</v>
      </c>
      <c r="E584">
        <v>578184.56000000006</v>
      </c>
      <c r="F584">
        <v>0</v>
      </c>
      <c r="G584">
        <v>4133495.73</v>
      </c>
      <c r="H584">
        <v>5304381.92</v>
      </c>
      <c r="I584">
        <v>1226604.93</v>
      </c>
      <c r="J584">
        <v>2138961.23</v>
      </c>
      <c r="K584">
        <v>2368.2277819999999</v>
      </c>
      <c r="L584">
        <f t="shared" si="9"/>
        <v>20310.769693768721</v>
      </c>
    </row>
    <row r="585" spans="1:12" x14ac:dyDescent="0.25">
      <c r="A585">
        <v>46938</v>
      </c>
      <c r="B585">
        <v>161.16990699999999</v>
      </c>
      <c r="C585">
        <v>6085720.9199999999</v>
      </c>
      <c r="D585">
        <v>1502315.72</v>
      </c>
      <c r="E585">
        <v>153688.06</v>
      </c>
      <c r="F585">
        <v>10010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x14ac:dyDescent="0.25">
      <c r="A586">
        <v>46946</v>
      </c>
      <c r="B586">
        <v>529.48583199999996</v>
      </c>
      <c r="C586">
        <v>0</v>
      </c>
      <c r="D586">
        <v>16555014.68</v>
      </c>
      <c r="E586">
        <v>1686986.2</v>
      </c>
      <c r="F586">
        <v>0</v>
      </c>
      <c r="G586">
        <v>6751201.8399999999</v>
      </c>
      <c r="H586">
        <v>8328995.71</v>
      </c>
      <c r="I586">
        <v>689429.11</v>
      </c>
      <c r="J586">
        <v>1280390.01</v>
      </c>
      <c r="K586">
        <v>3709.4999870000001</v>
      </c>
      <c r="L586">
        <f t="shared" si="9"/>
        <v>9513.9554316434605</v>
      </c>
    </row>
    <row r="587" spans="1:12" x14ac:dyDescent="0.25">
      <c r="A587">
        <v>46953</v>
      </c>
      <c r="B587">
        <v>338.66665999999998</v>
      </c>
      <c r="C587">
        <v>0</v>
      </c>
      <c r="D587">
        <v>11888002.779999999</v>
      </c>
      <c r="E587">
        <v>208136.65</v>
      </c>
      <c r="F587">
        <v>57179.94</v>
      </c>
      <c r="G587">
        <v>4014256.65</v>
      </c>
      <c r="H587">
        <v>5266960.6900000004</v>
      </c>
      <c r="I587">
        <v>736314.53</v>
      </c>
      <c r="J587">
        <v>770326.44</v>
      </c>
      <c r="K587">
        <v>3083.5561859999998</v>
      </c>
      <c r="L587">
        <f t="shared" si="9"/>
        <v>7439.8442240675959</v>
      </c>
    </row>
    <row r="588" spans="1:12" x14ac:dyDescent="0.25">
      <c r="A588">
        <v>46961</v>
      </c>
      <c r="B588">
        <v>1203.883658</v>
      </c>
      <c r="C588">
        <v>8092958.6900000004</v>
      </c>
      <c r="D588">
        <v>43908501.710000001</v>
      </c>
      <c r="E588">
        <v>1164073.44</v>
      </c>
      <c r="F588">
        <v>571878.59</v>
      </c>
      <c r="G588">
        <v>13869380.98</v>
      </c>
      <c r="H588">
        <v>10503049.25</v>
      </c>
      <c r="I588">
        <v>3787624.92</v>
      </c>
      <c r="J588">
        <v>6456797.6299999999</v>
      </c>
      <c r="K588">
        <v>7973.0483830000003</v>
      </c>
      <c r="L588">
        <f t="shared" si="9"/>
        <v>16788.953198425334</v>
      </c>
    </row>
    <row r="589" spans="1:12" x14ac:dyDescent="0.25">
      <c r="A589">
        <v>46979</v>
      </c>
      <c r="B589">
        <v>904.76299100000006</v>
      </c>
      <c r="C589">
        <v>8281745.7400000002</v>
      </c>
      <c r="D589">
        <v>27473574.829999998</v>
      </c>
      <c r="E589">
        <v>1203877.8700000001</v>
      </c>
      <c r="F589">
        <v>34472.69</v>
      </c>
      <c r="G589">
        <v>10663706.460000001</v>
      </c>
      <c r="H589">
        <v>15689220.539999999</v>
      </c>
      <c r="I589">
        <v>2268240.61</v>
      </c>
      <c r="J589">
        <v>5720114.8700000001</v>
      </c>
      <c r="K589">
        <v>6196.7495479999998</v>
      </c>
      <c r="L589">
        <f t="shared" si="9"/>
        <v>19328.704216614846</v>
      </c>
    </row>
    <row r="590" spans="1:12" x14ac:dyDescent="0.25">
      <c r="A590">
        <v>46995</v>
      </c>
      <c r="B590">
        <v>581.40506900000003</v>
      </c>
      <c r="C590">
        <v>4164947.52</v>
      </c>
      <c r="D590">
        <v>28136244.399999999</v>
      </c>
      <c r="E590">
        <v>734946.23</v>
      </c>
      <c r="F590">
        <v>20151.45</v>
      </c>
      <c r="G590">
        <v>9057216.75</v>
      </c>
      <c r="H590">
        <v>8098087.8899999997</v>
      </c>
      <c r="I590">
        <v>2201083.5</v>
      </c>
      <c r="J590">
        <v>5868380.0999999996</v>
      </c>
      <c r="K590">
        <v>4994.0218590000004</v>
      </c>
      <c r="L590">
        <f t="shared" si="9"/>
        <v>17999.768072753173</v>
      </c>
    </row>
    <row r="591" spans="1:12" x14ac:dyDescent="0.25">
      <c r="A591">
        <v>47001</v>
      </c>
      <c r="B591">
        <v>857.27555199999995</v>
      </c>
      <c r="C591">
        <v>7664683.9100000001</v>
      </c>
      <c r="D591">
        <v>32491698.100000001</v>
      </c>
      <c r="E591">
        <v>822986.28</v>
      </c>
      <c r="F591">
        <v>9122.8799999999992</v>
      </c>
      <c r="G591">
        <v>10980896.359999999</v>
      </c>
      <c r="H591">
        <v>15289391.109999999</v>
      </c>
      <c r="I591">
        <v>2627078.16</v>
      </c>
      <c r="J591">
        <v>4684064.01</v>
      </c>
      <c r="K591">
        <v>7147.2992750000003</v>
      </c>
      <c r="L591">
        <f t="shared" si="9"/>
        <v>18301.658734412693</v>
      </c>
    </row>
    <row r="592" spans="1:12" x14ac:dyDescent="0.25">
      <c r="A592">
        <v>47019</v>
      </c>
      <c r="B592">
        <v>2278.144354</v>
      </c>
      <c r="C592">
        <v>11428072.48</v>
      </c>
      <c r="D592">
        <v>96922171.060000002</v>
      </c>
      <c r="E592">
        <v>5782782.5800000001</v>
      </c>
      <c r="F592">
        <v>29477.759999999998</v>
      </c>
      <c r="G592">
        <v>18844046.059999999</v>
      </c>
      <c r="H592">
        <v>29274236</v>
      </c>
      <c r="I592">
        <v>8214237.6000000099</v>
      </c>
      <c r="J592">
        <v>18560213.440000001</v>
      </c>
      <c r="K592">
        <v>15888.720772999999</v>
      </c>
      <c r="L592">
        <f t="shared" si="9"/>
        <v>16195.845552206363</v>
      </c>
    </row>
    <row r="593" spans="1:12" x14ac:dyDescent="0.25">
      <c r="A593">
        <v>47027</v>
      </c>
      <c r="B593">
        <v>2196.2265189999998</v>
      </c>
      <c r="C593">
        <v>25328012.629999999</v>
      </c>
      <c r="D593">
        <v>109248585.7</v>
      </c>
      <c r="E593">
        <v>2866829.91</v>
      </c>
      <c r="F593">
        <v>1126420.49</v>
      </c>
      <c r="G593">
        <v>27536106.84</v>
      </c>
      <c r="H593">
        <v>32918654.48</v>
      </c>
      <c r="I593">
        <v>9383642.7199999895</v>
      </c>
      <c r="J593">
        <v>17993677.859999999</v>
      </c>
      <c r="K593">
        <v>15939.398593</v>
      </c>
      <c r="L593">
        <f t="shared" si="9"/>
        <v>24147.41371398505</v>
      </c>
    </row>
    <row r="594" spans="1:12" x14ac:dyDescent="0.25">
      <c r="A594">
        <v>47043</v>
      </c>
      <c r="B594">
        <v>97.400143999999997</v>
      </c>
      <c r="C594">
        <v>846847.23</v>
      </c>
      <c r="D594">
        <v>6434186.4100000001</v>
      </c>
      <c r="E594">
        <v>188845.18</v>
      </c>
      <c r="F594">
        <v>9044.24</v>
      </c>
      <c r="G594">
        <v>1517501.64</v>
      </c>
      <c r="H594">
        <v>1726858.46</v>
      </c>
      <c r="I594">
        <v>407294.08</v>
      </c>
      <c r="J594">
        <v>946221.81</v>
      </c>
      <c r="K594">
        <v>1155.032854</v>
      </c>
      <c r="L594">
        <f t="shared" si="9"/>
        <v>18417.142676185154</v>
      </c>
    </row>
    <row r="595" spans="1:12" x14ac:dyDescent="0.25">
      <c r="A595">
        <v>47050</v>
      </c>
      <c r="B595">
        <v>145.755506</v>
      </c>
      <c r="C595">
        <v>825006.89</v>
      </c>
      <c r="D595">
        <v>6417384.5300000003</v>
      </c>
      <c r="E595">
        <v>188217.60000000001</v>
      </c>
      <c r="F595">
        <v>100251.43</v>
      </c>
      <c r="G595">
        <v>1924350.06</v>
      </c>
      <c r="H595">
        <v>2394567.84</v>
      </c>
      <c r="I595">
        <v>305357.71999999997</v>
      </c>
      <c r="J595">
        <v>846237.7</v>
      </c>
      <c r="K595">
        <v>1136.448948</v>
      </c>
      <c r="L595">
        <f t="shared" si="9"/>
        <v>16374.60928442399</v>
      </c>
    </row>
    <row r="596" spans="1:12" x14ac:dyDescent="0.25">
      <c r="A596">
        <v>47068</v>
      </c>
      <c r="B596">
        <v>62.478572</v>
      </c>
      <c r="C596">
        <v>421884.76</v>
      </c>
      <c r="D596">
        <v>2162687.52</v>
      </c>
      <c r="E596">
        <v>39483.599999999999</v>
      </c>
      <c r="F596">
        <v>3160.32</v>
      </c>
      <c r="G596">
        <v>895260.67</v>
      </c>
      <c r="H596">
        <v>734714.15</v>
      </c>
      <c r="I596">
        <v>98043.68</v>
      </c>
      <c r="J596">
        <v>304585.57</v>
      </c>
      <c r="K596">
        <v>366.58411100000001</v>
      </c>
      <c r="L596">
        <f t="shared" si="9"/>
        <v>18313.080059717347</v>
      </c>
    </row>
    <row r="597" spans="1:12" x14ac:dyDescent="0.25">
      <c r="A597">
        <v>47076</v>
      </c>
      <c r="B597">
        <v>42.547415000000001</v>
      </c>
      <c r="C597">
        <v>157456.79999999999</v>
      </c>
      <c r="D597">
        <v>2348364.9</v>
      </c>
      <c r="E597">
        <v>84678.42</v>
      </c>
      <c r="F597">
        <v>0</v>
      </c>
      <c r="G597">
        <v>1339749.32</v>
      </c>
      <c r="H597">
        <v>865393.19</v>
      </c>
      <c r="I597">
        <v>51857.78</v>
      </c>
      <c r="J597">
        <v>308235.40999999997</v>
      </c>
      <c r="K597">
        <v>492.35940599999998</v>
      </c>
      <c r="L597">
        <f t="shared" si="9"/>
        <v>13852.425057000901</v>
      </c>
    </row>
    <row r="598" spans="1:12" x14ac:dyDescent="0.25">
      <c r="A598">
        <v>47084</v>
      </c>
      <c r="B598">
        <v>145.46394699999999</v>
      </c>
      <c r="C598">
        <v>1106047.69</v>
      </c>
      <c r="D598">
        <v>6132161.3600000003</v>
      </c>
      <c r="E598">
        <v>125314.04</v>
      </c>
      <c r="F598">
        <v>1051.7</v>
      </c>
      <c r="G598">
        <v>2349652.63</v>
      </c>
      <c r="H598">
        <v>2233835.81</v>
      </c>
      <c r="I598">
        <v>47038.81</v>
      </c>
      <c r="J598">
        <v>739832.24</v>
      </c>
      <c r="K598">
        <v>1117.3350089999999</v>
      </c>
      <c r="L598">
        <f t="shared" si="9"/>
        <v>18011.285526266925</v>
      </c>
    </row>
    <row r="599" spans="1:12" x14ac:dyDescent="0.25">
      <c r="A599">
        <v>47092</v>
      </c>
      <c r="B599">
        <v>183.25227699999999</v>
      </c>
      <c r="C599">
        <v>1051854.4099999999</v>
      </c>
      <c r="D599">
        <v>4696131.28</v>
      </c>
      <c r="E599">
        <v>106598.79</v>
      </c>
      <c r="F599">
        <v>23692.75</v>
      </c>
      <c r="G599">
        <v>2412769.9700000002</v>
      </c>
      <c r="H599">
        <v>2895660.95</v>
      </c>
      <c r="I599">
        <v>681693.68</v>
      </c>
      <c r="J599">
        <v>1121911.3999999999</v>
      </c>
      <c r="K599">
        <v>1091.379811</v>
      </c>
      <c r="L599">
        <f t="shared" si="9"/>
        <v>16678.792660544299</v>
      </c>
    </row>
    <row r="600" spans="1:12" x14ac:dyDescent="0.25">
      <c r="A600">
        <v>47167</v>
      </c>
      <c r="B600">
        <v>133.807513</v>
      </c>
      <c r="C600">
        <v>1535724.08</v>
      </c>
      <c r="D600">
        <v>6285921.4299999997</v>
      </c>
      <c r="E600">
        <v>159543.01</v>
      </c>
      <c r="F600">
        <v>872.71</v>
      </c>
      <c r="G600">
        <v>2478914.86</v>
      </c>
      <c r="H600">
        <v>3851357.04</v>
      </c>
      <c r="I600">
        <v>266774.15999999997</v>
      </c>
      <c r="J600">
        <v>1873894.83</v>
      </c>
      <c r="K600">
        <v>1311.4249789999999</v>
      </c>
      <c r="L600">
        <f t="shared" si="9"/>
        <v>22851.975903233619</v>
      </c>
    </row>
    <row r="601" spans="1:12" x14ac:dyDescent="0.25">
      <c r="A601">
        <v>47175</v>
      </c>
      <c r="B601">
        <v>112.69217399999999</v>
      </c>
      <c r="C601">
        <v>662863.22</v>
      </c>
      <c r="D601">
        <v>4609404.04</v>
      </c>
      <c r="E601">
        <v>32434.5</v>
      </c>
      <c r="F601">
        <v>30983.200000000001</v>
      </c>
      <c r="G601">
        <v>1661090.28</v>
      </c>
      <c r="H601">
        <v>1630180.82</v>
      </c>
      <c r="I601">
        <v>64831.09</v>
      </c>
      <c r="J601">
        <v>454592.5</v>
      </c>
      <c r="K601">
        <v>753.90721799999994</v>
      </c>
      <c r="L601">
        <f t="shared" si="9"/>
        <v>17134.802414740043</v>
      </c>
    </row>
    <row r="602" spans="1:12" x14ac:dyDescent="0.25">
      <c r="A602">
        <v>47183</v>
      </c>
      <c r="B602">
        <v>225.75917799999999</v>
      </c>
      <c r="C602">
        <v>2200985.75</v>
      </c>
      <c r="D602">
        <v>14457357.16</v>
      </c>
      <c r="E602">
        <v>977424.96</v>
      </c>
      <c r="F602">
        <v>97231.96</v>
      </c>
      <c r="G602">
        <v>4842895.54</v>
      </c>
      <c r="H602">
        <v>7318945.79</v>
      </c>
      <c r="I602">
        <v>895480.21</v>
      </c>
      <c r="J602">
        <v>2488494.0299999998</v>
      </c>
      <c r="K602">
        <v>2622.0775410000001</v>
      </c>
      <c r="L602">
        <f t="shared" si="9"/>
        <v>21601.632312034642</v>
      </c>
    </row>
    <row r="603" spans="1:12" x14ac:dyDescent="0.25">
      <c r="A603">
        <v>47191</v>
      </c>
      <c r="B603">
        <v>228.414886</v>
      </c>
      <c r="C603">
        <v>2423145.7200000002</v>
      </c>
      <c r="D603">
        <v>16623936.66</v>
      </c>
      <c r="E603">
        <v>392847.01</v>
      </c>
      <c r="F603">
        <v>87641.3</v>
      </c>
      <c r="G603">
        <v>5016798.07</v>
      </c>
      <c r="H603">
        <v>6321901.4100000001</v>
      </c>
      <c r="I603">
        <v>1524797.63</v>
      </c>
      <c r="J603">
        <v>2282253.64</v>
      </c>
      <c r="K603">
        <v>2528.991638</v>
      </c>
      <c r="L603">
        <f t="shared" si="9"/>
        <v>23360.715593126311</v>
      </c>
    </row>
    <row r="604" spans="1:12" x14ac:dyDescent="0.25">
      <c r="A604">
        <v>47225</v>
      </c>
      <c r="B604">
        <v>223.382406</v>
      </c>
      <c r="C604">
        <v>1567931.55</v>
      </c>
      <c r="D604">
        <v>12591214.390000001</v>
      </c>
      <c r="E604">
        <v>219029.56</v>
      </c>
      <c r="F604">
        <v>26755.68</v>
      </c>
      <c r="G604">
        <v>4780763.59</v>
      </c>
      <c r="H604">
        <v>5212106.3899999997</v>
      </c>
      <c r="I604">
        <v>595227.17000000004</v>
      </c>
      <c r="J604">
        <v>1463188.83</v>
      </c>
      <c r="K604">
        <v>2045.430744</v>
      </c>
      <c r="L604">
        <f t="shared" si="9"/>
        <v>19186.794631614353</v>
      </c>
    </row>
    <row r="605" spans="1:12" x14ac:dyDescent="0.25">
      <c r="A605">
        <v>47233</v>
      </c>
      <c r="B605">
        <v>43.356281000000003</v>
      </c>
      <c r="C605">
        <v>1282044.58</v>
      </c>
      <c r="D605">
        <v>364201.02</v>
      </c>
      <c r="E605">
        <v>11692.37</v>
      </c>
      <c r="F605">
        <v>16776.04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x14ac:dyDescent="0.25">
      <c r="A606">
        <v>47241</v>
      </c>
      <c r="B606">
        <v>1107.3844879999999</v>
      </c>
      <c r="C606">
        <v>9270790.0999999996</v>
      </c>
      <c r="D606">
        <v>37971481.350000001</v>
      </c>
      <c r="E606">
        <v>989530.28</v>
      </c>
      <c r="F606">
        <v>75785.070000000007</v>
      </c>
      <c r="G606">
        <v>11195591.91</v>
      </c>
      <c r="H606">
        <v>13941509.24</v>
      </c>
      <c r="I606">
        <v>1865774.02</v>
      </c>
      <c r="J606">
        <v>6687016.9900000002</v>
      </c>
      <c r="K606">
        <v>7803.626209</v>
      </c>
      <c r="L606">
        <f t="shared" si="9"/>
        <v>17691.391544126542</v>
      </c>
    </row>
    <row r="607" spans="1:12" x14ac:dyDescent="0.25">
      <c r="A607">
        <v>47258</v>
      </c>
      <c r="B607">
        <v>66.275587999999999</v>
      </c>
      <c r="C607">
        <v>382201.84</v>
      </c>
      <c r="D607">
        <v>2912502.13</v>
      </c>
      <c r="E607">
        <v>108954.11</v>
      </c>
      <c r="F607">
        <v>18399.009999999998</v>
      </c>
      <c r="G607">
        <v>1154175.6200000001</v>
      </c>
      <c r="H607">
        <v>953981.86</v>
      </c>
      <c r="I607">
        <v>295984</v>
      </c>
      <c r="J607">
        <v>367378.56</v>
      </c>
      <c r="K607">
        <v>549.01824699999997</v>
      </c>
      <c r="L607">
        <f t="shared" si="9"/>
        <v>16351.888250711419</v>
      </c>
    </row>
    <row r="608" spans="1:12" x14ac:dyDescent="0.25">
      <c r="A608">
        <v>47266</v>
      </c>
      <c r="B608">
        <v>144.01809600000001</v>
      </c>
      <c r="C608">
        <v>840876.65</v>
      </c>
      <c r="D608">
        <v>5581025.21</v>
      </c>
      <c r="E608">
        <v>413438.11</v>
      </c>
      <c r="F608">
        <v>123237.93</v>
      </c>
      <c r="G608">
        <v>1990316.06</v>
      </c>
      <c r="H608">
        <v>2430648.5</v>
      </c>
      <c r="I608">
        <v>468741.79</v>
      </c>
      <c r="J608">
        <v>1080591.3899999999</v>
      </c>
      <c r="K608">
        <v>1258.8996420000001</v>
      </c>
      <c r="L608">
        <f t="shared" si="9"/>
        <v>15440.72290178738</v>
      </c>
    </row>
    <row r="609" spans="1:12" x14ac:dyDescent="0.25">
      <c r="A609">
        <v>47274</v>
      </c>
      <c r="B609">
        <v>243.59007600000001</v>
      </c>
      <c r="C609">
        <v>1773438.09</v>
      </c>
      <c r="D609">
        <v>11256667.43</v>
      </c>
      <c r="E609">
        <v>306138.40000000002</v>
      </c>
      <c r="F609">
        <v>106751.77</v>
      </c>
      <c r="G609">
        <v>3639444.68</v>
      </c>
      <c r="H609">
        <v>5244192.28</v>
      </c>
      <c r="I609">
        <v>1372883.53</v>
      </c>
      <c r="J609">
        <v>1658073.33</v>
      </c>
      <c r="K609">
        <v>2514.6754879999999</v>
      </c>
      <c r="L609">
        <f t="shared" si="9"/>
        <v>16659.026436801174</v>
      </c>
    </row>
    <row r="610" spans="1:12" x14ac:dyDescent="0.25">
      <c r="A610">
        <v>47308</v>
      </c>
      <c r="B610">
        <v>201.557501</v>
      </c>
      <c r="C610">
        <v>1208215.93</v>
      </c>
      <c r="D610">
        <v>6747971.0999999996</v>
      </c>
      <c r="E610">
        <v>119375.92</v>
      </c>
      <c r="F610">
        <v>17880.95</v>
      </c>
      <c r="G610">
        <v>2549197.34</v>
      </c>
      <c r="H610">
        <v>2898642.17</v>
      </c>
      <c r="I610">
        <v>604551.72</v>
      </c>
      <c r="J610">
        <v>9534.64</v>
      </c>
      <c r="K610">
        <v>1467.421938</v>
      </c>
      <c r="L610">
        <f t="shared" si="9"/>
        <v>14817.45963097467</v>
      </c>
    </row>
    <row r="611" spans="1:12" x14ac:dyDescent="0.25">
      <c r="A611">
        <v>47324</v>
      </c>
      <c r="B611">
        <v>50.872808999999997</v>
      </c>
      <c r="C611">
        <v>4899234.2300000004</v>
      </c>
      <c r="D611">
        <v>0</v>
      </c>
      <c r="E611">
        <v>64238.31</v>
      </c>
      <c r="F611">
        <v>8703.2800000000007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</row>
    <row r="612" spans="1:12" x14ac:dyDescent="0.25">
      <c r="A612">
        <v>47332</v>
      </c>
      <c r="B612">
        <v>198.17734899999999</v>
      </c>
      <c r="C612">
        <v>1145285.5900000001</v>
      </c>
      <c r="D612">
        <v>6637100.5899999999</v>
      </c>
      <c r="E612">
        <v>130760.7</v>
      </c>
      <c r="F612">
        <v>116341.93</v>
      </c>
      <c r="G612">
        <v>2658966.52</v>
      </c>
      <c r="H612">
        <v>2564751.27</v>
      </c>
      <c r="I612">
        <v>584521.54</v>
      </c>
      <c r="J612">
        <v>1626098.32</v>
      </c>
      <c r="K612">
        <v>1166.688079</v>
      </c>
      <c r="L612">
        <f t="shared" si="9"/>
        <v>18051.904093407989</v>
      </c>
    </row>
    <row r="613" spans="1:12" x14ac:dyDescent="0.25">
      <c r="A613">
        <v>47340</v>
      </c>
      <c r="B613">
        <v>614.87374799999998</v>
      </c>
      <c r="C613">
        <v>6540765.1900000004</v>
      </c>
      <c r="D613">
        <v>39063434.560000002</v>
      </c>
      <c r="E613">
        <v>1450451.94</v>
      </c>
      <c r="F613">
        <v>182036.04</v>
      </c>
      <c r="G613">
        <v>10977894.41</v>
      </c>
      <c r="H613">
        <v>10428874.859999999</v>
      </c>
      <c r="I613">
        <v>3262411.14</v>
      </c>
      <c r="J613">
        <v>6469855.2400000002</v>
      </c>
      <c r="K613">
        <v>7045.9936520000001</v>
      </c>
      <c r="L613">
        <f t="shared" si="9"/>
        <v>20832.723750678491</v>
      </c>
    </row>
    <row r="614" spans="1:12" x14ac:dyDescent="0.25">
      <c r="A614">
        <v>47365</v>
      </c>
      <c r="B614">
        <v>1394.558268</v>
      </c>
      <c r="C614">
        <v>9186262.6799999997</v>
      </c>
      <c r="D614">
        <v>31318478.670000002</v>
      </c>
      <c r="E614">
        <v>1446981.52</v>
      </c>
      <c r="F614">
        <v>62576.36</v>
      </c>
      <c r="G614">
        <v>10044130.869999999</v>
      </c>
      <c r="H614">
        <v>12345797.18</v>
      </c>
      <c r="I614">
        <v>2044324.7</v>
      </c>
      <c r="J614">
        <v>8004814.1900000004</v>
      </c>
      <c r="K614">
        <v>8093.4061030000003</v>
      </c>
      <c r="L614">
        <f t="shared" si="9"/>
        <v>14651.452282850658</v>
      </c>
    </row>
    <row r="615" spans="1:12" x14ac:dyDescent="0.25">
      <c r="A615">
        <v>47373</v>
      </c>
      <c r="B615">
        <v>1160.1561810000001</v>
      </c>
      <c r="C615">
        <v>8667796.0700000003</v>
      </c>
      <c r="D615">
        <v>34069701.439999998</v>
      </c>
      <c r="E615">
        <v>613947.79</v>
      </c>
      <c r="F615">
        <v>0</v>
      </c>
      <c r="G615">
        <v>10529419.26</v>
      </c>
      <c r="H615">
        <v>8578547.3800000008</v>
      </c>
      <c r="I615">
        <v>1099177.04</v>
      </c>
      <c r="J615">
        <v>5544606.8200000003</v>
      </c>
      <c r="K615">
        <v>7339.7721250000004</v>
      </c>
      <c r="L615">
        <f t="shared" si="9"/>
        <v>15705.193387597428</v>
      </c>
    </row>
    <row r="616" spans="1:12" x14ac:dyDescent="0.25">
      <c r="A616">
        <v>47381</v>
      </c>
      <c r="B616">
        <v>515.39818200000002</v>
      </c>
      <c r="C616">
        <v>3026341.38</v>
      </c>
      <c r="D616">
        <v>16839222.969999999</v>
      </c>
      <c r="E616">
        <v>716922.82</v>
      </c>
      <c r="F616">
        <v>1278675.94</v>
      </c>
      <c r="G616">
        <v>4941749.96</v>
      </c>
      <c r="H616">
        <v>4982135.6500000004</v>
      </c>
      <c r="I616">
        <v>328049.48</v>
      </c>
      <c r="J616">
        <v>2338836.91</v>
      </c>
      <c r="K616">
        <v>4045.8025619999999</v>
      </c>
      <c r="L616">
        <f t="shared" si="9"/>
        <v>13639.307181553067</v>
      </c>
    </row>
    <row r="617" spans="1:12" x14ac:dyDescent="0.25">
      <c r="A617">
        <v>47399</v>
      </c>
      <c r="B617">
        <v>288.51174600000002</v>
      </c>
      <c r="C617">
        <v>1185342.8</v>
      </c>
      <c r="D617">
        <v>8997619.8599999994</v>
      </c>
      <c r="E617">
        <v>295041.63</v>
      </c>
      <c r="F617">
        <v>112491</v>
      </c>
      <c r="G617">
        <v>3310135.08</v>
      </c>
      <c r="H617">
        <v>3854677.46</v>
      </c>
      <c r="I617">
        <v>722789.23</v>
      </c>
      <c r="J617">
        <v>1289449.07</v>
      </c>
      <c r="K617">
        <v>2043.79135</v>
      </c>
      <c r="L617">
        <f t="shared" si="9"/>
        <v>13200.498908839127</v>
      </c>
    </row>
    <row r="618" spans="1:12" x14ac:dyDescent="0.25">
      <c r="A618">
        <v>47407</v>
      </c>
      <c r="B618">
        <v>37.274225999999999</v>
      </c>
      <c r="C618">
        <v>1342096.8700000001</v>
      </c>
      <c r="D618">
        <v>33652.910000000003</v>
      </c>
      <c r="E618">
        <v>58077.3</v>
      </c>
      <c r="F618">
        <v>13514.84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x14ac:dyDescent="0.25">
      <c r="A619">
        <v>47415</v>
      </c>
      <c r="B619">
        <v>47.936565999999999</v>
      </c>
      <c r="C619">
        <v>418385.11</v>
      </c>
      <c r="D619">
        <v>3143964.22</v>
      </c>
      <c r="E619">
        <v>101921.74</v>
      </c>
      <c r="F619">
        <v>11648.28</v>
      </c>
      <c r="G619">
        <v>1026795.26</v>
      </c>
      <c r="H619">
        <v>1424110.09</v>
      </c>
      <c r="I619">
        <v>330308.59999999998</v>
      </c>
      <c r="J619">
        <v>346026.35</v>
      </c>
      <c r="K619">
        <v>542.19093099999998</v>
      </c>
      <c r="L619">
        <f t="shared" si="9"/>
        <v>20503.769253095765</v>
      </c>
    </row>
    <row r="620" spans="1:12" x14ac:dyDescent="0.25">
      <c r="A620">
        <v>47423</v>
      </c>
      <c r="B620">
        <v>45.151054000000002</v>
      </c>
      <c r="C620">
        <v>515239.53</v>
      </c>
      <c r="D620">
        <v>3186903.55</v>
      </c>
      <c r="E620">
        <v>61508.49</v>
      </c>
      <c r="F620">
        <v>4845</v>
      </c>
      <c r="G620">
        <v>1126906.32</v>
      </c>
      <c r="H620">
        <v>1263849.8700000001</v>
      </c>
      <c r="I620">
        <v>137316.41</v>
      </c>
      <c r="J620">
        <v>322873.02</v>
      </c>
      <c r="K620">
        <v>560.51897299999996</v>
      </c>
      <c r="L620">
        <f t="shared" si="9"/>
        <v>22301.731317139387</v>
      </c>
    </row>
    <row r="621" spans="1:12" x14ac:dyDescent="0.25">
      <c r="A621">
        <v>47431</v>
      </c>
      <c r="B621">
        <v>80.481320999999994</v>
      </c>
      <c r="C621">
        <v>498209.46</v>
      </c>
      <c r="D621">
        <v>3273223.64</v>
      </c>
      <c r="E621">
        <v>117715.36</v>
      </c>
      <c r="F621">
        <v>1987.04</v>
      </c>
      <c r="G621">
        <v>1633074.65</v>
      </c>
      <c r="H621">
        <v>1562263.57</v>
      </c>
      <c r="I621">
        <v>223872.6</v>
      </c>
      <c r="J621">
        <v>243832.75</v>
      </c>
      <c r="K621">
        <v>476.675881</v>
      </c>
      <c r="L621">
        <f t="shared" si="9"/>
        <v>20992.821093580038</v>
      </c>
    </row>
    <row r="622" spans="1:12" x14ac:dyDescent="0.25">
      <c r="A622">
        <v>47449</v>
      </c>
      <c r="B622">
        <v>83.917051999999998</v>
      </c>
      <c r="C622">
        <v>501460.61</v>
      </c>
      <c r="D622">
        <v>6897868.7800000003</v>
      </c>
      <c r="E622">
        <v>341256.91</v>
      </c>
      <c r="F622">
        <v>21289.96</v>
      </c>
      <c r="G622">
        <v>2171591.67</v>
      </c>
      <c r="H622">
        <v>2160876.4700000002</v>
      </c>
      <c r="I622">
        <v>465685.83</v>
      </c>
      <c r="J622">
        <v>682901.19</v>
      </c>
      <c r="K622">
        <v>1463.8610450000001</v>
      </c>
      <c r="L622">
        <f t="shared" si="9"/>
        <v>14679.686580905924</v>
      </c>
    </row>
    <row r="623" spans="1:12" x14ac:dyDescent="0.25">
      <c r="A623">
        <v>47456</v>
      </c>
      <c r="B623">
        <v>62.489699000000002</v>
      </c>
      <c r="C623">
        <v>424817.85</v>
      </c>
      <c r="D623">
        <v>3700613.89</v>
      </c>
      <c r="E623">
        <v>165980.79</v>
      </c>
      <c r="F623">
        <v>83822.429999999993</v>
      </c>
      <c r="G623">
        <v>953918.67</v>
      </c>
      <c r="H623">
        <v>1282153.78</v>
      </c>
      <c r="I623">
        <v>201096.88</v>
      </c>
      <c r="J623">
        <v>154891.74</v>
      </c>
      <c r="K623">
        <v>594.93789900000002</v>
      </c>
      <c r="L623">
        <f t="shared" si="9"/>
        <v>17795.115463332688</v>
      </c>
    </row>
    <row r="624" spans="1:12" x14ac:dyDescent="0.25">
      <c r="A624">
        <v>47464</v>
      </c>
      <c r="B624">
        <v>87.364187999999999</v>
      </c>
      <c r="C624">
        <v>462866.13</v>
      </c>
      <c r="D624">
        <v>5039779.6399999997</v>
      </c>
      <c r="E624">
        <v>221174.79</v>
      </c>
      <c r="F624">
        <v>51244.94</v>
      </c>
      <c r="G624">
        <v>1960198.91</v>
      </c>
      <c r="H624">
        <v>2608912.41</v>
      </c>
      <c r="I624">
        <v>351517.33</v>
      </c>
      <c r="J624">
        <v>687536.94</v>
      </c>
      <c r="K624">
        <v>1018.737703</v>
      </c>
      <c r="L624">
        <f t="shared" si="9"/>
        <v>16017.628080102681</v>
      </c>
    </row>
    <row r="625" spans="1:12" x14ac:dyDescent="0.25">
      <c r="A625">
        <v>47472</v>
      </c>
      <c r="B625">
        <v>19.540185000000001</v>
      </c>
      <c r="C625">
        <v>64753.9</v>
      </c>
      <c r="D625">
        <v>1172095.1200000001</v>
      </c>
      <c r="E625">
        <v>7837.25</v>
      </c>
      <c r="F625">
        <v>0</v>
      </c>
      <c r="G625">
        <v>471795.29</v>
      </c>
      <c r="H625">
        <v>592397.99</v>
      </c>
      <c r="I625">
        <v>100020.24</v>
      </c>
      <c r="J625">
        <v>128646.55</v>
      </c>
      <c r="K625">
        <v>141.60676799999999</v>
      </c>
      <c r="L625">
        <f t="shared" si="9"/>
        <v>20776.272474346682</v>
      </c>
    </row>
    <row r="626" spans="1:12" x14ac:dyDescent="0.25">
      <c r="A626">
        <v>47498</v>
      </c>
      <c r="B626">
        <v>25</v>
      </c>
      <c r="C626">
        <v>103638.04</v>
      </c>
      <c r="D626">
        <v>2488076.7799999998</v>
      </c>
      <c r="E626">
        <v>122822.27</v>
      </c>
      <c r="F626">
        <v>60093.82</v>
      </c>
      <c r="G626">
        <v>936061.24</v>
      </c>
      <c r="H626">
        <v>890245.88</v>
      </c>
      <c r="I626">
        <v>276542.61</v>
      </c>
      <c r="J626">
        <v>306042.78000000003</v>
      </c>
      <c r="K626">
        <v>368.61733800000002</v>
      </c>
      <c r="L626">
        <f t="shared" si="9"/>
        <v>17926.439794357964</v>
      </c>
    </row>
    <row r="627" spans="1:12" x14ac:dyDescent="0.25">
      <c r="A627">
        <v>47506</v>
      </c>
      <c r="B627">
        <v>54.920819000000002</v>
      </c>
      <c r="C627">
        <v>249050.38</v>
      </c>
      <c r="D627">
        <v>2113368.4</v>
      </c>
      <c r="E627">
        <v>83318.3</v>
      </c>
      <c r="F627">
        <v>30520.240000000002</v>
      </c>
      <c r="G627">
        <v>1157328.07</v>
      </c>
      <c r="H627">
        <v>1817264.75</v>
      </c>
      <c r="I627">
        <v>150545.18</v>
      </c>
      <c r="J627">
        <v>241608.55</v>
      </c>
      <c r="K627">
        <v>493.82583099999999</v>
      </c>
      <c r="L627">
        <f t="shared" si="9"/>
        <v>15862.503467634528</v>
      </c>
    </row>
    <row r="628" spans="1:12" x14ac:dyDescent="0.25">
      <c r="A628">
        <v>47514</v>
      </c>
      <c r="B628">
        <v>124.929224</v>
      </c>
      <c r="C628">
        <v>366539.04</v>
      </c>
      <c r="D628">
        <v>4646373.05</v>
      </c>
      <c r="E628">
        <v>279691.09999999998</v>
      </c>
      <c r="F628">
        <v>510.95</v>
      </c>
      <c r="G628">
        <v>1476180.22</v>
      </c>
      <c r="H628">
        <v>1901084.4</v>
      </c>
      <c r="I628">
        <v>292901</v>
      </c>
      <c r="J628">
        <v>584193.86</v>
      </c>
      <c r="K628">
        <v>954.711499</v>
      </c>
      <c r="L628">
        <f t="shared" si="9"/>
        <v>12550.422706102425</v>
      </c>
    </row>
    <row r="629" spans="1:12" x14ac:dyDescent="0.25">
      <c r="A629">
        <v>47522</v>
      </c>
      <c r="B629">
        <v>79.923113999999998</v>
      </c>
      <c r="C629">
        <v>364296.16</v>
      </c>
      <c r="D629">
        <v>2308771.44</v>
      </c>
      <c r="E629">
        <v>181424.77</v>
      </c>
      <c r="F629">
        <v>34792</v>
      </c>
      <c r="G629">
        <v>857993.98</v>
      </c>
      <c r="H629">
        <v>1272122.8999999999</v>
      </c>
      <c r="I629">
        <v>134706.44</v>
      </c>
      <c r="J629">
        <v>187995.01</v>
      </c>
      <c r="K629">
        <v>394.60787599999998</v>
      </c>
      <c r="L629">
        <f t="shared" si="9"/>
        <v>17172.647250496237</v>
      </c>
    </row>
    <row r="630" spans="1:12" x14ac:dyDescent="0.25">
      <c r="A630">
        <v>47548</v>
      </c>
      <c r="B630">
        <v>66.914582999999993</v>
      </c>
      <c r="C630">
        <v>431296.64</v>
      </c>
      <c r="D630">
        <v>2805106.14</v>
      </c>
      <c r="E630">
        <v>151326.54999999999</v>
      </c>
      <c r="F630">
        <v>95316.64</v>
      </c>
      <c r="G630">
        <v>1941768.64</v>
      </c>
      <c r="H630">
        <v>2066796.18</v>
      </c>
      <c r="I630">
        <v>414973.56</v>
      </c>
      <c r="J630">
        <v>399344.19</v>
      </c>
      <c r="K630">
        <v>510.19593400000002</v>
      </c>
      <c r="L630">
        <f t="shared" si="9"/>
        <v>21880.005505098241</v>
      </c>
    </row>
    <row r="631" spans="1:12" x14ac:dyDescent="0.25">
      <c r="A631">
        <v>47571</v>
      </c>
      <c r="B631">
        <v>58.882697</v>
      </c>
      <c r="C631">
        <v>249383.25</v>
      </c>
      <c r="D631">
        <v>2734312.86</v>
      </c>
      <c r="E631">
        <v>104741.65</v>
      </c>
      <c r="F631">
        <v>10079</v>
      </c>
      <c r="G631">
        <v>1282555.58</v>
      </c>
      <c r="H631">
        <v>827436.32</v>
      </c>
      <c r="I631">
        <v>80917.16</v>
      </c>
      <c r="J631">
        <v>342047.18</v>
      </c>
      <c r="K631">
        <v>396.874279</v>
      </c>
      <c r="L631">
        <f t="shared" si="9"/>
        <v>17796.450882919533</v>
      </c>
    </row>
    <row r="632" spans="1:12" x14ac:dyDescent="0.25">
      <c r="A632">
        <v>47589</v>
      </c>
      <c r="B632">
        <v>133.81629799999999</v>
      </c>
      <c r="C632">
        <v>982186.22</v>
      </c>
      <c r="D632">
        <v>6508699.8499999996</v>
      </c>
      <c r="E632">
        <v>161207.96</v>
      </c>
      <c r="F632">
        <v>1574</v>
      </c>
      <c r="G632">
        <v>1782053.8</v>
      </c>
      <c r="H632">
        <v>1729375.49</v>
      </c>
      <c r="I632">
        <v>441845.28</v>
      </c>
      <c r="J632">
        <v>801592.05</v>
      </c>
      <c r="K632">
        <v>994.97761000000003</v>
      </c>
      <c r="L632">
        <f t="shared" si="9"/>
        <v>18823.835818607382</v>
      </c>
    </row>
    <row r="633" spans="1:12" x14ac:dyDescent="0.25">
      <c r="A633">
        <v>47597</v>
      </c>
      <c r="B633">
        <v>106.029437</v>
      </c>
      <c r="C633">
        <v>1040710.15</v>
      </c>
      <c r="D633">
        <v>4916885.5</v>
      </c>
      <c r="E633">
        <v>153901.15</v>
      </c>
      <c r="F633">
        <v>1100</v>
      </c>
      <c r="G633">
        <v>2196942.8199999998</v>
      </c>
      <c r="H633">
        <v>1613499.37</v>
      </c>
      <c r="I633">
        <v>117490.88</v>
      </c>
      <c r="J633">
        <v>867403.92</v>
      </c>
      <c r="K633">
        <v>800.64855999999997</v>
      </c>
      <c r="L633">
        <f t="shared" si="9"/>
        <v>22139.332953685007</v>
      </c>
    </row>
    <row r="634" spans="1:12" x14ac:dyDescent="0.25">
      <c r="A634">
        <v>47613</v>
      </c>
      <c r="B634">
        <v>112.495019</v>
      </c>
      <c r="C634">
        <v>458105.26</v>
      </c>
      <c r="D634">
        <v>3065551.25</v>
      </c>
      <c r="E634">
        <v>129445.09</v>
      </c>
      <c r="F634">
        <v>712.39</v>
      </c>
      <c r="G634">
        <v>1121587.3999999999</v>
      </c>
      <c r="H634">
        <v>1855144.34</v>
      </c>
      <c r="I634">
        <v>321142.7</v>
      </c>
      <c r="J634">
        <v>422238.18</v>
      </c>
      <c r="K634">
        <v>714.14315099999999</v>
      </c>
      <c r="L634">
        <f t="shared" si="9"/>
        <v>13756.309778183664</v>
      </c>
    </row>
    <row r="635" spans="1:12" x14ac:dyDescent="0.25">
      <c r="A635">
        <v>47621</v>
      </c>
      <c r="B635">
        <v>118.036675</v>
      </c>
      <c r="C635">
        <v>308314.46999999997</v>
      </c>
      <c r="D635">
        <v>3834711.25</v>
      </c>
      <c r="E635">
        <v>284731.90999999997</v>
      </c>
      <c r="F635">
        <v>7279.18</v>
      </c>
      <c r="G635">
        <v>1982744.22</v>
      </c>
      <c r="H635">
        <v>1745626.04</v>
      </c>
      <c r="I635">
        <v>290921.40000000002</v>
      </c>
      <c r="J635">
        <v>636477.17000000004</v>
      </c>
      <c r="K635">
        <v>894.76091199999996</v>
      </c>
      <c r="L635">
        <f t="shared" si="9"/>
        <v>12427.484034817266</v>
      </c>
    </row>
    <row r="636" spans="1:12" x14ac:dyDescent="0.25">
      <c r="A636">
        <v>47639</v>
      </c>
      <c r="B636">
        <v>161.70944600000001</v>
      </c>
      <c r="C636">
        <v>1100759.49</v>
      </c>
      <c r="D636">
        <v>5497594.6799999997</v>
      </c>
      <c r="E636">
        <v>173444.51</v>
      </c>
      <c r="F636">
        <v>1599.95</v>
      </c>
      <c r="G636">
        <v>1910037.1</v>
      </c>
      <c r="H636">
        <v>3006102.73</v>
      </c>
      <c r="I636">
        <v>202656.39</v>
      </c>
      <c r="J636">
        <v>722165.6</v>
      </c>
      <c r="K636">
        <v>1058.1745350000001</v>
      </c>
      <c r="L636">
        <f t="shared" si="9"/>
        <v>17687.645975623025</v>
      </c>
    </row>
    <row r="637" spans="1:12" x14ac:dyDescent="0.25">
      <c r="A637">
        <v>47688</v>
      </c>
      <c r="B637">
        <v>143.39902499999999</v>
      </c>
      <c r="C637">
        <v>1135865.27</v>
      </c>
      <c r="D637">
        <v>7412118.3700000001</v>
      </c>
      <c r="E637">
        <v>300583.90000000002</v>
      </c>
      <c r="F637">
        <v>59.5</v>
      </c>
      <c r="G637">
        <v>2742498.06</v>
      </c>
      <c r="H637">
        <v>2929558.81</v>
      </c>
      <c r="I637">
        <v>540824.61</v>
      </c>
      <c r="J637">
        <v>514517.04</v>
      </c>
      <c r="K637">
        <v>1472.841829</v>
      </c>
      <c r="L637">
        <f t="shared" si="9"/>
        <v>17725.295591702714</v>
      </c>
    </row>
    <row r="638" spans="1:12" x14ac:dyDescent="0.25">
      <c r="A638">
        <v>47696</v>
      </c>
      <c r="B638">
        <v>282.00779699999998</v>
      </c>
      <c r="C638">
        <v>1982780.07</v>
      </c>
      <c r="D638">
        <v>9828383.7300000004</v>
      </c>
      <c r="E638">
        <v>189790.01</v>
      </c>
      <c r="F638">
        <v>133702.59</v>
      </c>
      <c r="G638">
        <v>4075536.31</v>
      </c>
      <c r="H638">
        <v>4204753.25</v>
      </c>
      <c r="I638">
        <v>675921.06</v>
      </c>
      <c r="J638">
        <v>1329931.97</v>
      </c>
      <c r="K638">
        <v>1802.228036</v>
      </c>
      <c r="L638">
        <f t="shared" si="9"/>
        <v>18371.358413561378</v>
      </c>
    </row>
    <row r="639" spans="1:12" x14ac:dyDescent="0.25">
      <c r="A639">
        <v>47712</v>
      </c>
      <c r="B639">
        <v>73.752314999999996</v>
      </c>
      <c r="C639">
        <v>296879.18</v>
      </c>
      <c r="D639">
        <v>2655525.4500000002</v>
      </c>
      <c r="E639">
        <v>67590.2</v>
      </c>
      <c r="F639">
        <v>0</v>
      </c>
      <c r="G639">
        <v>1257861.53</v>
      </c>
      <c r="H639">
        <v>1041363.5</v>
      </c>
      <c r="I639">
        <v>435203.87</v>
      </c>
      <c r="J639">
        <v>375232.13</v>
      </c>
      <c r="K639">
        <v>561.20666400000005</v>
      </c>
      <c r="L639">
        <f t="shared" si="9"/>
        <v>14418.631705193606</v>
      </c>
    </row>
    <row r="640" spans="1:12" x14ac:dyDescent="0.25">
      <c r="A640">
        <v>47720</v>
      </c>
      <c r="B640">
        <v>115.894858</v>
      </c>
      <c r="C640">
        <v>819231.76</v>
      </c>
      <c r="D640">
        <v>4423427.9000000004</v>
      </c>
      <c r="E640">
        <v>63237.33</v>
      </c>
      <c r="F640">
        <v>0</v>
      </c>
      <c r="G640">
        <v>1340773.33</v>
      </c>
      <c r="H640">
        <v>1727013.72</v>
      </c>
      <c r="I640">
        <v>328634.21999999997</v>
      </c>
      <c r="J640">
        <v>428383.66</v>
      </c>
      <c r="K640">
        <v>875.38799100000006</v>
      </c>
      <c r="L640">
        <f t="shared" si="9"/>
        <v>16563.362804108896</v>
      </c>
    </row>
    <row r="641" spans="1:12" x14ac:dyDescent="0.25">
      <c r="A641">
        <v>47738</v>
      </c>
      <c r="B641">
        <v>96.623447999999996</v>
      </c>
      <c r="C641">
        <v>524497.25</v>
      </c>
      <c r="D641">
        <v>4242446.63</v>
      </c>
      <c r="E641">
        <v>138014.39000000001</v>
      </c>
      <c r="F641">
        <v>20859.11</v>
      </c>
      <c r="G641">
        <v>1224320.8400000001</v>
      </c>
      <c r="H641">
        <v>1485994.43</v>
      </c>
      <c r="I641">
        <v>245995.25</v>
      </c>
      <c r="J641">
        <v>392202.84</v>
      </c>
      <c r="K641">
        <v>739.61641499999996</v>
      </c>
      <c r="L641">
        <f t="shared" si="9"/>
        <v>15906.439948536768</v>
      </c>
    </row>
    <row r="642" spans="1:12" x14ac:dyDescent="0.25">
      <c r="A642">
        <v>47746</v>
      </c>
      <c r="B642">
        <v>143.97749099999999</v>
      </c>
      <c r="C642">
        <v>823354.16</v>
      </c>
      <c r="D642">
        <v>4519622.54</v>
      </c>
      <c r="E642">
        <v>77745.440000000002</v>
      </c>
      <c r="F642">
        <v>10509.68</v>
      </c>
      <c r="G642">
        <v>2288552.96</v>
      </c>
      <c r="H642">
        <v>2058599.85</v>
      </c>
      <c r="I642">
        <v>875331.75</v>
      </c>
      <c r="J642">
        <v>341137.28</v>
      </c>
      <c r="K642">
        <v>994.08546799999999</v>
      </c>
      <c r="L642">
        <f t="shared" si="9"/>
        <v>15950.64820826675</v>
      </c>
    </row>
    <row r="643" spans="1:12" x14ac:dyDescent="0.25">
      <c r="A643">
        <v>47761</v>
      </c>
      <c r="B643">
        <v>140.89335700000001</v>
      </c>
      <c r="C643">
        <v>992156.04</v>
      </c>
      <c r="D643">
        <v>5539981.2699999996</v>
      </c>
      <c r="E643">
        <v>307930.65000000002</v>
      </c>
      <c r="F643">
        <v>15327.74</v>
      </c>
      <c r="G643">
        <v>1867587.58</v>
      </c>
      <c r="H643">
        <v>2689894.02</v>
      </c>
      <c r="I643">
        <v>432686.03</v>
      </c>
      <c r="J643">
        <v>701862.5</v>
      </c>
      <c r="K643">
        <v>1113.85727</v>
      </c>
      <c r="L643">
        <f t="shared" ref="L643:L706" si="10">((SUM(D643:J643)/K643)+(C643/B643))</f>
        <v>17415.996448411031</v>
      </c>
    </row>
    <row r="644" spans="1:12" x14ac:dyDescent="0.25">
      <c r="A644">
        <v>47787</v>
      </c>
      <c r="B644">
        <v>267.245924</v>
      </c>
      <c r="C644">
        <v>1216657.43</v>
      </c>
      <c r="D644">
        <v>7033068.6299999999</v>
      </c>
      <c r="E644">
        <v>769150.43</v>
      </c>
      <c r="F644">
        <v>0</v>
      </c>
      <c r="G644">
        <v>2578235.65</v>
      </c>
      <c r="H644">
        <v>3993578.26</v>
      </c>
      <c r="I644">
        <v>43539.01</v>
      </c>
      <c r="J644">
        <v>735808.21</v>
      </c>
      <c r="K644">
        <v>1388.1467749999999</v>
      </c>
      <c r="L644">
        <f t="shared" si="10"/>
        <v>15468.842726384522</v>
      </c>
    </row>
    <row r="645" spans="1:12" x14ac:dyDescent="0.25">
      <c r="A645">
        <v>47795</v>
      </c>
      <c r="B645">
        <v>188.660526</v>
      </c>
      <c r="C645">
        <v>1385849.18</v>
      </c>
      <c r="D645">
        <v>6337468.3099999996</v>
      </c>
      <c r="E645">
        <v>300983.78999999998</v>
      </c>
      <c r="F645">
        <v>36135.410000000003</v>
      </c>
      <c r="G645">
        <v>2925873.14</v>
      </c>
      <c r="H645">
        <v>3403578.95</v>
      </c>
      <c r="I645">
        <v>184611.57</v>
      </c>
      <c r="J645">
        <v>934780.19</v>
      </c>
      <c r="K645">
        <v>1387.923916</v>
      </c>
      <c r="L645">
        <f t="shared" si="10"/>
        <v>17521.670064089616</v>
      </c>
    </row>
    <row r="646" spans="1:12" x14ac:dyDescent="0.25">
      <c r="A646">
        <v>47803</v>
      </c>
      <c r="B646">
        <v>261.78604200000001</v>
      </c>
      <c r="C646">
        <v>1603047.6</v>
      </c>
      <c r="D646">
        <v>6865010.9500000002</v>
      </c>
      <c r="E646">
        <v>189512.39</v>
      </c>
      <c r="F646">
        <v>2733</v>
      </c>
      <c r="G646">
        <v>3007435.93</v>
      </c>
      <c r="H646">
        <v>3391810.31</v>
      </c>
      <c r="I646">
        <v>386316.78</v>
      </c>
      <c r="J646">
        <v>1192651.75</v>
      </c>
      <c r="K646">
        <v>1977.995588</v>
      </c>
      <c r="L646">
        <f t="shared" si="10"/>
        <v>13724.870312886098</v>
      </c>
    </row>
    <row r="647" spans="1:12" x14ac:dyDescent="0.25">
      <c r="A647">
        <v>47811</v>
      </c>
      <c r="B647">
        <v>55.590119999999999</v>
      </c>
      <c r="C647">
        <v>948985.74</v>
      </c>
      <c r="D647">
        <v>5151.0600000000004</v>
      </c>
      <c r="E647">
        <v>90679.45</v>
      </c>
      <c r="F647">
        <v>44459.21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x14ac:dyDescent="0.25">
      <c r="A648">
        <v>47829</v>
      </c>
      <c r="B648">
        <v>97.057355999999999</v>
      </c>
      <c r="C648">
        <v>493315.81</v>
      </c>
      <c r="D648">
        <v>4689992.46</v>
      </c>
      <c r="E648">
        <v>265628.49</v>
      </c>
      <c r="F648">
        <v>42461.19</v>
      </c>
      <c r="G648">
        <v>1957068.44</v>
      </c>
      <c r="H648">
        <v>2052758.06</v>
      </c>
      <c r="I648">
        <v>473954.49</v>
      </c>
      <c r="J648">
        <v>616322.57999999996</v>
      </c>
      <c r="K648">
        <v>1051.9727339999999</v>
      </c>
      <c r="L648">
        <f t="shared" si="10"/>
        <v>14682.009232865665</v>
      </c>
    </row>
    <row r="649" spans="1:12" x14ac:dyDescent="0.25">
      <c r="A649">
        <v>47837</v>
      </c>
      <c r="B649">
        <v>76.295946999999998</v>
      </c>
      <c r="C649">
        <v>440308.37</v>
      </c>
      <c r="D649">
        <v>2648834.2400000002</v>
      </c>
      <c r="E649">
        <v>76924.84</v>
      </c>
      <c r="F649">
        <v>0</v>
      </c>
      <c r="G649">
        <v>1105213.78</v>
      </c>
      <c r="H649">
        <v>1260949.52</v>
      </c>
      <c r="I649">
        <v>330335.07</v>
      </c>
      <c r="J649">
        <v>633580.29</v>
      </c>
      <c r="K649">
        <v>598.50679700000001</v>
      </c>
      <c r="L649">
        <f t="shared" si="10"/>
        <v>15889.302341660361</v>
      </c>
    </row>
    <row r="650" spans="1:12" x14ac:dyDescent="0.25">
      <c r="A650">
        <v>47845</v>
      </c>
      <c r="B650">
        <v>132.47717800000001</v>
      </c>
      <c r="C650">
        <v>642134.5</v>
      </c>
      <c r="D650">
        <v>2996323.23</v>
      </c>
      <c r="E650">
        <v>100691.94</v>
      </c>
      <c r="F650">
        <v>0</v>
      </c>
      <c r="G650">
        <v>1565904.48</v>
      </c>
      <c r="H650">
        <v>1880971.96</v>
      </c>
      <c r="I650">
        <v>111471.5</v>
      </c>
      <c r="J650">
        <v>789709.6</v>
      </c>
      <c r="K650">
        <v>912.36879699999997</v>
      </c>
      <c r="L650">
        <f t="shared" si="10"/>
        <v>13007.290083412798</v>
      </c>
    </row>
    <row r="651" spans="1:12" x14ac:dyDescent="0.25">
      <c r="A651">
        <v>47852</v>
      </c>
      <c r="B651">
        <v>194.28917999999999</v>
      </c>
      <c r="C651">
        <v>960005.41</v>
      </c>
      <c r="D651">
        <v>4719199.33</v>
      </c>
      <c r="E651">
        <v>115209.33</v>
      </c>
      <c r="F651">
        <v>6438.83</v>
      </c>
      <c r="G651">
        <v>1596944.03</v>
      </c>
      <c r="H651">
        <v>1482713.36</v>
      </c>
      <c r="I651">
        <v>300588.11</v>
      </c>
      <c r="J651">
        <v>814302.8</v>
      </c>
      <c r="K651">
        <v>1132.6898369999999</v>
      </c>
      <c r="L651">
        <f t="shared" si="10"/>
        <v>12918.053457641487</v>
      </c>
    </row>
    <row r="652" spans="1:12" x14ac:dyDescent="0.25">
      <c r="A652">
        <v>47860</v>
      </c>
      <c r="B652">
        <v>41.188569999999999</v>
      </c>
      <c r="C652">
        <v>1382622.35</v>
      </c>
      <c r="D652">
        <v>1682745.34</v>
      </c>
      <c r="E652">
        <v>1049683.8899999999</v>
      </c>
      <c r="F652">
        <v>944218.61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</row>
    <row r="653" spans="1:12" x14ac:dyDescent="0.25">
      <c r="A653">
        <v>47878</v>
      </c>
      <c r="B653">
        <v>98.117808999999994</v>
      </c>
      <c r="C653">
        <v>1066666.97</v>
      </c>
      <c r="D653">
        <v>7057538.9500000002</v>
      </c>
      <c r="E653">
        <v>36278.29</v>
      </c>
      <c r="F653">
        <v>14124.14</v>
      </c>
      <c r="G653">
        <v>2333259.71</v>
      </c>
      <c r="H653">
        <v>2361971.88</v>
      </c>
      <c r="I653">
        <v>422723.73</v>
      </c>
      <c r="J653">
        <v>930446.29</v>
      </c>
      <c r="K653">
        <v>1102.400218</v>
      </c>
      <c r="L653">
        <f t="shared" si="10"/>
        <v>22805.559140727011</v>
      </c>
    </row>
    <row r="654" spans="1:12" x14ac:dyDescent="0.25">
      <c r="A654">
        <v>47886</v>
      </c>
      <c r="B654">
        <v>364.65811600000001</v>
      </c>
      <c r="C654">
        <v>2157453.7999999998</v>
      </c>
      <c r="D654">
        <v>12796632.449999999</v>
      </c>
      <c r="E654">
        <v>307459.42</v>
      </c>
      <c r="F654">
        <v>0</v>
      </c>
      <c r="G654">
        <v>6215388.75</v>
      </c>
      <c r="H654">
        <v>3703211.99</v>
      </c>
      <c r="I654">
        <v>130363.61</v>
      </c>
      <c r="J654">
        <v>1797545.61</v>
      </c>
      <c r="K654">
        <v>2748.0563440000001</v>
      </c>
      <c r="L654">
        <f t="shared" si="10"/>
        <v>14995.737278584384</v>
      </c>
    </row>
    <row r="655" spans="1:12" x14ac:dyDescent="0.25">
      <c r="A655">
        <v>47894</v>
      </c>
      <c r="B655">
        <v>434.85208799999998</v>
      </c>
      <c r="C655">
        <v>2358375.42</v>
      </c>
      <c r="D655">
        <v>18537956.600000001</v>
      </c>
      <c r="E655">
        <v>535419.17000000004</v>
      </c>
      <c r="F655">
        <v>4351.24</v>
      </c>
      <c r="G655">
        <v>6939748.3099999996</v>
      </c>
      <c r="H655">
        <v>9351378.2300000004</v>
      </c>
      <c r="I655">
        <v>483419.52</v>
      </c>
      <c r="J655">
        <v>3509826.46</v>
      </c>
      <c r="K655">
        <v>4174.7703160000001</v>
      </c>
      <c r="L655">
        <f t="shared" si="10"/>
        <v>14851.963290192203</v>
      </c>
    </row>
    <row r="656" spans="1:12" x14ac:dyDescent="0.25">
      <c r="A656">
        <v>47902</v>
      </c>
      <c r="B656">
        <v>119.95807499999999</v>
      </c>
      <c r="C656">
        <v>45633.34</v>
      </c>
      <c r="D656">
        <v>9132927.3900000006</v>
      </c>
      <c r="E656">
        <v>288964.57</v>
      </c>
      <c r="F656">
        <v>114817.58</v>
      </c>
      <c r="G656">
        <v>2757995.05</v>
      </c>
      <c r="H656">
        <v>4566640.92</v>
      </c>
      <c r="I656">
        <v>1085234.01</v>
      </c>
      <c r="J656">
        <v>1836064.49</v>
      </c>
      <c r="K656">
        <v>1488.6107979999999</v>
      </c>
      <c r="L656">
        <f t="shared" si="10"/>
        <v>13669.743341637255</v>
      </c>
    </row>
    <row r="657" spans="1:12" x14ac:dyDescent="0.25">
      <c r="A657">
        <v>47928</v>
      </c>
      <c r="B657">
        <v>210.00464500000001</v>
      </c>
      <c r="C657">
        <v>480248.07</v>
      </c>
      <c r="D657">
        <v>5173087.42</v>
      </c>
      <c r="E657">
        <v>324562.59999999998</v>
      </c>
      <c r="F657">
        <v>0</v>
      </c>
      <c r="G657">
        <v>2087273.03</v>
      </c>
      <c r="H657">
        <v>2550697.96</v>
      </c>
      <c r="I657">
        <v>184122.12</v>
      </c>
      <c r="J657">
        <v>409980.78</v>
      </c>
      <c r="K657">
        <v>1122.168975</v>
      </c>
      <c r="L657">
        <f t="shared" si="10"/>
        <v>11848.438785108949</v>
      </c>
    </row>
    <row r="658" spans="1:12" x14ac:dyDescent="0.25">
      <c r="A658">
        <v>47936</v>
      </c>
      <c r="B658">
        <v>225.67885799999999</v>
      </c>
      <c r="C658">
        <v>931756.18</v>
      </c>
      <c r="D658">
        <v>5694758.9199999999</v>
      </c>
      <c r="E658">
        <v>235063.26</v>
      </c>
      <c r="F658">
        <v>27490</v>
      </c>
      <c r="G658">
        <v>1765405.64</v>
      </c>
      <c r="H658">
        <v>2454541.6</v>
      </c>
      <c r="I658">
        <v>338697.36</v>
      </c>
      <c r="J658">
        <v>565224.21</v>
      </c>
      <c r="K658">
        <v>1413.4700969999999</v>
      </c>
      <c r="L658">
        <f t="shared" si="10"/>
        <v>11968.381364854689</v>
      </c>
    </row>
    <row r="659" spans="1:12" x14ac:dyDescent="0.25">
      <c r="A659">
        <v>47944</v>
      </c>
      <c r="B659">
        <v>219.09253000000001</v>
      </c>
      <c r="C659">
        <v>1879895.68</v>
      </c>
      <c r="D659">
        <v>7137037.6399999997</v>
      </c>
      <c r="E659">
        <v>580221.64</v>
      </c>
      <c r="F659">
        <v>2340</v>
      </c>
      <c r="G659">
        <v>3324890.84</v>
      </c>
      <c r="H659">
        <v>4204732.0999999996</v>
      </c>
      <c r="I659">
        <v>612548.93000000005</v>
      </c>
      <c r="J659">
        <v>870280.88</v>
      </c>
      <c r="K659">
        <v>1281.207502</v>
      </c>
      <c r="L659">
        <f t="shared" si="10"/>
        <v>21639.968969132955</v>
      </c>
    </row>
    <row r="660" spans="1:12" x14ac:dyDescent="0.25">
      <c r="A660">
        <v>47951</v>
      </c>
      <c r="B660">
        <v>158.98365200000001</v>
      </c>
      <c r="C660">
        <v>655729.63</v>
      </c>
      <c r="D660">
        <v>6951657.1699999999</v>
      </c>
      <c r="E660">
        <v>392344.44</v>
      </c>
      <c r="F660">
        <v>109907.25</v>
      </c>
      <c r="G660">
        <v>2708937.31</v>
      </c>
      <c r="H660">
        <v>3211528.82</v>
      </c>
      <c r="I660">
        <v>375934.58</v>
      </c>
      <c r="J660">
        <v>818314.82</v>
      </c>
      <c r="K660">
        <v>1346.276597</v>
      </c>
      <c r="L660">
        <f t="shared" si="10"/>
        <v>14945.929719517189</v>
      </c>
    </row>
    <row r="661" spans="1:12" x14ac:dyDescent="0.25">
      <c r="A661">
        <v>47969</v>
      </c>
      <c r="B661">
        <v>128.69640999999999</v>
      </c>
      <c r="C661">
        <v>764695.96</v>
      </c>
      <c r="D661">
        <v>4019278.99</v>
      </c>
      <c r="E661">
        <v>257036.5</v>
      </c>
      <c r="F661">
        <v>22985</v>
      </c>
      <c r="G661">
        <v>1726949.73</v>
      </c>
      <c r="H661">
        <v>2478223.96</v>
      </c>
      <c r="I661">
        <v>30232.880000000001</v>
      </c>
      <c r="J661">
        <v>409310.31</v>
      </c>
      <c r="K661">
        <v>734.713573</v>
      </c>
      <c r="L661">
        <f t="shared" si="10"/>
        <v>18115.334372542606</v>
      </c>
    </row>
    <row r="662" spans="1:12" x14ac:dyDescent="0.25">
      <c r="A662">
        <v>47977</v>
      </c>
      <c r="B662">
        <v>58.899844000000002</v>
      </c>
      <c r="C662">
        <v>2551577.5699999998</v>
      </c>
      <c r="D662">
        <v>130780.06</v>
      </c>
      <c r="E662">
        <v>86709.77</v>
      </c>
      <c r="F662">
        <v>6485.4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</row>
    <row r="663" spans="1:12" x14ac:dyDescent="0.25">
      <c r="A663">
        <v>47985</v>
      </c>
      <c r="B663">
        <v>148.875666</v>
      </c>
      <c r="C663">
        <v>836922.41</v>
      </c>
      <c r="D663">
        <v>7596934.9199999999</v>
      </c>
      <c r="E663">
        <v>684591.3</v>
      </c>
      <c r="F663">
        <v>16299.78</v>
      </c>
      <c r="G663">
        <v>2784724.67</v>
      </c>
      <c r="H663">
        <v>4120763.82</v>
      </c>
      <c r="I663">
        <v>629183.99</v>
      </c>
      <c r="J663">
        <v>939046.31</v>
      </c>
      <c r="K663">
        <v>1625.547233</v>
      </c>
      <c r="L663">
        <f t="shared" si="10"/>
        <v>15939.096062195305</v>
      </c>
    </row>
    <row r="664" spans="1:12" x14ac:dyDescent="0.25">
      <c r="A664">
        <v>47993</v>
      </c>
      <c r="B664">
        <v>266.37874099999999</v>
      </c>
      <c r="C664">
        <v>1434553.75</v>
      </c>
      <c r="D664">
        <v>9110305.2899999991</v>
      </c>
      <c r="E664">
        <v>345489.12</v>
      </c>
      <c r="F664">
        <v>97917.58</v>
      </c>
      <c r="G664">
        <v>3271949.92</v>
      </c>
      <c r="H664">
        <v>4606109.51</v>
      </c>
      <c r="I664">
        <v>905968.48</v>
      </c>
      <c r="J664">
        <v>1768863.25</v>
      </c>
      <c r="K664">
        <v>1629.9919010000001</v>
      </c>
      <c r="L664">
        <f t="shared" si="10"/>
        <v>17720.791930786003</v>
      </c>
    </row>
    <row r="665" spans="1:12" x14ac:dyDescent="0.25">
      <c r="A665">
        <v>48009</v>
      </c>
      <c r="B665">
        <v>580.01692300000002</v>
      </c>
      <c r="C665">
        <v>2857028.85</v>
      </c>
      <c r="D665">
        <v>19308630.93</v>
      </c>
      <c r="E665">
        <v>860789.45</v>
      </c>
      <c r="F665">
        <v>0</v>
      </c>
      <c r="G665">
        <v>8134975.0800000001</v>
      </c>
      <c r="H665">
        <v>8731467.1799999997</v>
      </c>
      <c r="I665">
        <v>891932.35</v>
      </c>
      <c r="J665">
        <v>2899411.59</v>
      </c>
      <c r="K665">
        <v>5003.3915260000003</v>
      </c>
      <c r="L665">
        <f t="shared" si="10"/>
        <v>13085.674497373022</v>
      </c>
    </row>
    <row r="666" spans="1:12" x14ac:dyDescent="0.25">
      <c r="A666">
        <v>48017</v>
      </c>
      <c r="B666">
        <v>213.14339000000001</v>
      </c>
      <c r="C666">
        <v>618571.34</v>
      </c>
      <c r="D666">
        <v>8365129.9800000004</v>
      </c>
      <c r="E666">
        <v>368742.13</v>
      </c>
      <c r="F666">
        <v>16391.919999999998</v>
      </c>
      <c r="G666">
        <v>3384044.56</v>
      </c>
      <c r="H666">
        <v>3835630.01</v>
      </c>
      <c r="I666">
        <v>409831.59</v>
      </c>
      <c r="J666">
        <v>771810.97</v>
      </c>
      <c r="K666">
        <v>2018.728656</v>
      </c>
      <c r="L666">
        <f t="shared" si="10"/>
        <v>11398.366205133472</v>
      </c>
    </row>
    <row r="667" spans="1:12" x14ac:dyDescent="0.25">
      <c r="A667">
        <v>48025</v>
      </c>
      <c r="B667">
        <v>245.198125</v>
      </c>
      <c r="C667">
        <v>946562.55</v>
      </c>
      <c r="D667">
        <v>6615054.2999999998</v>
      </c>
      <c r="E667">
        <v>250947.39</v>
      </c>
      <c r="F667">
        <v>18016.46</v>
      </c>
      <c r="G667">
        <v>2793819.75</v>
      </c>
      <c r="H667">
        <v>2659000.94</v>
      </c>
      <c r="I667">
        <v>154093.21</v>
      </c>
      <c r="J667">
        <v>365134.66</v>
      </c>
      <c r="K667">
        <v>1482.615796</v>
      </c>
      <c r="L667">
        <f t="shared" si="10"/>
        <v>12531.604624008662</v>
      </c>
    </row>
    <row r="668" spans="1:12" x14ac:dyDescent="0.25">
      <c r="A668">
        <v>48033</v>
      </c>
      <c r="B668">
        <v>134.59198499999999</v>
      </c>
      <c r="C668">
        <v>880305.15</v>
      </c>
      <c r="D668">
        <v>4630978.26</v>
      </c>
      <c r="E668">
        <v>166800.4</v>
      </c>
      <c r="F668">
        <v>0</v>
      </c>
      <c r="G668">
        <v>2687748.25</v>
      </c>
      <c r="H668">
        <v>4041166.73</v>
      </c>
      <c r="I668">
        <v>1106848.79</v>
      </c>
      <c r="J668">
        <v>737251.51</v>
      </c>
      <c r="K668">
        <v>1141.7044969999999</v>
      </c>
      <c r="L668">
        <f t="shared" si="10"/>
        <v>18251.802863034936</v>
      </c>
    </row>
    <row r="669" spans="1:12" x14ac:dyDescent="0.25">
      <c r="A669">
        <v>48041</v>
      </c>
      <c r="B669">
        <v>672.31691000000001</v>
      </c>
      <c r="C669">
        <v>3376563.36</v>
      </c>
      <c r="D669">
        <v>18964219.219999999</v>
      </c>
      <c r="E669">
        <v>591524.21</v>
      </c>
      <c r="F669">
        <v>2278.46</v>
      </c>
      <c r="G669">
        <v>6251464.6100000003</v>
      </c>
      <c r="H669">
        <v>7966504.21</v>
      </c>
      <c r="I669">
        <v>1194794.44</v>
      </c>
      <c r="J669">
        <v>2860217.39</v>
      </c>
      <c r="K669">
        <v>4673.8074340000003</v>
      </c>
      <c r="L669">
        <f t="shared" si="10"/>
        <v>13116.537245027521</v>
      </c>
    </row>
    <row r="670" spans="1:12" x14ac:dyDescent="0.25">
      <c r="A670">
        <v>48074</v>
      </c>
      <c r="B670">
        <v>176.922934</v>
      </c>
      <c r="C670">
        <v>813728.46</v>
      </c>
      <c r="D670">
        <v>7246088.9500000002</v>
      </c>
      <c r="E670">
        <v>440749.54</v>
      </c>
      <c r="F670">
        <v>0</v>
      </c>
      <c r="G670">
        <v>2802231.79</v>
      </c>
      <c r="H670">
        <v>3556843.67</v>
      </c>
      <c r="I670">
        <v>340194.29</v>
      </c>
      <c r="J670">
        <v>921514.25</v>
      </c>
      <c r="K670">
        <v>1625.5268129999999</v>
      </c>
      <c r="L670">
        <f t="shared" si="10"/>
        <v>14016.360938703216</v>
      </c>
    </row>
    <row r="671" spans="1:12" x14ac:dyDescent="0.25">
      <c r="A671">
        <v>48082</v>
      </c>
      <c r="B671">
        <v>203.11738</v>
      </c>
      <c r="C671">
        <v>1077035.42</v>
      </c>
      <c r="D671">
        <v>7408160.71</v>
      </c>
      <c r="E671">
        <v>183246.46</v>
      </c>
      <c r="F671">
        <v>30639.15</v>
      </c>
      <c r="G671">
        <v>1981943.12</v>
      </c>
      <c r="H671">
        <v>2064524.79</v>
      </c>
      <c r="I671">
        <v>602761.47</v>
      </c>
      <c r="J671">
        <v>1460809.2</v>
      </c>
      <c r="K671">
        <v>1358.23759</v>
      </c>
      <c r="L671">
        <f t="shared" si="10"/>
        <v>15412.750123614805</v>
      </c>
    </row>
    <row r="672" spans="1:12" x14ac:dyDescent="0.25">
      <c r="A672">
        <v>48090</v>
      </c>
      <c r="B672">
        <v>96.741652999999999</v>
      </c>
      <c r="C672">
        <v>234645.07</v>
      </c>
      <c r="D672">
        <v>3104102.63</v>
      </c>
      <c r="E672">
        <v>149790.85999999999</v>
      </c>
      <c r="F672">
        <v>30869.75</v>
      </c>
      <c r="G672">
        <v>1332904.1100000001</v>
      </c>
      <c r="H672">
        <v>1472143.35</v>
      </c>
      <c r="I672">
        <v>410132.04</v>
      </c>
      <c r="J672">
        <v>357273.1</v>
      </c>
      <c r="K672">
        <v>549.42619999999999</v>
      </c>
      <c r="L672">
        <f t="shared" si="10"/>
        <v>14906.167219956289</v>
      </c>
    </row>
    <row r="673" spans="1:12" x14ac:dyDescent="0.25">
      <c r="A673">
        <v>48108</v>
      </c>
      <c r="B673">
        <v>79.80829</v>
      </c>
      <c r="C673">
        <v>274177.46999999997</v>
      </c>
      <c r="D673">
        <v>483244.61</v>
      </c>
      <c r="E673">
        <v>921770.83</v>
      </c>
      <c r="F673">
        <v>59844.639999999999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x14ac:dyDescent="0.25">
      <c r="A674">
        <v>48116</v>
      </c>
      <c r="B674">
        <v>397.05385000000001</v>
      </c>
      <c r="C674">
        <v>2437428.7000000002</v>
      </c>
      <c r="D674">
        <v>21410139.350000001</v>
      </c>
      <c r="E674">
        <v>1148867.67</v>
      </c>
      <c r="F674">
        <v>0</v>
      </c>
      <c r="G674">
        <v>5482454.0899999999</v>
      </c>
      <c r="H674">
        <v>7725908.6500000004</v>
      </c>
      <c r="I674">
        <v>904895.61</v>
      </c>
      <c r="J674">
        <v>3119348.76</v>
      </c>
      <c r="K674">
        <v>4523.6917460000004</v>
      </c>
      <c r="L674">
        <f t="shared" si="10"/>
        <v>14935.056242433979</v>
      </c>
    </row>
    <row r="675" spans="1:12" x14ac:dyDescent="0.25">
      <c r="A675">
        <v>48124</v>
      </c>
      <c r="B675">
        <v>326.07716099999999</v>
      </c>
      <c r="C675">
        <v>1802118.54</v>
      </c>
      <c r="D675">
        <v>19832957.539999999</v>
      </c>
      <c r="E675">
        <v>1304680.6100000001</v>
      </c>
      <c r="F675">
        <v>748669.61</v>
      </c>
      <c r="G675">
        <v>5567204.3200000003</v>
      </c>
      <c r="H675">
        <v>6924817.9100000001</v>
      </c>
      <c r="I675">
        <v>1952711.64</v>
      </c>
      <c r="J675">
        <v>3070640.67</v>
      </c>
      <c r="K675">
        <v>3545.809334</v>
      </c>
      <c r="L675">
        <f t="shared" si="10"/>
        <v>16638.845902234796</v>
      </c>
    </row>
    <row r="676" spans="1:12" x14ac:dyDescent="0.25">
      <c r="A676">
        <v>48132</v>
      </c>
      <c r="B676">
        <v>110.68586500000001</v>
      </c>
      <c r="C676">
        <v>1027830.79</v>
      </c>
      <c r="D676">
        <v>7908585.4400000004</v>
      </c>
      <c r="E676">
        <v>52826.879999999997</v>
      </c>
      <c r="F676">
        <v>8702.99</v>
      </c>
      <c r="G676">
        <v>3222802.26</v>
      </c>
      <c r="H676">
        <v>2454592.75</v>
      </c>
      <c r="I676">
        <v>30497.37</v>
      </c>
      <c r="J676">
        <v>872291.27</v>
      </c>
      <c r="K676">
        <v>1336.1753530000001</v>
      </c>
      <c r="L676">
        <f t="shared" si="10"/>
        <v>20175.529754662726</v>
      </c>
    </row>
    <row r="677" spans="1:12" x14ac:dyDescent="0.25">
      <c r="A677">
        <v>48140</v>
      </c>
      <c r="B677">
        <v>75.271210999999994</v>
      </c>
      <c r="C677">
        <v>588292.18999999994</v>
      </c>
      <c r="D677">
        <v>5415491.5599999996</v>
      </c>
      <c r="E677">
        <v>129806.42</v>
      </c>
      <c r="F677">
        <v>4544.79</v>
      </c>
      <c r="G677">
        <v>2196677.79</v>
      </c>
      <c r="H677">
        <v>1975288.51</v>
      </c>
      <c r="I677">
        <v>195154.3</v>
      </c>
      <c r="J677">
        <v>1031521.31</v>
      </c>
      <c r="K677">
        <v>949.01378399999999</v>
      </c>
      <c r="L677">
        <f t="shared" si="10"/>
        <v>19352.330606226733</v>
      </c>
    </row>
    <row r="678" spans="1:12" x14ac:dyDescent="0.25">
      <c r="A678">
        <v>48157</v>
      </c>
      <c r="B678">
        <v>204.81138100000001</v>
      </c>
      <c r="C678">
        <v>1361740.81</v>
      </c>
      <c r="D678">
        <v>7414011.0700000003</v>
      </c>
      <c r="E678">
        <v>378670.79</v>
      </c>
      <c r="F678">
        <v>9697.56</v>
      </c>
      <c r="G678">
        <v>2858157.68</v>
      </c>
      <c r="H678">
        <v>3107248.91</v>
      </c>
      <c r="I678">
        <v>149270.89000000001</v>
      </c>
      <c r="J678">
        <v>1358898.18</v>
      </c>
      <c r="K678">
        <v>1650.961609</v>
      </c>
      <c r="L678">
        <f t="shared" si="10"/>
        <v>15901.517714756375</v>
      </c>
    </row>
    <row r="679" spans="1:12" x14ac:dyDescent="0.25">
      <c r="A679">
        <v>48165</v>
      </c>
      <c r="B679">
        <v>138.83493899999999</v>
      </c>
      <c r="C679">
        <v>641719.56000000006</v>
      </c>
      <c r="D679">
        <v>6553783.96</v>
      </c>
      <c r="E679">
        <v>185056.93</v>
      </c>
      <c r="F679">
        <v>3887.65</v>
      </c>
      <c r="G679">
        <v>2300315</v>
      </c>
      <c r="H679">
        <v>2563327.2799999998</v>
      </c>
      <c r="I679">
        <v>631250.94999999995</v>
      </c>
      <c r="J679">
        <v>773721.54</v>
      </c>
      <c r="K679">
        <v>1434.0117700000001</v>
      </c>
      <c r="L679">
        <f t="shared" si="10"/>
        <v>13695.56295838888</v>
      </c>
    </row>
    <row r="680" spans="1:12" x14ac:dyDescent="0.25">
      <c r="A680">
        <v>48173</v>
      </c>
      <c r="B680">
        <v>369.189819</v>
      </c>
      <c r="C680">
        <v>1824339.72</v>
      </c>
      <c r="D680">
        <v>13947686.310000001</v>
      </c>
      <c r="E680">
        <v>480097.39</v>
      </c>
      <c r="F680">
        <v>1934.32</v>
      </c>
      <c r="G680">
        <v>3803724.21</v>
      </c>
      <c r="H680">
        <v>4928912.0999999996</v>
      </c>
      <c r="I680">
        <v>938448.98</v>
      </c>
      <c r="J680">
        <v>2589607</v>
      </c>
      <c r="K680">
        <v>2782.0136050000001</v>
      </c>
      <c r="L680">
        <f t="shared" si="10"/>
        <v>14535.386084985294</v>
      </c>
    </row>
    <row r="681" spans="1:12" x14ac:dyDescent="0.25">
      <c r="A681">
        <v>48199</v>
      </c>
      <c r="B681">
        <v>84.409702999999993</v>
      </c>
      <c r="C681">
        <v>1179122.6299999999</v>
      </c>
      <c r="D681">
        <v>35657.980000000003</v>
      </c>
      <c r="E681">
        <v>62189.7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</row>
    <row r="682" spans="1:12" x14ac:dyDescent="0.25">
      <c r="A682">
        <v>48207</v>
      </c>
      <c r="B682">
        <v>412.52923299999998</v>
      </c>
      <c r="C682">
        <v>2838821.48</v>
      </c>
      <c r="D682">
        <v>20853502.510000002</v>
      </c>
      <c r="E682">
        <v>383230.97</v>
      </c>
      <c r="F682">
        <v>0</v>
      </c>
      <c r="G682">
        <v>5999881.2000000002</v>
      </c>
      <c r="H682">
        <v>7649888.1799999997</v>
      </c>
      <c r="I682">
        <v>807273.42</v>
      </c>
      <c r="J682">
        <v>3683436.33</v>
      </c>
      <c r="K682">
        <v>3928.8945629999998</v>
      </c>
      <c r="L682">
        <f t="shared" si="10"/>
        <v>16903.969899744199</v>
      </c>
    </row>
    <row r="683" spans="1:12" x14ac:dyDescent="0.25">
      <c r="A683">
        <v>48215</v>
      </c>
      <c r="B683">
        <v>63.897061999999998</v>
      </c>
      <c r="C683">
        <v>872774.66</v>
      </c>
      <c r="D683">
        <v>9135119.9000000004</v>
      </c>
      <c r="E683">
        <v>528024.17000000004</v>
      </c>
      <c r="F683">
        <v>17500.59</v>
      </c>
      <c r="G683">
        <v>2583305.02</v>
      </c>
      <c r="H683">
        <v>1526671.51</v>
      </c>
      <c r="I683">
        <v>505109.14</v>
      </c>
      <c r="J683">
        <v>1220807.03</v>
      </c>
      <c r="K683">
        <v>1075.7207040000001</v>
      </c>
      <c r="L683">
        <f t="shared" si="10"/>
        <v>28083.391258665983</v>
      </c>
    </row>
    <row r="684" spans="1:12" x14ac:dyDescent="0.25">
      <c r="A684">
        <v>48223</v>
      </c>
      <c r="B684">
        <v>462.364284</v>
      </c>
      <c r="C684">
        <v>4199424.7300000004</v>
      </c>
      <c r="D684">
        <v>17996372.34</v>
      </c>
      <c r="E684">
        <v>348485.2</v>
      </c>
      <c r="F684">
        <v>1375.2</v>
      </c>
      <c r="G684">
        <v>5314610.42</v>
      </c>
      <c r="H684">
        <v>6412361.1299999999</v>
      </c>
      <c r="I684">
        <v>1191459.58</v>
      </c>
      <c r="J684">
        <v>2894687.9</v>
      </c>
      <c r="K684">
        <v>3287.2936439999999</v>
      </c>
      <c r="L684">
        <f t="shared" si="10"/>
        <v>19473.832030626028</v>
      </c>
    </row>
    <row r="685" spans="1:12" x14ac:dyDescent="0.25">
      <c r="A685">
        <v>48231</v>
      </c>
      <c r="B685">
        <v>1115.4114959999999</v>
      </c>
      <c r="C685">
        <v>6035571.04</v>
      </c>
      <c r="D685">
        <v>35564409.810000002</v>
      </c>
      <c r="E685">
        <v>1501179.02</v>
      </c>
      <c r="F685">
        <v>590655.39</v>
      </c>
      <c r="G685">
        <v>10824565.970000001</v>
      </c>
      <c r="H685">
        <v>12117869.279999999</v>
      </c>
      <c r="I685">
        <v>1288687.46</v>
      </c>
      <c r="J685">
        <v>6269915.8600000003</v>
      </c>
      <c r="K685">
        <v>6823.6028679999999</v>
      </c>
      <c r="L685">
        <f t="shared" si="10"/>
        <v>15399.530994282821</v>
      </c>
    </row>
    <row r="686" spans="1:12" x14ac:dyDescent="0.25">
      <c r="A686">
        <v>48256</v>
      </c>
      <c r="B686">
        <v>133.34352799999999</v>
      </c>
      <c r="C686">
        <v>1746198.53</v>
      </c>
      <c r="D686">
        <v>6241415.6500000004</v>
      </c>
      <c r="E686">
        <v>146904.43</v>
      </c>
      <c r="F686">
        <v>140456.28</v>
      </c>
      <c r="G686">
        <v>2332401.36</v>
      </c>
      <c r="H686">
        <v>2354691.13</v>
      </c>
      <c r="I686">
        <v>372951.61</v>
      </c>
      <c r="J686">
        <v>701109.97</v>
      </c>
      <c r="K686">
        <v>967.72229000000004</v>
      </c>
      <c r="L686">
        <f t="shared" si="10"/>
        <v>25795.340282918423</v>
      </c>
    </row>
    <row r="687" spans="1:12" x14ac:dyDescent="0.25">
      <c r="A687">
        <v>48264</v>
      </c>
      <c r="B687">
        <v>284.84640300000001</v>
      </c>
      <c r="C687">
        <v>1405766.82</v>
      </c>
      <c r="D687">
        <v>10685072.550000001</v>
      </c>
      <c r="E687">
        <v>224807.21</v>
      </c>
      <c r="F687">
        <v>29866.74</v>
      </c>
      <c r="G687">
        <v>2921328.21</v>
      </c>
      <c r="H687">
        <v>4709545.63</v>
      </c>
      <c r="I687">
        <v>763766.29</v>
      </c>
      <c r="J687">
        <v>2066161.87</v>
      </c>
      <c r="K687">
        <v>2171.460924</v>
      </c>
      <c r="L687">
        <f t="shared" si="10"/>
        <v>14790.543824836133</v>
      </c>
    </row>
    <row r="688" spans="1:12" x14ac:dyDescent="0.25">
      <c r="A688">
        <v>48272</v>
      </c>
      <c r="B688">
        <v>176.86992100000001</v>
      </c>
      <c r="C688">
        <v>879013.96</v>
      </c>
      <c r="D688">
        <v>5768547.6799999997</v>
      </c>
      <c r="E688">
        <v>136911.22</v>
      </c>
      <c r="F688">
        <v>0</v>
      </c>
      <c r="G688">
        <v>2546511.39</v>
      </c>
      <c r="H688">
        <v>2435778.36</v>
      </c>
      <c r="I688">
        <v>418003.79</v>
      </c>
      <c r="J688">
        <v>949296.43</v>
      </c>
      <c r="K688">
        <v>1065.1433030000001</v>
      </c>
      <c r="L688">
        <f t="shared" si="10"/>
        <v>16475.372935049403</v>
      </c>
    </row>
    <row r="689" spans="1:12" x14ac:dyDescent="0.25">
      <c r="A689">
        <v>48280</v>
      </c>
      <c r="B689">
        <v>117.035579</v>
      </c>
      <c r="C689">
        <v>1615461.4</v>
      </c>
      <c r="D689">
        <v>9144.7000000000007</v>
      </c>
      <c r="E689">
        <v>174273.9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x14ac:dyDescent="0.25">
      <c r="A690">
        <v>48298</v>
      </c>
      <c r="B690">
        <v>637.56390399999998</v>
      </c>
      <c r="C690">
        <v>3207869.38</v>
      </c>
      <c r="D690">
        <v>20249355.77</v>
      </c>
      <c r="E690">
        <v>337633.6</v>
      </c>
      <c r="F690">
        <v>0</v>
      </c>
      <c r="G690">
        <v>5200634.33</v>
      </c>
      <c r="H690">
        <v>5524848.2999999998</v>
      </c>
      <c r="I690">
        <v>790604.18</v>
      </c>
      <c r="J690">
        <v>2915696.98</v>
      </c>
      <c r="K690">
        <v>4099.1945560000004</v>
      </c>
      <c r="L690">
        <f t="shared" si="10"/>
        <v>13574.290033103276</v>
      </c>
    </row>
    <row r="691" spans="1:12" x14ac:dyDescent="0.25">
      <c r="A691">
        <v>48306</v>
      </c>
      <c r="B691">
        <v>537.48482999999999</v>
      </c>
      <c r="C691">
        <v>3168499.4</v>
      </c>
      <c r="D691">
        <v>20455086.739999998</v>
      </c>
      <c r="E691">
        <v>600981.26</v>
      </c>
      <c r="F691">
        <v>0</v>
      </c>
      <c r="G691">
        <v>5313287.2699999996</v>
      </c>
      <c r="H691">
        <v>7056476.4199999999</v>
      </c>
      <c r="I691">
        <v>623647.31000000006</v>
      </c>
      <c r="J691">
        <v>2616505.25</v>
      </c>
      <c r="K691">
        <v>3704.5330300000001</v>
      </c>
      <c r="L691">
        <f t="shared" si="10"/>
        <v>15792.648477952953</v>
      </c>
    </row>
    <row r="692" spans="1:12" x14ac:dyDescent="0.25">
      <c r="A692">
        <v>48314</v>
      </c>
      <c r="B692">
        <v>213.80430799999999</v>
      </c>
      <c r="C692">
        <v>1664065.85</v>
      </c>
      <c r="D692">
        <v>14599684.380000001</v>
      </c>
      <c r="E692">
        <v>678988.64</v>
      </c>
      <c r="F692">
        <v>7114</v>
      </c>
      <c r="G692">
        <v>2896568.27</v>
      </c>
      <c r="H692">
        <v>4475773.67</v>
      </c>
      <c r="I692">
        <v>515520.98</v>
      </c>
      <c r="J692">
        <v>1454160.33</v>
      </c>
      <c r="K692">
        <v>2441.9337599999999</v>
      </c>
      <c r="L692">
        <f t="shared" si="10"/>
        <v>17868.497872915701</v>
      </c>
    </row>
    <row r="693" spans="1:12" x14ac:dyDescent="0.25">
      <c r="A693">
        <v>48322</v>
      </c>
      <c r="B693">
        <v>63.873562999999997</v>
      </c>
      <c r="C693">
        <v>757387.97</v>
      </c>
      <c r="D693">
        <v>3559085.7</v>
      </c>
      <c r="E693">
        <v>229969.72</v>
      </c>
      <c r="F693">
        <v>0</v>
      </c>
      <c r="G693">
        <v>1352365.22</v>
      </c>
      <c r="H693">
        <v>1549370.68</v>
      </c>
      <c r="I693">
        <v>193834.82</v>
      </c>
      <c r="J693">
        <v>331366.92</v>
      </c>
      <c r="K693">
        <v>755.14368000000002</v>
      </c>
      <c r="L693">
        <f t="shared" si="10"/>
        <v>21413.400862654074</v>
      </c>
    </row>
    <row r="694" spans="1:12" x14ac:dyDescent="0.25">
      <c r="A694">
        <v>48330</v>
      </c>
      <c r="B694">
        <v>59.154051000000003</v>
      </c>
      <c r="C694">
        <v>263222.71000000002</v>
      </c>
      <c r="D694">
        <v>2944764.16</v>
      </c>
      <c r="E694">
        <v>38913.480000000003</v>
      </c>
      <c r="F694">
        <v>0</v>
      </c>
      <c r="G694">
        <v>861608.99</v>
      </c>
      <c r="H694">
        <v>732762.75</v>
      </c>
      <c r="I694">
        <v>19402.22</v>
      </c>
      <c r="J694">
        <v>188480.93</v>
      </c>
      <c r="K694">
        <v>464.84015599999998</v>
      </c>
      <c r="L694">
        <f t="shared" si="10"/>
        <v>14745.650560695463</v>
      </c>
    </row>
    <row r="695" spans="1:12" x14ac:dyDescent="0.25">
      <c r="A695">
        <v>48348</v>
      </c>
      <c r="B695">
        <v>155.51565199999999</v>
      </c>
      <c r="C695">
        <v>830188.06</v>
      </c>
      <c r="D695">
        <v>7512182.4100000001</v>
      </c>
      <c r="E695">
        <v>569945.81000000006</v>
      </c>
      <c r="F695">
        <v>0</v>
      </c>
      <c r="G695">
        <v>2839647.59</v>
      </c>
      <c r="H695">
        <v>3632463.3</v>
      </c>
      <c r="I695">
        <v>400717.41</v>
      </c>
      <c r="J695">
        <v>1388720.03</v>
      </c>
      <c r="K695">
        <v>1712.19625</v>
      </c>
      <c r="L695">
        <f t="shared" si="10"/>
        <v>14883.738464189206</v>
      </c>
    </row>
    <row r="696" spans="1:12" x14ac:dyDescent="0.25">
      <c r="A696">
        <v>48355</v>
      </c>
      <c r="B696">
        <v>68.241667000000007</v>
      </c>
      <c r="C696">
        <v>606324.27</v>
      </c>
      <c r="D696">
        <v>2243109.0299999998</v>
      </c>
      <c r="E696">
        <v>200979.5</v>
      </c>
      <c r="F696">
        <v>24430</v>
      </c>
      <c r="G696">
        <v>1314385.24</v>
      </c>
      <c r="H696">
        <v>2109563.9700000002</v>
      </c>
      <c r="I696">
        <v>3038.92</v>
      </c>
      <c r="J696">
        <v>173861.07</v>
      </c>
      <c r="K696">
        <v>349.60666700000002</v>
      </c>
      <c r="L696">
        <f t="shared" si="10"/>
        <v>26245.517502794501</v>
      </c>
    </row>
    <row r="697" spans="1:12" x14ac:dyDescent="0.25">
      <c r="A697">
        <v>48363</v>
      </c>
      <c r="B697">
        <v>119.32772199999999</v>
      </c>
      <c r="C697">
        <v>940238.12</v>
      </c>
      <c r="D697">
        <v>5969435.3700000001</v>
      </c>
      <c r="E697">
        <v>83548.52</v>
      </c>
      <c r="F697">
        <v>2582.98</v>
      </c>
      <c r="G697">
        <v>1925393.11</v>
      </c>
      <c r="H697">
        <v>2203600.92</v>
      </c>
      <c r="I697">
        <v>381557.47</v>
      </c>
      <c r="J697">
        <v>926690.7</v>
      </c>
      <c r="K697">
        <v>1216.5664529999999</v>
      </c>
      <c r="L697">
        <f t="shared" si="10"/>
        <v>17326.383461320416</v>
      </c>
    </row>
    <row r="698" spans="1:12" x14ac:dyDescent="0.25">
      <c r="A698">
        <v>48371</v>
      </c>
      <c r="B698">
        <v>108.055243</v>
      </c>
      <c r="C698">
        <v>766249.19</v>
      </c>
      <c r="D698">
        <v>4989342.84</v>
      </c>
      <c r="E698">
        <v>215461.19</v>
      </c>
      <c r="F698">
        <v>6222.27</v>
      </c>
      <c r="G698">
        <v>2058365.89</v>
      </c>
      <c r="H698">
        <v>1758410.49</v>
      </c>
      <c r="I698">
        <v>272331.96999999997</v>
      </c>
      <c r="J698">
        <v>357057.22</v>
      </c>
      <c r="K698">
        <v>906.83349499999997</v>
      </c>
      <c r="L698">
        <f t="shared" si="10"/>
        <v>17740.62771737669</v>
      </c>
    </row>
    <row r="699" spans="1:12" x14ac:dyDescent="0.25">
      <c r="A699">
        <v>48389</v>
      </c>
      <c r="B699">
        <v>234.14488399999999</v>
      </c>
      <c r="C699">
        <v>1826557.44</v>
      </c>
      <c r="D699">
        <v>7199118.8200000003</v>
      </c>
      <c r="E699">
        <v>275202.32</v>
      </c>
      <c r="F699">
        <v>12236.62</v>
      </c>
      <c r="G699">
        <v>2263440.33</v>
      </c>
      <c r="H699">
        <v>3014330.56</v>
      </c>
      <c r="I699">
        <v>730342.44</v>
      </c>
      <c r="J699">
        <v>969725.74</v>
      </c>
      <c r="K699">
        <v>1741.028045</v>
      </c>
      <c r="L699">
        <f t="shared" si="10"/>
        <v>16108.934101489176</v>
      </c>
    </row>
    <row r="700" spans="1:12" x14ac:dyDescent="0.25">
      <c r="A700">
        <v>48397</v>
      </c>
      <c r="B700">
        <v>59.426054999999998</v>
      </c>
      <c r="C700">
        <v>461284.03</v>
      </c>
      <c r="D700">
        <v>3562148.87</v>
      </c>
      <c r="E700">
        <v>58900.61</v>
      </c>
      <c r="F700">
        <v>0</v>
      </c>
      <c r="G700">
        <v>1018961.98</v>
      </c>
      <c r="H700">
        <v>1065207.6000000001</v>
      </c>
      <c r="I700">
        <v>147762.39000000001</v>
      </c>
      <c r="J700">
        <v>222349.18</v>
      </c>
      <c r="K700">
        <v>561.22923400000002</v>
      </c>
      <c r="L700">
        <f t="shared" si="10"/>
        <v>18587.362644798504</v>
      </c>
    </row>
    <row r="701" spans="1:12" x14ac:dyDescent="0.25">
      <c r="A701">
        <v>48413</v>
      </c>
      <c r="B701">
        <v>142.06074000000001</v>
      </c>
      <c r="C701">
        <v>1007371.36</v>
      </c>
      <c r="D701">
        <v>4439433.2699999996</v>
      </c>
      <c r="E701">
        <v>387892.51</v>
      </c>
      <c r="F701">
        <v>10232</v>
      </c>
      <c r="G701">
        <v>1921581.36</v>
      </c>
      <c r="H701">
        <v>1903958.6</v>
      </c>
      <c r="I701">
        <v>282461.32</v>
      </c>
      <c r="J701">
        <v>674210.4</v>
      </c>
      <c r="K701">
        <v>997.00671899999998</v>
      </c>
      <c r="L701">
        <f t="shared" si="10"/>
        <v>16739.781883061325</v>
      </c>
    </row>
    <row r="702" spans="1:12" x14ac:dyDescent="0.25">
      <c r="A702">
        <v>48421</v>
      </c>
      <c r="B702">
        <v>122.079776</v>
      </c>
      <c r="C702">
        <v>468736.04</v>
      </c>
      <c r="D702">
        <v>4947413.5199999996</v>
      </c>
      <c r="E702">
        <v>124364.1</v>
      </c>
      <c r="F702">
        <v>0</v>
      </c>
      <c r="G702">
        <v>1927204.89</v>
      </c>
      <c r="H702">
        <v>1922003.56</v>
      </c>
      <c r="I702">
        <v>347045.09</v>
      </c>
      <c r="J702">
        <v>269204.53000000003</v>
      </c>
      <c r="K702">
        <v>1200.7481359999999</v>
      </c>
      <c r="L702">
        <f t="shared" si="10"/>
        <v>11782.332506384366</v>
      </c>
    </row>
    <row r="703" spans="1:12" x14ac:dyDescent="0.25">
      <c r="A703">
        <v>48439</v>
      </c>
      <c r="B703">
        <v>72.590868999999998</v>
      </c>
      <c r="C703">
        <v>264557.15999999997</v>
      </c>
      <c r="D703">
        <v>3312918.23</v>
      </c>
      <c r="E703">
        <v>161885.35</v>
      </c>
      <c r="F703">
        <v>50157.46</v>
      </c>
      <c r="G703">
        <v>1479645.6</v>
      </c>
      <c r="H703">
        <v>1468884.09</v>
      </c>
      <c r="I703">
        <v>192675.1</v>
      </c>
      <c r="J703">
        <v>151156.84</v>
      </c>
      <c r="K703">
        <v>619.01190199999996</v>
      </c>
      <c r="L703">
        <f t="shared" si="10"/>
        <v>14657.72997698697</v>
      </c>
    </row>
    <row r="704" spans="1:12" x14ac:dyDescent="0.25">
      <c r="A704">
        <v>48447</v>
      </c>
      <c r="B704">
        <v>151.00272000000001</v>
      </c>
      <c r="C704">
        <v>948452.4</v>
      </c>
      <c r="D704">
        <v>8700337.1300000008</v>
      </c>
      <c r="E704">
        <v>276557.90000000002</v>
      </c>
      <c r="F704">
        <v>10569.82</v>
      </c>
      <c r="G704">
        <v>2956126.72</v>
      </c>
      <c r="H704">
        <v>3265710.03</v>
      </c>
      <c r="I704">
        <v>435718.52</v>
      </c>
      <c r="J704">
        <v>971234.55</v>
      </c>
      <c r="K704">
        <v>1909.7342980000001</v>
      </c>
      <c r="L704">
        <f t="shared" si="10"/>
        <v>14981.848734763516</v>
      </c>
    </row>
    <row r="705" spans="1:12" x14ac:dyDescent="0.25">
      <c r="A705">
        <v>48462</v>
      </c>
      <c r="B705">
        <v>97.068742</v>
      </c>
      <c r="C705">
        <v>827165.04</v>
      </c>
      <c r="D705">
        <v>5854426.0899999999</v>
      </c>
      <c r="E705">
        <v>184408.91</v>
      </c>
      <c r="F705">
        <v>7845.55</v>
      </c>
      <c r="G705">
        <v>2310499.0699999998</v>
      </c>
      <c r="H705">
        <v>2469687.71</v>
      </c>
      <c r="I705">
        <v>175227.06</v>
      </c>
      <c r="J705">
        <v>632065.80000000005</v>
      </c>
      <c r="K705">
        <v>1028.593404</v>
      </c>
      <c r="L705">
        <f t="shared" si="10"/>
        <v>19832.183084126948</v>
      </c>
    </row>
    <row r="706" spans="1:12" x14ac:dyDescent="0.25">
      <c r="A706">
        <v>48470</v>
      </c>
      <c r="B706">
        <v>207.016175</v>
      </c>
      <c r="C706">
        <v>1720414.17</v>
      </c>
      <c r="D706">
        <v>10838843.789999999</v>
      </c>
      <c r="E706">
        <v>111389.93</v>
      </c>
      <c r="F706">
        <v>0</v>
      </c>
      <c r="G706">
        <v>3049354.89</v>
      </c>
      <c r="H706">
        <v>3034559.5</v>
      </c>
      <c r="I706">
        <v>993334.76</v>
      </c>
      <c r="J706">
        <v>1229243.42</v>
      </c>
      <c r="K706">
        <v>2133.749988</v>
      </c>
      <c r="L706">
        <f t="shared" si="10"/>
        <v>17335.358017101353</v>
      </c>
    </row>
    <row r="707" spans="1:12" x14ac:dyDescent="0.25">
      <c r="A707">
        <v>48488</v>
      </c>
      <c r="B707">
        <v>276.399022</v>
      </c>
      <c r="C707">
        <v>2305678.08</v>
      </c>
      <c r="D707">
        <v>13141449.58</v>
      </c>
      <c r="E707">
        <v>476086.67</v>
      </c>
      <c r="F707">
        <v>4306.3100000000004</v>
      </c>
      <c r="G707">
        <v>3097910.21</v>
      </c>
      <c r="H707">
        <v>4655949.09</v>
      </c>
      <c r="I707">
        <v>511072.65</v>
      </c>
      <c r="J707">
        <v>2390442.12</v>
      </c>
      <c r="K707">
        <v>2248.6448350000001</v>
      </c>
      <c r="L707">
        <f t="shared" ref="L707:L769" si="11">((SUM(D707:J707)/K707)+(C707/B707))</f>
        <v>19138.222681662581</v>
      </c>
    </row>
    <row r="708" spans="1:12" x14ac:dyDescent="0.25">
      <c r="A708">
        <v>48496</v>
      </c>
      <c r="B708">
        <v>326.13699100000002</v>
      </c>
      <c r="C708">
        <v>2136021.59</v>
      </c>
      <c r="D708">
        <v>12916142.73</v>
      </c>
      <c r="E708">
        <v>717404.6</v>
      </c>
      <c r="F708">
        <v>55128.57</v>
      </c>
      <c r="G708">
        <v>3863062.6</v>
      </c>
      <c r="H708">
        <v>5674406.6200000001</v>
      </c>
      <c r="I708">
        <v>614166.36</v>
      </c>
      <c r="J708">
        <v>2594027.11</v>
      </c>
      <c r="K708">
        <v>3349.7841170000002</v>
      </c>
      <c r="L708">
        <f t="shared" si="11"/>
        <v>14440.817146581594</v>
      </c>
    </row>
    <row r="709" spans="1:12" x14ac:dyDescent="0.25">
      <c r="A709">
        <v>48512</v>
      </c>
      <c r="B709">
        <v>83.919802000000004</v>
      </c>
      <c r="C709">
        <v>637461.06999999995</v>
      </c>
      <c r="D709">
        <v>3816296.72</v>
      </c>
      <c r="E709">
        <v>178755.22</v>
      </c>
      <c r="F709">
        <v>19288.23</v>
      </c>
      <c r="G709">
        <v>1302599.96</v>
      </c>
      <c r="H709">
        <v>1720993.68</v>
      </c>
      <c r="I709">
        <v>83531.360000000001</v>
      </c>
      <c r="J709">
        <v>588111.89</v>
      </c>
      <c r="K709">
        <v>682.75889199999995</v>
      </c>
      <c r="L709">
        <f t="shared" si="11"/>
        <v>18887.874821410336</v>
      </c>
    </row>
    <row r="710" spans="1:12" x14ac:dyDescent="0.25">
      <c r="A710">
        <v>48520</v>
      </c>
      <c r="B710">
        <v>236.89929699999999</v>
      </c>
      <c r="C710">
        <v>2014685.7</v>
      </c>
      <c r="D710">
        <v>7798190.4699999997</v>
      </c>
      <c r="E710">
        <v>104583.43</v>
      </c>
      <c r="F710">
        <v>18242.46</v>
      </c>
      <c r="G710">
        <v>2859940.84</v>
      </c>
      <c r="H710">
        <v>4817867.53</v>
      </c>
      <c r="I710">
        <v>1289986.8999999999</v>
      </c>
      <c r="J710">
        <v>1186702.81</v>
      </c>
      <c r="K710">
        <v>1597.887072</v>
      </c>
      <c r="L710">
        <f t="shared" si="11"/>
        <v>19816.532228019772</v>
      </c>
    </row>
    <row r="711" spans="1:12" x14ac:dyDescent="0.25">
      <c r="A711">
        <v>48538</v>
      </c>
      <c r="B711">
        <v>106.503398</v>
      </c>
      <c r="C711">
        <v>644367.89</v>
      </c>
      <c r="D711">
        <v>3071473.58</v>
      </c>
      <c r="E711">
        <v>243714.23</v>
      </c>
      <c r="F711">
        <v>6383.57</v>
      </c>
      <c r="G711">
        <v>1467616.62</v>
      </c>
      <c r="H711">
        <v>1212748.29</v>
      </c>
      <c r="I711">
        <v>160137.98000000001</v>
      </c>
      <c r="J711">
        <v>473719.48</v>
      </c>
      <c r="K711">
        <v>686.92762700000003</v>
      </c>
      <c r="L711">
        <f t="shared" si="11"/>
        <v>15710.315770063164</v>
      </c>
    </row>
    <row r="712" spans="1:12" x14ac:dyDescent="0.25">
      <c r="A712">
        <v>48546</v>
      </c>
      <c r="B712">
        <v>72.420068000000001</v>
      </c>
      <c r="C712">
        <v>588361.36</v>
      </c>
      <c r="D712">
        <v>59501.61</v>
      </c>
      <c r="E712">
        <v>71064.59</v>
      </c>
      <c r="F712">
        <v>1609.4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</row>
    <row r="713" spans="1:12" x14ac:dyDescent="0.25">
      <c r="A713">
        <v>48553</v>
      </c>
      <c r="B713">
        <v>81.900000000000006</v>
      </c>
      <c r="C713">
        <v>618951.6</v>
      </c>
      <c r="D713">
        <v>4513865.87</v>
      </c>
      <c r="E713">
        <v>96948.41</v>
      </c>
      <c r="F713">
        <v>54941.19</v>
      </c>
      <c r="G713">
        <v>1085712.1200000001</v>
      </c>
      <c r="H713">
        <v>918934.14</v>
      </c>
      <c r="I713">
        <v>322575.03999999998</v>
      </c>
      <c r="J713">
        <v>202045.69</v>
      </c>
      <c r="K713">
        <v>907.18780400000003</v>
      </c>
      <c r="L713">
        <f t="shared" si="11"/>
        <v>15488.534446179183</v>
      </c>
    </row>
    <row r="714" spans="1:12" x14ac:dyDescent="0.25">
      <c r="A714">
        <v>48579</v>
      </c>
      <c r="B714">
        <v>106.257137</v>
      </c>
      <c r="C714">
        <v>1126046.05</v>
      </c>
      <c r="D714">
        <v>4587462.01</v>
      </c>
      <c r="E714">
        <v>228785.31</v>
      </c>
      <c r="F714">
        <v>113207.39</v>
      </c>
      <c r="G714">
        <v>1490898.87</v>
      </c>
      <c r="H714">
        <v>1736857.04</v>
      </c>
      <c r="I714">
        <v>0</v>
      </c>
      <c r="J714">
        <v>220934.45</v>
      </c>
      <c r="K714">
        <v>966.63503500000002</v>
      </c>
      <c r="L714">
        <f t="shared" si="11"/>
        <v>19264.698866740873</v>
      </c>
    </row>
    <row r="715" spans="1:12" x14ac:dyDescent="0.25">
      <c r="A715">
        <v>48587</v>
      </c>
      <c r="B715">
        <v>67.109246999999996</v>
      </c>
      <c r="C715">
        <v>711582.96</v>
      </c>
      <c r="D715">
        <v>5109160.75</v>
      </c>
      <c r="E715">
        <v>195969.53</v>
      </c>
      <c r="F715">
        <v>65281.99</v>
      </c>
      <c r="G715">
        <v>1162022.72</v>
      </c>
      <c r="H715">
        <v>1100447.8500000001</v>
      </c>
      <c r="I715">
        <v>176185.85</v>
      </c>
      <c r="J715">
        <v>362172.27</v>
      </c>
      <c r="K715">
        <v>986.92222200000003</v>
      </c>
      <c r="L715">
        <f t="shared" si="11"/>
        <v>18882.870541966258</v>
      </c>
    </row>
    <row r="716" spans="1:12" x14ac:dyDescent="0.25">
      <c r="A716">
        <v>48595</v>
      </c>
      <c r="B716">
        <v>73.057739999999995</v>
      </c>
      <c r="C716">
        <v>548410.30000000005</v>
      </c>
      <c r="D716">
        <v>4797855.57</v>
      </c>
      <c r="E716">
        <v>199644.86</v>
      </c>
      <c r="F716">
        <v>0</v>
      </c>
      <c r="G716">
        <v>1287889.17</v>
      </c>
      <c r="H716">
        <v>1220675.1299999999</v>
      </c>
      <c r="I716">
        <v>337706.17</v>
      </c>
      <c r="J716">
        <v>246022.05</v>
      </c>
      <c r="K716">
        <v>971.309211</v>
      </c>
      <c r="L716">
        <f t="shared" si="11"/>
        <v>15835.283903313262</v>
      </c>
    </row>
    <row r="717" spans="1:12" x14ac:dyDescent="0.25">
      <c r="A717">
        <v>48603</v>
      </c>
      <c r="B717">
        <v>96.884741000000005</v>
      </c>
      <c r="C717">
        <v>2986161.98</v>
      </c>
      <c r="D717">
        <v>787577.05</v>
      </c>
      <c r="E717">
        <v>191317.4</v>
      </c>
      <c r="F717">
        <v>239410.55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</row>
    <row r="718" spans="1:12" x14ac:dyDescent="0.25">
      <c r="A718">
        <v>48611</v>
      </c>
      <c r="B718">
        <v>112.04437</v>
      </c>
      <c r="C718">
        <v>553124.19999999995</v>
      </c>
      <c r="D718">
        <v>7446834.5899999999</v>
      </c>
      <c r="E718">
        <v>331117.34000000003</v>
      </c>
      <c r="F718">
        <v>7940.36</v>
      </c>
      <c r="G718">
        <v>2339289.3199999998</v>
      </c>
      <c r="H718">
        <v>2087255.98</v>
      </c>
      <c r="I718">
        <v>469282.66</v>
      </c>
      <c r="J718">
        <v>790980.33</v>
      </c>
      <c r="K718">
        <v>1848.498259</v>
      </c>
      <c r="L718">
        <f t="shared" si="11"/>
        <v>12225.110493539825</v>
      </c>
    </row>
    <row r="719" spans="1:12" x14ac:dyDescent="0.25">
      <c r="A719">
        <v>48629</v>
      </c>
      <c r="B719">
        <v>110.408028</v>
      </c>
      <c r="C719">
        <v>651336.29</v>
      </c>
      <c r="D719">
        <v>7031106.04</v>
      </c>
      <c r="E719">
        <v>120319.11</v>
      </c>
      <c r="F719">
        <v>9970.7900000000009</v>
      </c>
      <c r="G719">
        <v>1860121.14</v>
      </c>
      <c r="H719">
        <v>2561836.1</v>
      </c>
      <c r="I719">
        <v>670304.80000000005</v>
      </c>
      <c r="J719">
        <v>970237.51</v>
      </c>
      <c r="K719">
        <v>1300.7806840000001</v>
      </c>
      <c r="L719">
        <f t="shared" si="11"/>
        <v>16065.478527399442</v>
      </c>
    </row>
    <row r="720" spans="1:12" x14ac:dyDescent="0.25">
      <c r="A720">
        <v>48637</v>
      </c>
      <c r="B720">
        <v>27.422635</v>
      </c>
      <c r="C720">
        <v>215207.06</v>
      </c>
      <c r="D720">
        <v>2957595.02</v>
      </c>
      <c r="E720">
        <v>123998.24</v>
      </c>
      <c r="F720">
        <v>0</v>
      </c>
      <c r="G720">
        <v>1154361.48</v>
      </c>
      <c r="H720">
        <v>1383754.64</v>
      </c>
      <c r="I720">
        <v>154868.59</v>
      </c>
      <c r="J720">
        <v>283402.73</v>
      </c>
      <c r="K720">
        <v>594.04672500000004</v>
      </c>
      <c r="L720">
        <f t="shared" si="11"/>
        <v>18045.607774361099</v>
      </c>
    </row>
    <row r="721" spans="1:12" x14ac:dyDescent="0.25">
      <c r="A721">
        <v>48652</v>
      </c>
      <c r="B721">
        <v>338.88130100000001</v>
      </c>
      <c r="C721">
        <v>2867731.25</v>
      </c>
      <c r="D721">
        <v>14085554.85</v>
      </c>
      <c r="E721">
        <v>408275.71</v>
      </c>
      <c r="F721">
        <v>163706.72</v>
      </c>
      <c r="G721">
        <v>6270413.4500000002</v>
      </c>
      <c r="H721">
        <v>8275315.1100000003</v>
      </c>
      <c r="I721">
        <v>3122835.77</v>
      </c>
      <c r="J721">
        <v>1995734.07</v>
      </c>
      <c r="K721">
        <v>1958.972368</v>
      </c>
      <c r="L721">
        <f t="shared" si="11"/>
        <v>25982.673859053575</v>
      </c>
    </row>
    <row r="722" spans="1:12" x14ac:dyDescent="0.25">
      <c r="A722">
        <v>48660</v>
      </c>
      <c r="B722">
        <v>16.242602999999999</v>
      </c>
      <c r="C722">
        <v>4933545.8899999997</v>
      </c>
      <c r="D722">
        <v>483946.07</v>
      </c>
      <c r="E722">
        <v>174480.61</v>
      </c>
      <c r="F722">
        <v>31798.9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</row>
    <row r="723" spans="1:12" x14ac:dyDescent="0.25">
      <c r="A723">
        <v>48678</v>
      </c>
      <c r="B723">
        <v>126.64505200000001</v>
      </c>
      <c r="C723">
        <v>1239236.8899999999</v>
      </c>
      <c r="D723">
        <v>6139821.7599999998</v>
      </c>
      <c r="E723">
        <v>113314.26</v>
      </c>
      <c r="F723">
        <v>83066.55</v>
      </c>
      <c r="G723">
        <v>1901236.08</v>
      </c>
      <c r="H723">
        <v>2039118.2</v>
      </c>
      <c r="I723">
        <v>696033.82</v>
      </c>
      <c r="J723">
        <v>1525315.94</v>
      </c>
      <c r="K723">
        <v>1481.5904820000001</v>
      </c>
      <c r="L723">
        <f t="shared" si="11"/>
        <v>18220.585204228846</v>
      </c>
    </row>
    <row r="724" spans="1:12" x14ac:dyDescent="0.25">
      <c r="A724">
        <v>48686</v>
      </c>
      <c r="B724">
        <v>59.398783000000002</v>
      </c>
      <c r="C724">
        <v>216228.73</v>
      </c>
      <c r="D724">
        <v>1108762.6299999999</v>
      </c>
      <c r="E724">
        <v>128772.76</v>
      </c>
      <c r="F724">
        <v>-72055.759999999995</v>
      </c>
      <c r="G724">
        <v>1314476.32</v>
      </c>
      <c r="H724">
        <v>2003908.16</v>
      </c>
      <c r="I724">
        <v>385331.35</v>
      </c>
      <c r="J724">
        <v>375059.59</v>
      </c>
      <c r="K724">
        <v>255.437513</v>
      </c>
      <c r="L724">
        <f t="shared" si="11"/>
        <v>24170.770059819617</v>
      </c>
    </row>
    <row r="725" spans="1:12" x14ac:dyDescent="0.25">
      <c r="A725">
        <v>48694</v>
      </c>
      <c r="B725">
        <v>352.13464299999998</v>
      </c>
      <c r="C725">
        <v>2055860.58</v>
      </c>
      <c r="D725">
        <v>13134936.27</v>
      </c>
      <c r="E725">
        <v>737771.31</v>
      </c>
      <c r="F725">
        <v>32737.65</v>
      </c>
      <c r="G725">
        <v>6142739.0800000001</v>
      </c>
      <c r="H725">
        <v>6489617.6600000001</v>
      </c>
      <c r="I725">
        <v>843144.19</v>
      </c>
      <c r="J725">
        <v>2490527.96</v>
      </c>
      <c r="K725">
        <v>2535.7853060000002</v>
      </c>
      <c r="L725">
        <f t="shared" si="11"/>
        <v>17618.249539140423</v>
      </c>
    </row>
    <row r="726" spans="1:12" x14ac:dyDescent="0.25">
      <c r="A726">
        <v>48702</v>
      </c>
      <c r="B726">
        <v>431.16643699999997</v>
      </c>
      <c r="C726">
        <v>3308884.26</v>
      </c>
      <c r="D726">
        <v>17309722.739999998</v>
      </c>
      <c r="E726">
        <v>521721.85</v>
      </c>
      <c r="F726">
        <v>574621.4</v>
      </c>
      <c r="G726">
        <v>5260072.5999999996</v>
      </c>
      <c r="H726">
        <v>6329360.8099999996</v>
      </c>
      <c r="I726">
        <v>1810063.19</v>
      </c>
      <c r="J726">
        <v>3912652.34</v>
      </c>
      <c r="K726">
        <v>3735.6193159999998</v>
      </c>
      <c r="L726">
        <f t="shared" si="11"/>
        <v>17235.786449135067</v>
      </c>
    </row>
    <row r="727" spans="1:12" x14ac:dyDescent="0.25">
      <c r="A727">
        <v>48710</v>
      </c>
      <c r="B727">
        <v>173.03283999999999</v>
      </c>
      <c r="C727">
        <v>861691.43</v>
      </c>
      <c r="D727">
        <v>5398906.7300000004</v>
      </c>
      <c r="E727">
        <v>200205.84</v>
      </c>
      <c r="F727">
        <v>127562.17</v>
      </c>
      <c r="G727">
        <v>1576634.1</v>
      </c>
      <c r="H727">
        <v>2068824.96</v>
      </c>
      <c r="I727">
        <v>382978.97</v>
      </c>
      <c r="J727">
        <v>662324.44999999995</v>
      </c>
      <c r="K727">
        <v>1091.6303969999999</v>
      </c>
      <c r="L727">
        <f t="shared" si="11"/>
        <v>14522.937636049281</v>
      </c>
    </row>
    <row r="728" spans="1:12" x14ac:dyDescent="0.25">
      <c r="A728">
        <v>48728</v>
      </c>
      <c r="B728">
        <v>646.24137599999995</v>
      </c>
      <c r="C728">
        <v>4613437.4000000004</v>
      </c>
      <c r="D728">
        <v>25269306.59</v>
      </c>
      <c r="E728">
        <v>490433.54</v>
      </c>
      <c r="F728">
        <v>196779.45</v>
      </c>
      <c r="G728">
        <v>7896559.2599999998</v>
      </c>
      <c r="H728">
        <v>7366592.21</v>
      </c>
      <c r="I728">
        <v>801156.52</v>
      </c>
      <c r="J728">
        <v>5853414.6900000004</v>
      </c>
      <c r="K728">
        <v>4653.7303629999997</v>
      </c>
      <c r="L728">
        <f t="shared" si="11"/>
        <v>17426.15975968217</v>
      </c>
    </row>
    <row r="729" spans="1:12" x14ac:dyDescent="0.25">
      <c r="A729">
        <v>48736</v>
      </c>
      <c r="B729">
        <v>196.73131799999999</v>
      </c>
      <c r="C729">
        <v>1612398.22</v>
      </c>
      <c r="D729">
        <v>9680181.5299999993</v>
      </c>
      <c r="E729">
        <v>286048.14</v>
      </c>
      <c r="F729">
        <v>0</v>
      </c>
      <c r="G729">
        <v>3242635.63</v>
      </c>
      <c r="H729">
        <v>3021743.28</v>
      </c>
      <c r="I729">
        <v>692546.85</v>
      </c>
      <c r="J729">
        <v>2802579.33</v>
      </c>
      <c r="K729">
        <v>1575.6532139999999</v>
      </c>
      <c r="L729">
        <f t="shared" si="11"/>
        <v>20715.024604682367</v>
      </c>
    </row>
    <row r="730" spans="1:12" x14ac:dyDescent="0.25">
      <c r="A730">
        <v>48744</v>
      </c>
      <c r="B730">
        <v>206.06249</v>
      </c>
      <c r="C730">
        <v>1138680.55</v>
      </c>
      <c r="D730">
        <v>8243005.9000000004</v>
      </c>
      <c r="E730">
        <v>106414.62</v>
      </c>
      <c r="F730">
        <v>57186.46</v>
      </c>
      <c r="G730">
        <v>2737950.22</v>
      </c>
      <c r="H730">
        <v>2988641.43</v>
      </c>
      <c r="I730">
        <v>492431.28</v>
      </c>
      <c r="J730">
        <v>1594219.34</v>
      </c>
      <c r="K730">
        <v>1729.3011939999999</v>
      </c>
      <c r="L730">
        <f t="shared" si="11"/>
        <v>14905.32328047908</v>
      </c>
    </row>
    <row r="731" spans="1:12" x14ac:dyDescent="0.25">
      <c r="A731">
        <v>48751</v>
      </c>
      <c r="B731">
        <v>821.78327200000001</v>
      </c>
      <c r="C731">
        <v>7173900.4800000004</v>
      </c>
      <c r="D731">
        <v>28243947.920000002</v>
      </c>
      <c r="E731">
        <v>803007.64</v>
      </c>
      <c r="F731">
        <v>1.92</v>
      </c>
      <c r="G731">
        <v>9270088.5099999998</v>
      </c>
      <c r="H731">
        <v>8302139.3700000001</v>
      </c>
      <c r="I731">
        <v>1076738.24</v>
      </c>
      <c r="J731">
        <v>5207925.22</v>
      </c>
      <c r="K731">
        <v>5869.1168690000004</v>
      </c>
      <c r="L731">
        <f t="shared" si="11"/>
        <v>17743.611356758462</v>
      </c>
    </row>
    <row r="732" spans="1:12" x14ac:dyDescent="0.25">
      <c r="A732">
        <v>48777</v>
      </c>
      <c r="B732">
        <v>271.60812900000002</v>
      </c>
      <c r="C732">
        <v>1595825.97</v>
      </c>
      <c r="D732">
        <v>8517941.6300000008</v>
      </c>
      <c r="E732">
        <v>755368.5</v>
      </c>
      <c r="F732">
        <v>75387.14</v>
      </c>
      <c r="G732">
        <v>4096568.06</v>
      </c>
      <c r="H732">
        <v>4700906.33</v>
      </c>
      <c r="I732">
        <v>478814.28</v>
      </c>
      <c r="J732">
        <v>1304481.6200000001</v>
      </c>
      <c r="K732">
        <v>1651.5002320000001</v>
      </c>
      <c r="L732">
        <f t="shared" si="11"/>
        <v>17942.965091082802</v>
      </c>
    </row>
    <row r="733" spans="1:12" x14ac:dyDescent="0.25">
      <c r="A733">
        <v>48793</v>
      </c>
      <c r="B733">
        <v>161.235568</v>
      </c>
      <c r="C733">
        <v>754236.48</v>
      </c>
      <c r="D733">
        <v>4953925.6900000004</v>
      </c>
      <c r="E733">
        <v>132763.72</v>
      </c>
      <c r="F733">
        <v>45161.23</v>
      </c>
      <c r="G733">
        <v>1967062.34</v>
      </c>
      <c r="H733">
        <v>2006726.75</v>
      </c>
      <c r="I733">
        <v>78448.88</v>
      </c>
      <c r="J733">
        <v>310991.2</v>
      </c>
      <c r="K733">
        <v>993.05466000000001</v>
      </c>
      <c r="L733">
        <f t="shared" si="11"/>
        <v>14239.341798695288</v>
      </c>
    </row>
    <row r="734" spans="1:12" x14ac:dyDescent="0.25">
      <c r="A734">
        <v>48801</v>
      </c>
      <c r="B734">
        <v>238.107101</v>
      </c>
      <c r="C734">
        <v>1415282.24</v>
      </c>
      <c r="D734">
        <v>7535844.0800000001</v>
      </c>
      <c r="E734">
        <v>224837.72</v>
      </c>
      <c r="F734">
        <v>62959.3</v>
      </c>
      <c r="G734">
        <v>2397337.4</v>
      </c>
      <c r="H734">
        <v>3304070.27</v>
      </c>
      <c r="I734">
        <v>212521.78</v>
      </c>
      <c r="J734">
        <v>2068756.26</v>
      </c>
      <c r="K734">
        <v>1714.7913410000001</v>
      </c>
      <c r="L734">
        <f t="shared" si="11"/>
        <v>15161.527831794716</v>
      </c>
    </row>
    <row r="735" spans="1:12" x14ac:dyDescent="0.25">
      <c r="A735">
        <v>48819</v>
      </c>
      <c r="B735">
        <v>115.825666</v>
      </c>
      <c r="C735">
        <v>742116.86</v>
      </c>
      <c r="D735">
        <v>5032124.1900000004</v>
      </c>
      <c r="E735">
        <v>72577.789999999994</v>
      </c>
      <c r="F735">
        <v>2558.1999999999998</v>
      </c>
      <c r="G735">
        <v>1866106.59</v>
      </c>
      <c r="H735">
        <v>2250309.21</v>
      </c>
      <c r="I735">
        <v>249408.91</v>
      </c>
      <c r="J735">
        <v>527928.27</v>
      </c>
      <c r="K735">
        <v>1028.236967</v>
      </c>
      <c r="L735">
        <f t="shared" si="11"/>
        <v>16133.558340836837</v>
      </c>
    </row>
    <row r="736" spans="1:12" x14ac:dyDescent="0.25">
      <c r="A736">
        <v>48835</v>
      </c>
      <c r="B736">
        <v>245.64227199999999</v>
      </c>
      <c r="C736">
        <v>838207.42</v>
      </c>
      <c r="D736">
        <v>9392441.6400000006</v>
      </c>
      <c r="E736">
        <v>289423.40999999997</v>
      </c>
      <c r="F736">
        <v>0</v>
      </c>
      <c r="G736">
        <v>3129248.61</v>
      </c>
      <c r="H736">
        <v>3401466.19</v>
      </c>
      <c r="I736">
        <v>381283.79</v>
      </c>
      <c r="J736">
        <v>638834.78</v>
      </c>
      <c r="K736">
        <v>2053.2925420000001</v>
      </c>
      <c r="L736">
        <f t="shared" si="11"/>
        <v>11805.024004614783</v>
      </c>
    </row>
    <row r="737" spans="1:12" x14ac:dyDescent="0.25">
      <c r="A737">
        <v>48843</v>
      </c>
      <c r="B737">
        <v>319.35492299999999</v>
      </c>
      <c r="C737">
        <v>779818.19</v>
      </c>
      <c r="D737">
        <v>9734547.6300000008</v>
      </c>
      <c r="E737">
        <v>198409.24</v>
      </c>
      <c r="F737">
        <v>23798.19</v>
      </c>
      <c r="G737">
        <v>3487448.27</v>
      </c>
      <c r="H737">
        <v>3934735.25</v>
      </c>
      <c r="I737">
        <v>675904.49</v>
      </c>
      <c r="J737">
        <v>1386448.14</v>
      </c>
      <c r="K737">
        <v>1815.7823980000001</v>
      </c>
      <c r="L737">
        <f t="shared" si="11"/>
        <v>13148.694073480157</v>
      </c>
    </row>
    <row r="738" spans="1:12" x14ac:dyDescent="0.25">
      <c r="A738">
        <v>48850</v>
      </c>
      <c r="B738">
        <v>335.66137600000002</v>
      </c>
      <c r="C738">
        <v>1033536.52</v>
      </c>
      <c r="D738">
        <v>8319669.2000000002</v>
      </c>
      <c r="E738">
        <v>201193.69</v>
      </c>
      <c r="F738">
        <v>217520.51</v>
      </c>
      <c r="G738">
        <v>2455508.2200000002</v>
      </c>
      <c r="H738">
        <v>3043562.08</v>
      </c>
      <c r="I738">
        <v>-1183804.22</v>
      </c>
      <c r="J738">
        <v>1561856.71</v>
      </c>
      <c r="K738">
        <v>1828.55125</v>
      </c>
      <c r="L738">
        <f t="shared" si="11"/>
        <v>11072.047849691982</v>
      </c>
    </row>
    <row r="739" spans="1:12" x14ac:dyDescent="0.25">
      <c r="A739">
        <v>48876</v>
      </c>
      <c r="B739">
        <v>382.400418</v>
      </c>
      <c r="C739">
        <v>1864857.95</v>
      </c>
      <c r="D739">
        <v>12261856.970000001</v>
      </c>
      <c r="E739">
        <v>694061.94</v>
      </c>
      <c r="F739">
        <v>552644.56999999995</v>
      </c>
      <c r="G739">
        <v>5235918.99</v>
      </c>
      <c r="H739">
        <v>5147011.0599999996</v>
      </c>
      <c r="I739">
        <v>22305.65</v>
      </c>
      <c r="J739">
        <v>1030990.71</v>
      </c>
      <c r="K739">
        <v>2922.5845810000001</v>
      </c>
      <c r="L739">
        <f t="shared" si="11"/>
        <v>13411.896764217443</v>
      </c>
    </row>
    <row r="740" spans="1:12" x14ac:dyDescent="0.25">
      <c r="A740">
        <v>48884</v>
      </c>
      <c r="B740">
        <v>174.77947700000001</v>
      </c>
      <c r="C740">
        <v>581980.42000000004</v>
      </c>
      <c r="D740">
        <v>5616575.2300000004</v>
      </c>
      <c r="E740">
        <v>210124.28</v>
      </c>
      <c r="F740">
        <v>22813</v>
      </c>
      <c r="G740">
        <v>2202075.5299999998</v>
      </c>
      <c r="H740">
        <v>3228643.18</v>
      </c>
      <c r="I740">
        <v>238899.27</v>
      </c>
      <c r="J740">
        <v>487519.72</v>
      </c>
      <c r="K740">
        <v>1531.5790440000001</v>
      </c>
      <c r="L740">
        <f t="shared" si="11"/>
        <v>11169.191496888621</v>
      </c>
    </row>
    <row r="741" spans="1:12" x14ac:dyDescent="0.25">
      <c r="A741">
        <v>48900</v>
      </c>
      <c r="B741">
        <v>111.56374599999999</v>
      </c>
      <c r="C741">
        <v>943754.62</v>
      </c>
      <c r="D741">
        <v>5822772.29</v>
      </c>
      <c r="E741">
        <v>377565.63</v>
      </c>
      <c r="F741">
        <v>81201.16</v>
      </c>
      <c r="G741">
        <v>2370541.42</v>
      </c>
      <c r="H741">
        <v>2940063.89</v>
      </c>
      <c r="I741">
        <v>447104.15</v>
      </c>
      <c r="J741">
        <v>1009365.53</v>
      </c>
      <c r="K741">
        <v>962.24116600000002</v>
      </c>
      <c r="L741">
        <f t="shared" si="11"/>
        <v>22019.979025740024</v>
      </c>
    </row>
    <row r="742" spans="1:12" x14ac:dyDescent="0.25">
      <c r="A742">
        <v>48926</v>
      </c>
      <c r="B742">
        <v>174.169354</v>
      </c>
      <c r="C742">
        <v>1186210.78</v>
      </c>
      <c r="D742">
        <v>7752782.6699999999</v>
      </c>
      <c r="E742">
        <v>126738.3</v>
      </c>
      <c r="F742">
        <v>209100.89</v>
      </c>
      <c r="G742">
        <v>3285895.01</v>
      </c>
      <c r="H742">
        <v>2975418.49</v>
      </c>
      <c r="I742">
        <v>137446.44</v>
      </c>
      <c r="J742">
        <v>1854805.4</v>
      </c>
      <c r="K742">
        <v>1282.4395139999999</v>
      </c>
      <c r="L742">
        <f t="shared" si="11"/>
        <v>19553.721666396497</v>
      </c>
    </row>
    <row r="743" spans="1:12" x14ac:dyDescent="0.25">
      <c r="A743">
        <v>48934</v>
      </c>
      <c r="B743">
        <v>84.241292000000001</v>
      </c>
      <c r="C743">
        <v>462326.71</v>
      </c>
      <c r="D743">
        <v>4205447.47</v>
      </c>
      <c r="E743">
        <v>265080.48</v>
      </c>
      <c r="F743">
        <v>0</v>
      </c>
      <c r="G743">
        <v>1781868.19</v>
      </c>
      <c r="H743">
        <v>1444862.84</v>
      </c>
      <c r="I743">
        <v>297732.27</v>
      </c>
      <c r="J743">
        <v>623196.44999999995</v>
      </c>
      <c r="K743">
        <v>542.23945200000003</v>
      </c>
      <c r="L743">
        <f t="shared" si="11"/>
        <v>21381.818221469217</v>
      </c>
    </row>
    <row r="744" spans="1:12" x14ac:dyDescent="0.25">
      <c r="A744">
        <v>48942</v>
      </c>
      <c r="B744">
        <v>110.28593100000001</v>
      </c>
      <c r="C744">
        <v>438613.85</v>
      </c>
      <c r="D744">
        <v>7262835.6200000001</v>
      </c>
      <c r="E744">
        <v>113505.32</v>
      </c>
      <c r="F744">
        <v>0</v>
      </c>
      <c r="G744">
        <v>1883449.96</v>
      </c>
      <c r="H744">
        <v>1285916.43</v>
      </c>
      <c r="I744">
        <v>226850.05</v>
      </c>
      <c r="J744">
        <v>402823.3</v>
      </c>
      <c r="K744">
        <v>1238.818381</v>
      </c>
      <c r="L744">
        <f t="shared" si="11"/>
        <v>12998.060825523997</v>
      </c>
    </row>
    <row r="745" spans="1:12" x14ac:dyDescent="0.25">
      <c r="A745">
        <v>48975</v>
      </c>
      <c r="B745">
        <v>5</v>
      </c>
      <c r="C745">
        <v>113061.8</v>
      </c>
      <c r="D745">
        <v>1538348.63</v>
      </c>
      <c r="E745">
        <v>24384</v>
      </c>
      <c r="F745">
        <v>3185.29</v>
      </c>
      <c r="G745">
        <v>504336.83</v>
      </c>
      <c r="H745">
        <v>251343.55</v>
      </c>
      <c r="I745">
        <v>24164.62</v>
      </c>
      <c r="J745">
        <v>157444.97</v>
      </c>
      <c r="K745">
        <v>67.800865999999999</v>
      </c>
      <c r="L745">
        <f t="shared" si="11"/>
        <v>59532.358779956587</v>
      </c>
    </row>
    <row r="746" spans="1:12" x14ac:dyDescent="0.25">
      <c r="A746">
        <v>48991</v>
      </c>
      <c r="B746">
        <v>90.346365000000006</v>
      </c>
      <c r="C746">
        <v>304907.44</v>
      </c>
      <c r="D746">
        <v>3747520.07</v>
      </c>
      <c r="E746">
        <v>81948.62</v>
      </c>
      <c r="F746">
        <v>133449.85</v>
      </c>
      <c r="G746">
        <v>1496675.49</v>
      </c>
      <c r="H746">
        <v>1425748.75</v>
      </c>
      <c r="I746">
        <v>308806.88</v>
      </c>
      <c r="J746">
        <v>463652.58</v>
      </c>
      <c r="K746">
        <v>670.03072999999995</v>
      </c>
      <c r="L746">
        <f t="shared" si="11"/>
        <v>14803.903630484732</v>
      </c>
    </row>
    <row r="747" spans="1:12" x14ac:dyDescent="0.25">
      <c r="A747">
        <v>49031</v>
      </c>
      <c r="B747">
        <v>128.70110399999999</v>
      </c>
      <c r="C747">
        <v>612810.66</v>
      </c>
      <c r="D747">
        <v>5009191.62</v>
      </c>
      <c r="E747">
        <v>148913.04999999999</v>
      </c>
      <c r="F747">
        <v>0</v>
      </c>
      <c r="G747">
        <v>1701834.4</v>
      </c>
      <c r="H747">
        <v>1807382.2</v>
      </c>
      <c r="I747">
        <v>682249.91</v>
      </c>
      <c r="J747">
        <v>638777.99</v>
      </c>
      <c r="K747">
        <v>868.46941600000002</v>
      </c>
      <c r="L747">
        <f t="shared" si="11"/>
        <v>16262.597643811474</v>
      </c>
    </row>
    <row r="748" spans="1:12" x14ac:dyDescent="0.25">
      <c r="A748">
        <v>49056</v>
      </c>
      <c r="B748">
        <v>276.63863500000002</v>
      </c>
      <c r="C748">
        <v>1100587.54</v>
      </c>
      <c r="D748">
        <v>7257925.1500000004</v>
      </c>
      <c r="E748">
        <v>162276.29</v>
      </c>
      <c r="F748">
        <v>39499</v>
      </c>
      <c r="G748">
        <v>2933960.93</v>
      </c>
      <c r="H748">
        <v>3753089.34</v>
      </c>
      <c r="I748">
        <v>317169.06</v>
      </c>
      <c r="J748">
        <v>739127.75</v>
      </c>
      <c r="K748">
        <v>2179.3669799999998</v>
      </c>
      <c r="L748">
        <f t="shared" si="11"/>
        <v>10954.330989022394</v>
      </c>
    </row>
    <row r="749" spans="1:12" x14ac:dyDescent="0.25">
      <c r="A749">
        <v>49064</v>
      </c>
      <c r="B749">
        <v>124.932053</v>
      </c>
      <c r="C749">
        <v>488095.4</v>
      </c>
      <c r="D749">
        <v>4064613.86</v>
      </c>
      <c r="E749">
        <v>61385.02</v>
      </c>
      <c r="F749">
        <v>22078.22</v>
      </c>
      <c r="G749">
        <v>1638726.94</v>
      </c>
      <c r="H749">
        <v>1498791.87</v>
      </c>
      <c r="I749">
        <v>56150.16</v>
      </c>
      <c r="J749">
        <v>232144.37</v>
      </c>
      <c r="K749">
        <v>606.477082</v>
      </c>
      <c r="L749">
        <f t="shared" si="11"/>
        <v>16395.22431404881</v>
      </c>
    </row>
    <row r="750" spans="1:12" x14ac:dyDescent="0.25">
      <c r="A750">
        <v>49072</v>
      </c>
      <c r="B750">
        <v>18.177744000000001</v>
      </c>
      <c r="C750">
        <v>0</v>
      </c>
      <c r="D750">
        <v>55122.63</v>
      </c>
      <c r="E750">
        <v>810.38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</row>
    <row r="751" spans="1:12" x14ac:dyDescent="0.25">
      <c r="A751">
        <v>49080</v>
      </c>
      <c r="B751">
        <v>276.36488200000002</v>
      </c>
      <c r="C751">
        <v>1695144.78</v>
      </c>
      <c r="D751">
        <v>8473593.7599999998</v>
      </c>
      <c r="E751">
        <v>364694.1</v>
      </c>
      <c r="F751">
        <v>32928.26</v>
      </c>
      <c r="G751">
        <v>3352340.9</v>
      </c>
      <c r="H751">
        <v>3967063.5</v>
      </c>
      <c r="I751">
        <v>351971.67</v>
      </c>
      <c r="J751">
        <v>1393622.08</v>
      </c>
      <c r="K751">
        <v>1617.469145</v>
      </c>
      <c r="L751">
        <f t="shared" si="11"/>
        <v>17222.781071030859</v>
      </c>
    </row>
    <row r="752" spans="1:12" x14ac:dyDescent="0.25">
      <c r="A752">
        <v>49098</v>
      </c>
      <c r="B752">
        <v>771.65540699999997</v>
      </c>
      <c r="C752">
        <v>4162950.16</v>
      </c>
      <c r="D752">
        <v>19674392.140000001</v>
      </c>
      <c r="E752">
        <v>734890.19</v>
      </c>
      <c r="F752">
        <v>66715.11</v>
      </c>
      <c r="G752">
        <v>6879687.8799999999</v>
      </c>
      <c r="H752">
        <v>7155035.4100000001</v>
      </c>
      <c r="I752">
        <v>751563.69</v>
      </c>
      <c r="J752">
        <v>2242706.9500000002</v>
      </c>
      <c r="K752">
        <v>4332.8160790000002</v>
      </c>
      <c r="L752">
        <f t="shared" si="11"/>
        <v>14050.861792748859</v>
      </c>
    </row>
    <row r="753" spans="1:12" x14ac:dyDescent="0.25">
      <c r="A753">
        <v>49106</v>
      </c>
      <c r="B753">
        <v>239.985007</v>
      </c>
      <c r="C753">
        <v>971453.69</v>
      </c>
      <c r="D753">
        <v>7354571.6600000001</v>
      </c>
      <c r="E753">
        <v>93683.09</v>
      </c>
      <c r="F753">
        <v>22891.7</v>
      </c>
      <c r="G753">
        <v>2122557.58</v>
      </c>
      <c r="H753">
        <v>3056568.79</v>
      </c>
      <c r="I753">
        <v>1957851.84</v>
      </c>
      <c r="J753">
        <v>31196.07</v>
      </c>
      <c r="K753">
        <v>1345.3790959999999</v>
      </c>
      <c r="L753">
        <f t="shared" si="11"/>
        <v>14929.162994572418</v>
      </c>
    </row>
    <row r="754" spans="1:12" x14ac:dyDescent="0.25">
      <c r="A754">
        <v>49122</v>
      </c>
      <c r="B754">
        <v>88.108528000000007</v>
      </c>
      <c r="C754">
        <v>870574.3</v>
      </c>
      <c r="D754">
        <v>4901020.08</v>
      </c>
      <c r="E754">
        <v>187756.63</v>
      </c>
      <c r="F754">
        <v>44762.37</v>
      </c>
      <c r="G754">
        <v>1285440.94</v>
      </c>
      <c r="H754">
        <v>1849521.58</v>
      </c>
      <c r="I754">
        <v>120781.42</v>
      </c>
      <c r="J754">
        <v>646675.31000000006</v>
      </c>
      <c r="K754">
        <v>721.64777700000002</v>
      </c>
      <c r="L754">
        <f t="shared" si="11"/>
        <v>22401.990340079181</v>
      </c>
    </row>
    <row r="755" spans="1:12" x14ac:dyDescent="0.25">
      <c r="A755">
        <v>49130</v>
      </c>
      <c r="B755">
        <v>194.54872</v>
      </c>
      <c r="C755">
        <v>817465.98</v>
      </c>
      <c r="D755">
        <v>5810696.6100000003</v>
      </c>
      <c r="E755">
        <v>147235.57</v>
      </c>
      <c r="F755">
        <v>-1000</v>
      </c>
      <c r="G755">
        <v>2123997.06</v>
      </c>
      <c r="H755">
        <v>3122918.64</v>
      </c>
      <c r="I755">
        <v>215801.67</v>
      </c>
      <c r="J755">
        <v>910836.62</v>
      </c>
      <c r="K755">
        <v>1191.4431159999999</v>
      </c>
      <c r="L755">
        <f t="shared" si="11"/>
        <v>14551.059986180979</v>
      </c>
    </row>
    <row r="756" spans="1:12" x14ac:dyDescent="0.25">
      <c r="A756">
        <v>49148</v>
      </c>
      <c r="B756">
        <v>260.38903399999998</v>
      </c>
      <c r="C756">
        <v>1215911.98</v>
      </c>
      <c r="D756">
        <v>8036757.2400000002</v>
      </c>
      <c r="E756">
        <v>812476.35</v>
      </c>
      <c r="F756">
        <v>65463.63</v>
      </c>
      <c r="G756">
        <v>2606802.89</v>
      </c>
      <c r="H756">
        <v>3235451.32</v>
      </c>
      <c r="I756">
        <v>587160.76</v>
      </c>
      <c r="J756">
        <v>1454115.52</v>
      </c>
      <c r="K756">
        <v>1687.806241</v>
      </c>
      <c r="L756">
        <f t="shared" si="11"/>
        <v>14622.29662370231</v>
      </c>
    </row>
    <row r="757" spans="1:12" x14ac:dyDescent="0.25">
      <c r="A757">
        <v>49155</v>
      </c>
      <c r="B757">
        <v>92.021225000000001</v>
      </c>
      <c r="C757">
        <v>912402.83</v>
      </c>
      <c r="D757">
        <v>3257446.95</v>
      </c>
      <c r="E757">
        <v>133335.54999999999</v>
      </c>
      <c r="F757">
        <v>714.5</v>
      </c>
      <c r="G757">
        <v>1931892.21</v>
      </c>
      <c r="H757">
        <v>2346955.04</v>
      </c>
      <c r="I757">
        <v>208752.63</v>
      </c>
      <c r="J757">
        <v>804326.38</v>
      </c>
      <c r="K757">
        <v>679.338075</v>
      </c>
      <c r="L757">
        <f t="shared" si="11"/>
        <v>22697.317088060954</v>
      </c>
    </row>
    <row r="758" spans="1:12" x14ac:dyDescent="0.25">
      <c r="A758">
        <v>49171</v>
      </c>
      <c r="B758">
        <v>365.189864</v>
      </c>
      <c r="C758">
        <v>3114993.14</v>
      </c>
      <c r="D758">
        <v>19483742.84</v>
      </c>
      <c r="E758">
        <v>172721.72</v>
      </c>
      <c r="F758">
        <v>116880.79</v>
      </c>
      <c r="G758">
        <v>4711331.51</v>
      </c>
      <c r="H758">
        <v>5627456.2300000004</v>
      </c>
      <c r="I758">
        <v>1384299.11</v>
      </c>
      <c r="J758">
        <v>2997214.48</v>
      </c>
      <c r="K758">
        <v>3007.6401460000002</v>
      </c>
      <c r="L758">
        <f t="shared" si="11"/>
        <v>19998.465570734181</v>
      </c>
    </row>
    <row r="759" spans="1:12" x14ac:dyDescent="0.25">
      <c r="A759">
        <v>49189</v>
      </c>
      <c r="B759">
        <v>185.73548199999999</v>
      </c>
      <c r="C759">
        <v>869814.72</v>
      </c>
      <c r="D759">
        <v>8036150.4400000004</v>
      </c>
      <c r="E759">
        <v>324362.77</v>
      </c>
      <c r="F759">
        <v>108513.31</v>
      </c>
      <c r="G759">
        <v>1249514.79</v>
      </c>
      <c r="H759">
        <v>4043515.09</v>
      </c>
      <c r="I759">
        <v>4890.6000000000004</v>
      </c>
      <c r="J759">
        <v>956833.93</v>
      </c>
      <c r="K759">
        <v>1353.297327</v>
      </c>
      <c r="L759">
        <f t="shared" si="11"/>
        <v>15563.01377384509</v>
      </c>
    </row>
    <row r="760" spans="1:12" x14ac:dyDescent="0.25">
      <c r="A760">
        <v>49197</v>
      </c>
      <c r="B760">
        <v>239.132913</v>
      </c>
      <c r="C760">
        <v>1458317.65</v>
      </c>
      <c r="D760">
        <v>8822107.8599999994</v>
      </c>
      <c r="E760">
        <v>286960.34999999998</v>
      </c>
      <c r="F760">
        <v>8186.5</v>
      </c>
      <c r="G760">
        <v>3479932.64</v>
      </c>
      <c r="H760">
        <v>3659813.89</v>
      </c>
      <c r="I760">
        <v>520699.41</v>
      </c>
      <c r="J760">
        <v>1250447.6299999999</v>
      </c>
      <c r="K760">
        <v>1891.3117689999999</v>
      </c>
      <c r="L760">
        <f t="shared" si="11"/>
        <v>15630.443039156136</v>
      </c>
    </row>
    <row r="761" spans="1:12" x14ac:dyDescent="0.25">
      <c r="A761">
        <v>49205</v>
      </c>
      <c r="B761">
        <v>154.26158000000001</v>
      </c>
      <c r="C761">
        <v>933130.51</v>
      </c>
      <c r="D761">
        <v>6657691.5599999996</v>
      </c>
      <c r="E761">
        <v>265424.45</v>
      </c>
      <c r="F761">
        <v>33974.14</v>
      </c>
      <c r="G761">
        <v>2015398.59</v>
      </c>
      <c r="H761">
        <v>2292798.13</v>
      </c>
      <c r="I761">
        <v>75314.91</v>
      </c>
      <c r="J761">
        <v>836640.55</v>
      </c>
      <c r="K761">
        <v>1221.210045</v>
      </c>
      <c r="L761">
        <f t="shared" si="11"/>
        <v>16020.470424536532</v>
      </c>
    </row>
    <row r="762" spans="1:12" x14ac:dyDescent="0.25">
      <c r="A762">
        <v>49213</v>
      </c>
      <c r="B762">
        <v>117.763004</v>
      </c>
      <c r="C762">
        <v>743580</v>
      </c>
      <c r="D762">
        <v>4943326.95</v>
      </c>
      <c r="E762">
        <v>106387.38</v>
      </c>
      <c r="F762">
        <v>0</v>
      </c>
      <c r="G762">
        <v>1847897.12</v>
      </c>
      <c r="H762">
        <v>1877695.7</v>
      </c>
      <c r="I762">
        <v>202396.38</v>
      </c>
      <c r="J762">
        <v>670611.30000000005</v>
      </c>
      <c r="K762">
        <v>974.815471</v>
      </c>
      <c r="L762">
        <f t="shared" si="11"/>
        <v>16211.787873341313</v>
      </c>
    </row>
    <row r="763" spans="1:12" x14ac:dyDescent="0.25">
      <c r="A763">
        <v>49221</v>
      </c>
      <c r="B763">
        <v>142.38301899999999</v>
      </c>
      <c r="C763">
        <v>1108768.19</v>
      </c>
      <c r="D763">
        <v>8026453.5899999999</v>
      </c>
      <c r="E763">
        <v>384009.79</v>
      </c>
      <c r="F763">
        <v>14398.64</v>
      </c>
      <c r="G763">
        <v>2398253.71</v>
      </c>
      <c r="H763">
        <v>3464753.98</v>
      </c>
      <c r="I763">
        <v>845508.89</v>
      </c>
      <c r="J763">
        <v>1113944.4099999999</v>
      </c>
      <c r="K763">
        <v>1388.3574739999999</v>
      </c>
      <c r="L763">
        <f t="shared" si="11"/>
        <v>19489.772266368942</v>
      </c>
    </row>
    <row r="764" spans="1:12" x14ac:dyDescent="0.25">
      <c r="A764">
        <v>49239</v>
      </c>
      <c r="B764">
        <v>254.94047800000001</v>
      </c>
      <c r="C764">
        <v>2258400.5499999998</v>
      </c>
      <c r="D764">
        <v>11196255.300000001</v>
      </c>
      <c r="E764">
        <v>161773.60999999999</v>
      </c>
      <c r="F764">
        <v>2596.4899999999998</v>
      </c>
      <c r="G764">
        <v>4191197.82</v>
      </c>
      <c r="H764">
        <v>3604825.89</v>
      </c>
      <c r="I764">
        <v>681997.22</v>
      </c>
      <c r="J764">
        <v>1776937.22</v>
      </c>
      <c r="K764">
        <v>1951.780479</v>
      </c>
      <c r="L764">
        <f t="shared" si="11"/>
        <v>19933.343115746749</v>
      </c>
    </row>
    <row r="765" spans="1:12" x14ac:dyDescent="0.25">
      <c r="A765">
        <v>49247</v>
      </c>
      <c r="B765">
        <v>102.507282</v>
      </c>
      <c r="C765">
        <v>547898.68999999994</v>
      </c>
      <c r="D765">
        <v>3471784.42</v>
      </c>
      <c r="E765">
        <v>42257.31</v>
      </c>
      <c r="F765">
        <v>3673</v>
      </c>
      <c r="G765">
        <v>1388293.93</v>
      </c>
      <c r="H765">
        <v>1588594.84</v>
      </c>
      <c r="I765">
        <v>117675.49</v>
      </c>
      <c r="J765">
        <v>756333.73</v>
      </c>
      <c r="K765">
        <v>808.16723500000001</v>
      </c>
      <c r="L765">
        <f t="shared" si="11"/>
        <v>14462.656419998688</v>
      </c>
    </row>
    <row r="766" spans="1:12" x14ac:dyDescent="0.25">
      <c r="A766">
        <v>49254</v>
      </c>
      <c r="B766">
        <v>11.692259</v>
      </c>
      <c r="C766">
        <v>629337.63</v>
      </c>
      <c r="D766">
        <v>475515.62</v>
      </c>
      <c r="E766">
        <v>25818.29</v>
      </c>
      <c r="F766">
        <v>9357.14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</row>
    <row r="767" spans="1:12" x14ac:dyDescent="0.25">
      <c r="A767">
        <v>49270</v>
      </c>
      <c r="B767">
        <v>128.288948</v>
      </c>
      <c r="C767">
        <v>886549.34</v>
      </c>
      <c r="D767">
        <v>6260317.3499999996</v>
      </c>
      <c r="E767">
        <v>201359.1</v>
      </c>
      <c r="F767">
        <v>0</v>
      </c>
      <c r="G767">
        <v>1797823.08</v>
      </c>
      <c r="H767">
        <v>2923185.03</v>
      </c>
      <c r="I767">
        <v>322154.98</v>
      </c>
      <c r="J767">
        <v>509722.37</v>
      </c>
      <c r="K767">
        <v>882.51006400000006</v>
      </c>
      <c r="L767">
        <f t="shared" si="11"/>
        <v>20524.645966577144</v>
      </c>
    </row>
    <row r="768" spans="1:12" x14ac:dyDescent="0.25">
      <c r="A768">
        <v>49288</v>
      </c>
      <c r="B768">
        <v>191.105636</v>
      </c>
      <c r="C768">
        <v>941711.74</v>
      </c>
      <c r="D768">
        <v>5702054.7999999998</v>
      </c>
      <c r="E768">
        <v>223461.46</v>
      </c>
      <c r="F768">
        <v>9570.56</v>
      </c>
      <c r="G768">
        <v>2252753.48</v>
      </c>
      <c r="H768">
        <v>3011787.28</v>
      </c>
      <c r="I768">
        <v>434795.8</v>
      </c>
      <c r="J768">
        <v>1242261.3</v>
      </c>
      <c r="K768">
        <v>1330.9362960000001</v>
      </c>
      <c r="L768">
        <f t="shared" si="11"/>
        <v>14602.609447859661</v>
      </c>
    </row>
    <row r="769" spans="1:12" x14ac:dyDescent="0.25">
      <c r="A769">
        <v>49296</v>
      </c>
      <c r="B769">
        <v>87.427486000000002</v>
      </c>
      <c r="C769">
        <v>672304.34</v>
      </c>
      <c r="D769">
        <v>4134198.86</v>
      </c>
      <c r="E769">
        <v>256916.43</v>
      </c>
      <c r="F769">
        <v>9440.81</v>
      </c>
      <c r="G769">
        <v>1696550.84</v>
      </c>
      <c r="H769">
        <v>1673391.78</v>
      </c>
      <c r="I769">
        <v>239596.1</v>
      </c>
      <c r="J769">
        <v>371289.29</v>
      </c>
      <c r="K769">
        <v>746.11029599999995</v>
      </c>
      <c r="L769">
        <f t="shared" si="11"/>
        <v>18923.289473417171</v>
      </c>
    </row>
    <row r="770" spans="1:12" x14ac:dyDescent="0.25">
      <c r="A770">
        <v>49304</v>
      </c>
      <c r="B770">
        <v>46.219422999999999</v>
      </c>
      <c r="C770">
        <v>430352.73</v>
      </c>
      <c r="D770">
        <v>14271.98</v>
      </c>
      <c r="E770">
        <v>45037.27</v>
      </c>
      <c r="F770">
        <v>638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</row>
    <row r="771" spans="1:12" x14ac:dyDescent="0.25">
      <c r="A771">
        <v>49312</v>
      </c>
      <c r="B771">
        <v>108.193316</v>
      </c>
      <c r="C771">
        <v>737495.37</v>
      </c>
      <c r="D771">
        <v>4148997.03</v>
      </c>
      <c r="E771">
        <v>127809.22</v>
      </c>
      <c r="F771">
        <v>74456.240000000005</v>
      </c>
      <c r="G771">
        <v>1338123.75</v>
      </c>
      <c r="H771">
        <v>1494440.91</v>
      </c>
      <c r="I771">
        <v>125919.82</v>
      </c>
      <c r="J771">
        <v>446973.58</v>
      </c>
      <c r="K771">
        <v>722.863337</v>
      </c>
      <c r="L771">
        <f t="shared" ref="L771:L834" si="12">((SUM(D771:J771)/K771)+(C771/B771))</f>
        <v>17547.008750366029</v>
      </c>
    </row>
    <row r="772" spans="1:12" x14ac:dyDescent="0.25">
      <c r="A772">
        <v>49320</v>
      </c>
      <c r="B772">
        <v>75.994990999999999</v>
      </c>
      <c r="C772">
        <v>468566.05</v>
      </c>
      <c r="D772">
        <v>2633659.23</v>
      </c>
      <c r="E772">
        <v>76508.55</v>
      </c>
      <c r="F772">
        <v>349.99</v>
      </c>
      <c r="G772">
        <v>935985.7</v>
      </c>
      <c r="H772">
        <v>1910996.08</v>
      </c>
      <c r="I772">
        <v>314641.78999999998</v>
      </c>
      <c r="J772">
        <v>250170.4</v>
      </c>
      <c r="K772">
        <v>451.50971900000002</v>
      </c>
      <c r="L772">
        <f t="shared" si="12"/>
        <v>19725.394658080819</v>
      </c>
    </row>
    <row r="773" spans="1:12" x14ac:dyDescent="0.25">
      <c r="A773">
        <v>49338</v>
      </c>
      <c r="B773">
        <v>40.304898999999999</v>
      </c>
      <c r="C773">
        <v>209717.05</v>
      </c>
      <c r="D773">
        <v>2081569.24</v>
      </c>
      <c r="E773">
        <v>72280.27</v>
      </c>
      <c r="F773">
        <v>26973.919999999998</v>
      </c>
      <c r="G773">
        <v>826192.72</v>
      </c>
      <c r="H773">
        <v>722902.3</v>
      </c>
      <c r="I773">
        <v>177071.53</v>
      </c>
      <c r="J773">
        <v>130082.42</v>
      </c>
      <c r="K773">
        <v>346.68756400000001</v>
      </c>
      <c r="L773">
        <f t="shared" si="12"/>
        <v>16847.963698878135</v>
      </c>
    </row>
    <row r="774" spans="1:12" x14ac:dyDescent="0.25">
      <c r="A774">
        <v>49346</v>
      </c>
      <c r="B774">
        <v>47.692959000000002</v>
      </c>
      <c r="C774">
        <v>273102.69</v>
      </c>
      <c r="D774">
        <v>2975299.38</v>
      </c>
      <c r="E774">
        <v>146065.60000000001</v>
      </c>
      <c r="F774">
        <v>90218</v>
      </c>
      <c r="G774">
        <v>1065441.96</v>
      </c>
      <c r="H774">
        <v>763990.95</v>
      </c>
      <c r="I774">
        <v>187778.09</v>
      </c>
      <c r="J774">
        <v>175318.07</v>
      </c>
      <c r="K774">
        <v>597.99269900000002</v>
      </c>
      <c r="L774">
        <f t="shared" si="12"/>
        <v>14763.355531605495</v>
      </c>
    </row>
    <row r="775" spans="1:12" x14ac:dyDescent="0.25">
      <c r="A775">
        <v>49353</v>
      </c>
      <c r="B775">
        <v>101.710396</v>
      </c>
      <c r="C775">
        <v>695256.34</v>
      </c>
      <c r="D775">
        <v>3482261.61</v>
      </c>
      <c r="E775">
        <v>70762.91</v>
      </c>
      <c r="F775">
        <v>1504.39</v>
      </c>
      <c r="G775">
        <v>1064134</v>
      </c>
      <c r="H775">
        <v>985594.11</v>
      </c>
      <c r="I775">
        <v>970.56</v>
      </c>
      <c r="J775">
        <v>159589.04999999999</v>
      </c>
      <c r="K775">
        <v>650.08365700000002</v>
      </c>
      <c r="L775">
        <f t="shared" si="12"/>
        <v>15703.454118501049</v>
      </c>
    </row>
    <row r="776" spans="1:12" x14ac:dyDescent="0.25">
      <c r="A776">
        <v>49361</v>
      </c>
      <c r="B776">
        <v>46.8</v>
      </c>
      <c r="C776">
        <v>255983.65</v>
      </c>
      <c r="D776">
        <v>2784182.66</v>
      </c>
      <c r="E776">
        <v>128259.06</v>
      </c>
      <c r="F776">
        <v>63694.59</v>
      </c>
      <c r="G776">
        <v>755506.04</v>
      </c>
      <c r="H776">
        <v>1049050.79</v>
      </c>
      <c r="I776">
        <v>163214.97</v>
      </c>
      <c r="J776">
        <v>287152.8</v>
      </c>
      <c r="K776">
        <v>509.90039999999999</v>
      </c>
      <c r="L776">
        <f t="shared" si="12"/>
        <v>15728.721807141161</v>
      </c>
    </row>
    <row r="777" spans="1:12" x14ac:dyDescent="0.25">
      <c r="A777">
        <v>49379</v>
      </c>
      <c r="B777">
        <v>216.79130599999999</v>
      </c>
      <c r="C777">
        <v>779318.31</v>
      </c>
      <c r="D777">
        <v>7163701.0499999998</v>
      </c>
      <c r="E777">
        <v>282887.90999999997</v>
      </c>
      <c r="F777">
        <v>193029.88</v>
      </c>
      <c r="G777">
        <v>2133998.58</v>
      </c>
      <c r="H777">
        <v>2423138.6800000002</v>
      </c>
      <c r="I777">
        <v>545313.47</v>
      </c>
      <c r="J777">
        <v>828145.23</v>
      </c>
      <c r="K777">
        <v>1429.3487970000001</v>
      </c>
      <c r="L777">
        <f t="shared" si="12"/>
        <v>13088.769941039616</v>
      </c>
    </row>
    <row r="778" spans="1:12" x14ac:dyDescent="0.25">
      <c r="A778">
        <v>49387</v>
      </c>
      <c r="B778">
        <v>61.582723999999999</v>
      </c>
      <c r="C778">
        <v>433654.43</v>
      </c>
      <c r="D778">
        <v>2683974.88</v>
      </c>
      <c r="E778">
        <v>119072.49</v>
      </c>
      <c r="F778">
        <v>114391.12</v>
      </c>
      <c r="G778">
        <v>790802.6</v>
      </c>
      <c r="H778">
        <v>730546.43</v>
      </c>
      <c r="I778">
        <v>199461.76000000001</v>
      </c>
      <c r="J778">
        <v>161390.07999999999</v>
      </c>
      <c r="K778">
        <v>482.07835999999998</v>
      </c>
      <c r="L778">
        <f t="shared" si="12"/>
        <v>16997.958965847109</v>
      </c>
    </row>
    <row r="779" spans="1:12" x14ac:dyDescent="0.25">
      <c r="A779">
        <v>49395</v>
      </c>
      <c r="B779">
        <v>68.068231999999995</v>
      </c>
      <c r="C779">
        <v>359427.92</v>
      </c>
      <c r="D779">
        <v>2823705.58</v>
      </c>
      <c r="E779">
        <v>130532.67</v>
      </c>
      <c r="F779">
        <v>63142.35</v>
      </c>
      <c r="G779">
        <v>1052879.33</v>
      </c>
      <c r="H779">
        <v>1272921.6499999999</v>
      </c>
      <c r="I779">
        <v>400891.14</v>
      </c>
      <c r="J779">
        <v>327654.07</v>
      </c>
      <c r="K779">
        <v>509.069005</v>
      </c>
      <c r="L779">
        <f t="shared" si="12"/>
        <v>17207.525653697412</v>
      </c>
    </row>
    <row r="780" spans="1:12" x14ac:dyDescent="0.25">
      <c r="A780">
        <v>49411</v>
      </c>
      <c r="B780">
        <v>255.799001</v>
      </c>
      <c r="C780">
        <v>1248686.54</v>
      </c>
      <c r="D780">
        <v>6914451.9699999997</v>
      </c>
      <c r="E780">
        <v>303597.17</v>
      </c>
      <c r="F780">
        <v>64060.71</v>
      </c>
      <c r="G780">
        <v>2172655.77</v>
      </c>
      <c r="H780">
        <v>2866487.59</v>
      </c>
      <c r="I780">
        <v>689783.67</v>
      </c>
      <c r="J780">
        <v>683000.41</v>
      </c>
      <c r="K780">
        <v>1557.9261799999999</v>
      </c>
      <c r="L780">
        <f t="shared" si="12"/>
        <v>13671.428625378603</v>
      </c>
    </row>
    <row r="781" spans="1:12" x14ac:dyDescent="0.25">
      <c r="A781">
        <v>49429</v>
      </c>
      <c r="B781">
        <v>109.758437</v>
      </c>
      <c r="C781">
        <v>513221.47</v>
      </c>
      <c r="D781">
        <v>4825878.22</v>
      </c>
      <c r="E781">
        <v>228014.13</v>
      </c>
      <c r="F781">
        <v>126979.73</v>
      </c>
      <c r="G781">
        <v>1693370.05</v>
      </c>
      <c r="H781">
        <v>2338933.52</v>
      </c>
      <c r="I781">
        <v>612862.81999999995</v>
      </c>
      <c r="J781">
        <v>504782.18</v>
      </c>
      <c r="K781">
        <v>917.71108300000003</v>
      </c>
      <c r="L781">
        <f t="shared" si="12"/>
        <v>15933.07833988635</v>
      </c>
    </row>
    <row r="782" spans="1:12" x14ac:dyDescent="0.25">
      <c r="A782">
        <v>49437</v>
      </c>
      <c r="B782">
        <v>333.93011100000001</v>
      </c>
      <c r="C782">
        <v>1948835.31</v>
      </c>
      <c r="D782">
        <v>10380863.18</v>
      </c>
      <c r="E782">
        <v>318585.11</v>
      </c>
      <c r="F782">
        <v>8992.34</v>
      </c>
      <c r="G782">
        <v>2971376.77</v>
      </c>
      <c r="H782">
        <v>3883101.31</v>
      </c>
      <c r="I782">
        <v>932811.51</v>
      </c>
      <c r="J782">
        <v>1319948.3799999999</v>
      </c>
      <c r="K782">
        <v>2241.0180340000002</v>
      </c>
      <c r="L782">
        <f t="shared" si="12"/>
        <v>14678.32390453008</v>
      </c>
    </row>
    <row r="783" spans="1:12" x14ac:dyDescent="0.25">
      <c r="A783">
        <v>49445</v>
      </c>
      <c r="B783">
        <v>35.889203999999999</v>
      </c>
      <c r="C783">
        <v>315134.53999999998</v>
      </c>
      <c r="D783">
        <v>2381239.2000000002</v>
      </c>
      <c r="E783">
        <v>110491.57</v>
      </c>
      <c r="F783">
        <v>18194.07</v>
      </c>
      <c r="G783">
        <v>1116954.95</v>
      </c>
      <c r="H783">
        <v>1040319.01</v>
      </c>
      <c r="I783">
        <v>199496.27</v>
      </c>
      <c r="J783">
        <v>193045.65</v>
      </c>
      <c r="K783">
        <v>405.88320599999997</v>
      </c>
      <c r="L783">
        <f t="shared" si="12"/>
        <v>21246.763139720577</v>
      </c>
    </row>
    <row r="784" spans="1:12" x14ac:dyDescent="0.25">
      <c r="A784">
        <v>49452</v>
      </c>
      <c r="B784">
        <v>445.123471</v>
      </c>
      <c r="C784">
        <v>3163439.44</v>
      </c>
      <c r="D784">
        <v>13942425.77</v>
      </c>
      <c r="E784">
        <v>487228.15</v>
      </c>
      <c r="F784">
        <v>202758.6</v>
      </c>
      <c r="G784">
        <v>4390752.12</v>
      </c>
      <c r="H784">
        <v>4969699.26</v>
      </c>
      <c r="I784">
        <v>1004818.05</v>
      </c>
      <c r="J784">
        <v>2076065.22</v>
      </c>
      <c r="K784">
        <v>2728.8588749999999</v>
      </c>
      <c r="L784">
        <f t="shared" si="12"/>
        <v>17028.151320323508</v>
      </c>
    </row>
    <row r="785" spans="1:12" x14ac:dyDescent="0.25">
      <c r="A785">
        <v>49460</v>
      </c>
      <c r="B785">
        <v>78.289876000000007</v>
      </c>
      <c r="C785">
        <v>1139541.46</v>
      </c>
      <c r="D785">
        <v>3738440.67</v>
      </c>
      <c r="E785">
        <v>57416.42</v>
      </c>
      <c r="F785">
        <v>7191.08</v>
      </c>
      <c r="G785">
        <v>1299392.92</v>
      </c>
      <c r="H785">
        <v>1502122.17</v>
      </c>
      <c r="I785">
        <v>353390.76</v>
      </c>
      <c r="J785">
        <v>478317.04</v>
      </c>
      <c r="K785">
        <v>643.31647599999997</v>
      </c>
      <c r="L785">
        <f t="shared" si="12"/>
        <v>26114.686207090363</v>
      </c>
    </row>
    <row r="786" spans="1:12" x14ac:dyDescent="0.25">
      <c r="A786">
        <v>49478</v>
      </c>
      <c r="B786">
        <v>195.61284800000001</v>
      </c>
      <c r="C786">
        <v>1090667.1499999999</v>
      </c>
      <c r="D786">
        <v>7160928.1799999997</v>
      </c>
      <c r="E786">
        <v>190238.5</v>
      </c>
      <c r="F786">
        <v>111171.29</v>
      </c>
      <c r="G786">
        <v>2842935.09</v>
      </c>
      <c r="H786">
        <v>2699756.75</v>
      </c>
      <c r="I786">
        <v>638224.41</v>
      </c>
      <c r="J786">
        <v>1324259.3500000001</v>
      </c>
      <c r="K786">
        <v>1920.949627</v>
      </c>
      <c r="L786">
        <f t="shared" si="12"/>
        <v>13367.367904791117</v>
      </c>
    </row>
    <row r="787" spans="1:12" x14ac:dyDescent="0.25">
      <c r="A787">
        <v>49494</v>
      </c>
      <c r="B787">
        <v>119.35370399999999</v>
      </c>
      <c r="C787">
        <v>644617.31000000006</v>
      </c>
      <c r="D787">
        <v>5081063.1100000003</v>
      </c>
      <c r="E787">
        <v>68984.460000000006</v>
      </c>
      <c r="F787">
        <v>8894.6200000000008</v>
      </c>
      <c r="G787">
        <v>2028904.11</v>
      </c>
      <c r="H787">
        <v>2250328.4700000002</v>
      </c>
      <c r="I787">
        <v>219812.81</v>
      </c>
      <c r="J787">
        <v>318760.98</v>
      </c>
      <c r="K787">
        <v>1139.723082</v>
      </c>
      <c r="L787">
        <f t="shared" si="12"/>
        <v>14154.559259689053</v>
      </c>
    </row>
    <row r="788" spans="1:12" x14ac:dyDescent="0.25">
      <c r="A788">
        <v>49502</v>
      </c>
      <c r="B788">
        <v>120.73128</v>
      </c>
      <c r="C788">
        <v>786839.81</v>
      </c>
      <c r="D788">
        <v>4694119.43</v>
      </c>
      <c r="E788">
        <v>365492.2</v>
      </c>
      <c r="F788">
        <v>8724.49</v>
      </c>
      <c r="G788">
        <v>1099324.28</v>
      </c>
      <c r="H788">
        <v>2603873.15</v>
      </c>
      <c r="I788">
        <v>288452.34000000003</v>
      </c>
      <c r="J788">
        <v>647235.18000000005</v>
      </c>
      <c r="K788">
        <v>990.27623800000003</v>
      </c>
      <c r="L788">
        <f t="shared" si="12"/>
        <v>16319.820722113593</v>
      </c>
    </row>
    <row r="789" spans="1:12" x14ac:dyDescent="0.25">
      <c r="A789">
        <v>49510</v>
      </c>
      <c r="B789">
        <v>55.706015000000001</v>
      </c>
      <c r="C789">
        <v>236897.81</v>
      </c>
      <c r="D789">
        <v>3918222.19</v>
      </c>
      <c r="E789">
        <v>37305.480000000003</v>
      </c>
      <c r="F789">
        <v>85328.24</v>
      </c>
      <c r="G789">
        <v>1593052.58</v>
      </c>
      <c r="H789">
        <v>2062056.81</v>
      </c>
      <c r="I789">
        <v>51419.7</v>
      </c>
      <c r="J789">
        <v>238534.38</v>
      </c>
      <c r="K789">
        <v>786.89204400000006</v>
      </c>
      <c r="L789">
        <f t="shared" si="12"/>
        <v>14401.328142191782</v>
      </c>
    </row>
    <row r="790" spans="1:12" x14ac:dyDescent="0.25">
      <c r="A790">
        <v>49528</v>
      </c>
      <c r="B790">
        <v>117.73630199999999</v>
      </c>
      <c r="C790">
        <v>498497.26</v>
      </c>
      <c r="D790">
        <v>5578935.3600000003</v>
      </c>
      <c r="E790">
        <v>660722.14</v>
      </c>
      <c r="F790">
        <v>217540.06</v>
      </c>
      <c r="G790">
        <v>1684179.8</v>
      </c>
      <c r="H790">
        <v>2376733.3199999998</v>
      </c>
      <c r="I790">
        <v>103384.83</v>
      </c>
      <c r="J790">
        <v>492120.87</v>
      </c>
      <c r="K790">
        <v>908.65206599999999</v>
      </c>
      <c r="L790">
        <f t="shared" si="12"/>
        <v>16464.897125963722</v>
      </c>
    </row>
    <row r="791" spans="1:12" x14ac:dyDescent="0.25">
      <c r="A791">
        <v>49536</v>
      </c>
      <c r="B791">
        <v>224.156353</v>
      </c>
      <c r="C791">
        <v>1136430.57</v>
      </c>
      <c r="D791">
        <v>9512823.4700000007</v>
      </c>
      <c r="E791">
        <v>324513.28000000003</v>
      </c>
      <c r="F791">
        <v>26715.279999999999</v>
      </c>
      <c r="G791">
        <v>3023597.78</v>
      </c>
      <c r="H791">
        <v>3094444.57</v>
      </c>
      <c r="I791">
        <v>864022.82</v>
      </c>
      <c r="J791">
        <v>490349.85</v>
      </c>
      <c r="K791">
        <v>2025.375567</v>
      </c>
      <c r="L791">
        <f t="shared" si="12"/>
        <v>13629.442790302288</v>
      </c>
    </row>
    <row r="792" spans="1:12" x14ac:dyDescent="0.25">
      <c r="A792">
        <v>49544</v>
      </c>
      <c r="B792">
        <v>166.08610100000001</v>
      </c>
      <c r="C792">
        <v>992423.79</v>
      </c>
      <c r="D792">
        <v>6919505.6299999999</v>
      </c>
      <c r="E792">
        <v>38738.54</v>
      </c>
      <c r="F792">
        <v>0</v>
      </c>
      <c r="G792">
        <v>1941426.16</v>
      </c>
      <c r="H792">
        <v>2354235.94</v>
      </c>
      <c r="I792">
        <v>133120.47</v>
      </c>
      <c r="J792">
        <v>1145139.6200000001</v>
      </c>
      <c r="K792">
        <v>1211.856524</v>
      </c>
      <c r="L792">
        <f t="shared" si="12"/>
        <v>16316.65271554287</v>
      </c>
    </row>
    <row r="793" spans="1:12" x14ac:dyDescent="0.25">
      <c r="A793">
        <v>49569</v>
      </c>
      <c r="B793">
        <v>96.952319000000003</v>
      </c>
      <c r="C793">
        <v>687643.71</v>
      </c>
      <c r="D793">
        <v>4926865.13</v>
      </c>
      <c r="E793">
        <v>368192.88</v>
      </c>
      <c r="F793">
        <v>13935.58</v>
      </c>
      <c r="G793">
        <v>1629076.71</v>
      </c>
      <c r="H793">
        <v>2556949.4300000002</v>
      </c>
      <c r="I793">
        <v>290727.48</v>
      </c>
      <c r="J793">
        <v>868130.48</v>
      </c>
      <c r="K793">
        <v>951.92195400000003</v>
      </c>
      <c r="L793">
        <f t="shared" si="12"/>
        <v>18284.562349126194</v>
      </c>
    </row>
    <row r="794" spans="1:12" x14ac:dyDescent="0.25">
      <c r="A794">
        <v>49577</v>
      </c>
      <c r="B794">
        <v>111.52636</v>
      </c>
      <c r="C794">
        <v>363572.03</v>
      </c>
      <c r="D794">
        <v>4783043.1399999997</v>
      </c>
      <c r="E794">
        <v>180297.92</v>
      </c>
      <c r="F794">
        <v>373.71</v>
      </c>
      <c r="G794">
        <v>1414386.38</v>
      </c>
      <c r="H794">
        <v>1656271.93</v>
      </c>
      <c r="I794">
        <v>278601.33</v>
      </c>
      <c r="J794">
        <v>669299.54</v>
      </c>
      <c r="K794">
        <v>915.97557099999995</v>
      </c>
      <c r="L794">
        <f t="shared" si="12"/>
        <v>13066.202451001844</v>
      </c>
    </row>
    <row r="795" spans="1:12" x14ac:dyDescent="0.25">
      <c r="A795">
        <v>49593</v>
      </c>
      <c r="B795">
        <v>87.518062</v>
      </c>
      <c r="C795">
        <v>206913.76</v>
      </c>
      <c r="D795">
        <v>4317170.3</v>
      </c>
      <c r="E795">
        <v>209538.09</v>
      </c>
      <c r="F795">
        <v>8376.86</v>
      </c>
      <c r="G795">
        <v>1322476.3400000001</v>
      </c>
      <c r="H795">
        <v>2036246.8</v>
      </c>
      <c r="I795">
        <v>401406.56</v>
      </c>
      <c r="J795">
        <v>478227.9</v>
      </c>
      <c r="K795">
        <v>779.90798800000005</v>
      </c>
      <c r="L795">
        <f t="shared" si="12"/>
        <v>13613.571323447053</v>
      </c>
    </row>
    <row r="796" spans="1:12" x14ac:dyDescent="0.25">
      <c r="A796">
        <v>49601</v>
      </c>
      <c r="B796">
        <v>60.414085999999998</v>
      </c>
      <c r="C796">
        <v>271382.3</v>
      </c>
      <c r="D796">
        <v>2841728.14</v>
      </c>
      <c r="E796">
        <v>85768.89</v>
      </c>
      <c r="F796">
        <v>0</v>
      </c>
      <c r="G796">
        <v>1210192.93</v>
      </c>
      <c r="H796">
        <v>1118109.76</v>
      </c>
      <c r="I796">
        <v>301871.89</v>
      </c>
      <c r="J796">
        <v>258532.22</v>
      </c>
      <c r="K796">
        <v>611.52214000000004</v>
      </c>
      <c r="L796">
        <f t="shared" si="12"/>
        <v>14003.064241779364</v>
      </c>
    </row>
    <row r="797" spans="1:12" x14ac:dyDescent="0.25">
      <c r="A797">
        <v>49619</v>
      </c>
      <c r="B797">
        <v>50.625069000000003</v>
      </c>
      <c r="C797">
        <v>197018.01</v>
      </c>
      <c r="D797">
        <v>2499944.39</v>
      </c>
      <c r="E797">
        <v>166809.29999999999</v>
      </c>
      <c r="F797">
        <v>1728.92</v>
      </c>
      <c r="G797">
        <v>987278.19</v>
      </c>
      <c r="H797">
        <v>1375214.82</v>
      </c>
      <c r="I797">
        <v>22050.47</v>
      </c>
      <c r="J797">
        <v>138904.44</v>
      </c>
      <c r="K797">
        <v>495.88858099999999</v>
      </c>
      <c r="L797">
        <f t="shared" si="12"/>
        <v>14361.662267438114</v>
      </c>
    </row>
    <row r="798" spans="1:12" x14ac:dyDescent="0.25">
      <c r="A798">
        <v>49627</v>
      </c>
      <c r="B798">
        <v>198.086287</v>
      </c>
      <c r="C798">
        <v>735677.16</v>
      </c>
      <c r="D798">
        <v>6640188.5199999996</v>
      </c>
      <c r="E798">
        <v>101774.8</v>
      </c>
      <c r="F798">
        <v>4017.64</v>
      </c>
      <c r="G798">
        <v>1654211.56</v>
      </c>
      <c r="H798">
        <v>2968323.46</v>
      </c>
      <c r="I798">
        <v>291657.08</v>
      </c>
      <c r="J798">
        <v>602341.93999999994</v>
      </c>
      <c r="K798">
        <v>1214.5906789999999</v>
      </c>
      <c r="L798">
        <f t="shared" si="12"/>
        <v>13809.928889748773</v>
      </c>
    </row>
    <row r="799" spans="1:12" x14ac:dyDescent="0.25">
      <c r="A799">
        <v>49635</v>
      </c>
      <c r="B799">
        <v>175.361795</v>
      </c>
      <c r="C799">
        <v>1202310.1499999999</v>
      </c>
      <c r="D799">
        <v>7484491.7699999996</v>
      </c>
      <c r="E799">
        <v>147575.57</v>
      </c>
      <c r="F799">
        <v>7185.77</v>
      </c>
      <c r="G799">
        <v>2065569.91</v>
      </c>
      <c r="H799">
        <v>3378009.94</v>
      </c>
      <c r="I799">
        <v>150445.92000000001</v>
      </c>
      <c r="J799">
        <v>982702.16</v>
      </c>
      <c r="K799">
        <v>1207.29089</v>
      </c>
      <c r="L799">
        <f t="shared" si="12"/>
        <v>18631.277620170684</v>
      </c>
    </row>
    <row r="800" spans="1:12" x14ac:dyDescent="0.25">
      <c r="A800">
        <v>49643</v>
      </c>
      <c r="B800">
        <v>95.693196</v>
      </c>
      <c r="C800">
        <v>478770.73</v>
      </c>
      <c r="D800">
        <v>4624475.9400000004</v>
      </c>
      <c r="E800">
        <v>173989.34</v>
      </c>
      <c r="F800">
        <v>22237.35</v>
      </c>
      <c r="G800">
        <v>1738199.31</v>
      </c>
      <c r="H800">
        <v>2061728.5</v>
      </c>
      <c r="I800">
        <v>254367.75</v>
      </c>
      <c r="J800">
        <v>592940.79</v>
      </c>
      <c r="K800">
        <v>982.16317700000002</v>
      </c>
      <c r="L800">
        <f t="shared" si="12"/>
        <v>14643.068539485801</v>
      </c>
    </row>
    <row r="801" spans="1:12" x14ac:dyDescent="0.25">
      <c r="A801">
        <v>49650</v>
      </c>
      <c r="B801">
        <v>177.52092099999999</v>
      </c>
      <c r="C801">
        <v>1040500.82</v>
      </c>
      <c r="D801">
        <v>7307667.5700000003</v>
      </c>
      <c r="E801">
        <v>247869.87</v>
      </c>
      <c r="F801">
        <v>5295</v>
      </c>
      <c r="G801">
        <v>2030903.2</v>
      </c>
      <c r="H801">
        <v>3132029.04</v>
      </c>
      <c r="I801">
        <v>647285.78</v>
      </c>
      <c r="J801">
        <v>413320.68</v>
      </c>
      <c r="K801">
        <v>1190.3634360000001</v>
      </c>
      <c r="L801">
        <f t="shared" si="12"/>
        <v>17441.254151475023</v>
      </c>
    </row>
    <row r="802" spans="1:12" x14ac:dyDescent="0.25">
      <c r="A802">
        <v>49668</v>
      </c>
      <c r="B802">
        <v>148.46286900000001</v>
      </c>
      <c r="C802">
        <v>634101.03</v>
      </c>
      <c r="D802">
        <v>6869287.9299999997</v>
      </c>
      <c r="E802">
        <v>276765.83</v>
      </c>
      <c r="F802">
        <v>0</v>
      </c>
      <c r="G802">
        <v>1943235.39</v>
      </c>
      <c r="H802">
        <v>1960019.6</v>
      </c>
      <c r="I802">
        <v>235533.08</v>
      </c>
      <c r="J802">
        <v>197469.46</v>
      </c>
      <c r="K802">
        <v>1543.2576039999999</v>
      </c>
      <c r="L802">
        <f t="shared" si="12"/>
        <v>11711.416162379643</v>
      </c>
    </row>
    <row r="803" spans="1:12" x14ac:dyDescent="0.25">
      <c r="A803">
        <v>49684</v>
      </c>
      <c r="B803">
        <v>85.754548</v>
      </c>
      <c r="C803">
        <v>581447.61</v>
      </c>
      <c r="D803">
        <v>4248263.57</v>
      </c>
      <c r="E803">
        <v>157030.01999999999</v>
      </c>
      <c r="F803">
        <v>30223.49</v>
      </c>
      <c r="G803">
        <v>1711848.92</v>
      </c>
      <c r="H803">
        <v>1786011.6</v>
      </c>
      <c r="I803">
        <v>300593.56</v>
      </c>
      <c r="J803">
        <v>216622.21</v>
      </c>
      <c r="K803">
        <v>785.04185199999995</v>
      </c>
      <c r="L803">
        <f t="shared" si="12"/>
        <v>17544.883718444296</v>
      </c>
    </row>
    <row r="804" spans="1:12" x14ac:dyDescent="0.25">
      <c r="A804">
        <v>49700</v>
      </c>
      <c r="B804">
        <v>72.881826000000004</v>
      </c>
      <c r="C804">
        <v>573476.77</v>
      </c>
      <c r="D804">
        <v>3731001.8</v>
      </c>
      <c r="E804">
        <v>71388.87</v>
      </c>
      <c r="F804">
        <v>8009.29</v>
      </c>
      <c r="G804">
        <v>1114216.33</v>
      </c>
      <c r="H804">
        <v>1059582</v>
      </c>
      <c r="I804">
        <v>194485.65</v>
      </c>
      <c r="J804">
        <v>326783.53999999998</v>
      </c>
      <c r="K804">
        <v>730.93339900000001</v>
      </c>
      <c r="L804">
        <f t="shared" si="12"/>
        <v>16768.803211979783</v>
      </c>
    </row>
    <row r="805" spans="1:12" x14ac:dyDescent="0.25">
      <c r="A805">
        <v>49718</v>
      </c>
      <c r="B805">
        <v>37.135990999999997</v>
      </c>
      <c r="C805">
        <v>263612.57</v>
      </c>
      <c r="D805">
        <v>2486110.0699999998</v>
      </c>
      <c r="E805">
        <v>107862.74</v>
      </c>
      <c r="F805">
        <v>349</v>
      </c>
      <c r="G805">
        <v>789697.28</v>
      </c>
      <c r="H805">
        <v>790372.87</v>
      </c>
      <c r="I805">
        <v>258320.77</v>
      </c>
      <c r="J805">
        <v>242389.44</v>
      </c>
      <c r="K805">
        <v>380.69341300000002</v>
      </c>
      <c r="L805">
        <f t="shared" si="12"/>
        <v>19379.065088176209</v>
      </c>
    </row>
    <row r="806" spans="1:12" x14ac:dyDescent="0.25">
      <c r="A806">
        <v>49726</v>
      </c>
      <c r="B806">
        <v>93.979778999999994</v>
      </c>
      <c r="C806">
        <v>533530.6</v>
      </c>
      <c r="D806">
        <v>3681195.66</v>
      </c>
      <c r="E806">
        <v>138928.29999999999</v>
      </c>
      <c r="F806">
        <v>175939.85</v>
      </c>
      <c r="G806">
        <v>1430738.01</v>
      </c>
      <c r="H806">
        <v>1615601.42</v>
      </c>
      <c r="I806">
        <v>405622.88</v>
      </c>
      <c r="J806">
        <v>380996.8</v>
      </c>
      <c r="K806">
        <v>689.211952</v>
      </c>
      <c r="L806">
        <f t="shared" si="12"/>
        <v>17036.462247556003</v>
      </c>
    </row>
    <row r="807" spans="1:12" x14ac:dyDescent="0.25">
      <c r="A807">
        <v>49759</v>
      </c>
      <c r="B807">
        <v>93.686273</v>
      </c>
      <c r="C807">
        <v>552505.23</v>
      </c>
      <c r="D807">
        <v>5598056.1900000004</v>
      </c>
      <c r="E807">
        <v>341638.88</v>
      </c>
      <c r="F807">
        <v>43280.82</v>
      </c>
      <c r="G807">
        <v>1731825.83</v>
      </c>
      <c r="H807">
        <v>1971019.23</v>
      </c>
      <c r="I807">
        <v>439510.48</v>
      </c>
      <c r="J807">
        <v>248345.54</v>
      </c>
      <c r="K807">
        <v>1084.0904579999999</v>
      </c>
      <c r="L807">
        <f t="shared" si="12"/>
        <v>15466.412088354095</v>
      </c>
    </row>
    <row r="808" spans="1:12" x14ac:dyDescent="0.25">
      <c r="A808">
        <v>49767</v>
      </c>
      <c r="B808">
        <v>45.463861999999999</v>
      </c>
      <c r="C808">
        <v>407388.04</v>
      </c>
      <c r="D808">
        <v>3261802.51</v>
      </c>
      <c r="E808">
        <v>103371.42</v>
      </c>
      <c r="F808">
        <v>530.14</v>
      </c>
      <c r="G808">
        <v>963137.14</v>
      </c>
      <c r="H808">
        <v>816365.54</v>
      </c>
      <c r="I808">
        <v>438005.8</v>
      </c>
      <c r="J808">
        <v>314242.56</v>
      </c>
      <c r="K808">
        <v>615.25615100000005</v>
      </c>
      <c r="L808">
        <f t="shared" si="12"/>
        <v>18546.06580217155</v>
      </c>
    </row>
    <row r="809" spans="1:12" x14ac:dyDescent="0.25">
      <c r="A809">
        <v>49775</v>
      </c>
      <c r="B809">
        <v>70.723056</v>
      </c>
      <c r="C809">
        <v>420878.66</v>
      </c>
      <c r="D809">
        <v>2098517.14</v>
      </c>
      <c r="E809">
        <v>119715.61</v>
      </c>
      <c r="F809">
        <v>79736.600000000006</v>
      </c>
      <c r="G809">
        <v>1066389.3600000001</v>
      </c>
      <c r="H809">
        <v>1328655.6399999999</v>
      </c>
      <c r="I809">
        <v>110018.45</v>
      </c>
      <c r="J809">
        <v>275904.59000000003</v>
      </c>
      <c r="K809">
        <v>535.82524100000001</v>
      </c>
      <c r="L809">
        <f t="shared" si="12"/>
        <v>15429.801284374647</v>
      </c>
    </row>
    <row r="810" spans="1:12" x14ac:dyDescent="0.25">
      <c r="A810">
        <v>49783</v>
      </c>
      <c r="B810">
        <v>60.847245999999998</v>
      </c>
      <c r="C810">
        <v>569524.77</v>
      </c>
      <c r="D810">
        <v>4806567.5</v>
      </c>
      <c r="E810">
        <v>205515.35</v>
      </c>
      <c r="F810">
        <v>6206.45</v>
      </c>
      <c r="G810">
        <v>1316214.3400000001</v>
      </c>
      <c r="H810">
        <v>1302099.21</v>
      </c>
      <c r="I810">
        <v>326358.87</v>
      </c>
      <c r="J810">
        <v>373298.85</v>
      </c>
      <c r="K810">
        <v>671.08874500000002</v>
      </c>
      <c r="L810">
        <f t="shared" si="12"/>
        <v>21781.904696546953</v>
      </c>
    </row>
    <row r="811" spans="1:12" x14ac:dyDescent="0.25">
      <c r="A811">
        <v>49791</v>
      </c>
      <c r="B811">
        <v>80.663770999999997</v>
      </c>
      <c r="C811">
        <v>580869.84</v>
      </c>
      <c r="D811">
        <v>3946414.44</v>
      </c>
      <c r="E811">
        <v>118899.8</v>
      </c>
      <c r="F811">
        <v>11951.1</v>
      </c>
      <c r="G811">
        <v>1326403.3700000001</v>
      </c>
      <c r="H811">
        <v>1747763.15</v>
      </c>
      <c r="I811">
        <v>100756.77</v>
      </c>
      <c r="J811">
        <v>812718.98</v>
      </c>
      <c r="K811">
        <v>701.36635100000001</v>
      </c>
      <c r="L811">
        <f t="shared" si="12"/>
        <v>18699.975913928061</v>
      </c>
    </row>
    <row r="812" spans="1:12" x14ac:dyDescent="0.25">
      <c r="A812">
        <v>49809</v>
      </c>
      <c r="B812">
        <v>70.883503000000005</v>
      </c>
      <c r="C812">
        <v>409527.34</v>
      </c>
      <c r="D812">
        <v>2699179.33</v>
      </c>
      <c r="E812">
        <v>48274.12</v>
      </c>
      <c r="F812">
        <v>866.25</v>
      </c>
      <c r="G812">
        <v>941209.81</v>
      </c>
      <c r="H812">
        <v>866570.76</v>
      </c>
      <c r="I812">
        <v>95209.56</v>
      </c>
      <c r="J812">
        <v>237035.22</v>
      </c>
      <c r="K812">
        <v>496.68556599999999</v>
      </c>
      <c r="L812">
        <f t="shared" si="12"/>
        <v>15619.401355129219</v>
      </c>
    </row>
    <row r="813" spans="1:12" x14ac:dyDescent="0.25">
      <c r="A813">
        <v>49817</v>
      </c>
      <c r="B813">
        <v>23.243282000000001</v>
      </c>
      <c r="C813">
        <v>154112.76999999999</v>
      </c>
      <c r="D813">
        <v>2706039.63</v>
      </c>
      <c r="E813">
        <v>89720.68</v>
      </c>
      <c r="F813">
        <v>0</v>
      </c>
      <c r="G813">
        <v>738420.07</v>
      </c>
      <c r="H813">
        <v>422418.53</v>
      </c>
      <c r="I813">
        <v>41770.879999999997</v>
      </c>
      <c r="J813">
        <v>76807.41</v>
      </c>
      <c r="K813">
        <v>400.45176300000003</v>
      </c>
      <c r="L813">
        <f t="shared" si="12"/>
        <v>16806.871713515233</v>
      </c>
    </row>
    <row r="814" spans="1:12" x14ac:dyDescent="0.25">
      <c r="A814">
        <v>49825</v>
      </c>
      <c r="B814">
        <v>248.21543399999999</v>
      </c>
      <c r="C814">
        <v>1261128.05</v>
      </c>
      <c r="D814">
        <v>422966.36</v>
      </c>
      <c r="E814">
        <v>147450.64000000001</v>
      </c>
      <c r="F814">
        <v>28705.200000000001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</row>
    <row r="815" spans="1:12" x14ac:dyDescent="0.25">
      <c r="A815">
        <v>49833</v>
      </c>
      <c r="B815">
        <v>253.622589</v>
      </c>
      <c r="C815">
        <v>1881400.41</v>
      </c>
      <c r="D815">
        <v>9704096.2599999998</v>
      </c>
      <c r="E815">
        <v>507130.47</v>
      </c>
      <c r="F815">
        <v>170237.59</v>
      </c>
      <c r="G815">
        <v>3800179.71</v>
      </c>
      <c r="H815">
        <v>3527579.19</v>
      </c>
      <c r="I815">
        <v>1086477.8899999999</v>
      </c>
      <c r="J815">
        <v>1244012.01</v>
      </c>
      <c r="K815">
        <v>1857.103278</v>
      </c>
      <c r="L815">
        <f t="shared" si="12"/>
        <v>18208.955306639276</v>
      </c>
    </row>
    <row r="816" spans="1:12" x14ac:dyDescent="0.25">
      <c r="A816">
        <v>49841</v>
      </c>
      <c r="B816">
        <v>159.60753299999999</v>
      </c>
      <c r="C816">
        <v>1182147.96</v>
      </c>
      <c r="D816">
        <v>5206082.47</v>
      </c>
      <c r="E816">
        <v>474664.68</v>
      </c>
      <c r="F816">
        <v>175790.39</v>
      </c>
      <c r="G816">
        <v>2878406.12</v>
      </c>
      <c r="H816">
        <v>2646470.2999999998</v>
      </c>
      <c r="I816">
        <v>148049.28</v>
      </c>
      <c r="J816">
        <v>1624590.52</v>
      </c>
      <c r="K816">
        <v>1238.445669</v>
      </c>
      <c r="L816">
        <f t="shared" si="12"/>
        <v>18028.014265700531</v>
      </c>
    </row>
    <row r="817" spans="1:12" x14ac:dyDescent="0.25">
      <c r="A817">
        <v>49858</v>
      </c>
      <c r="B817">
        <v>709.11953000000005</v>
      </c>
      <c r="C817">
        <v>2789924.27</v>
      </c>
      <c r="D817">
        <v>28273371.879999999</v>
      </c>
      <c r="E817">
        <v>775787.39</v>
      </c>
      <c r="F817">
        <v>5869.99</v>
      </c>
      <c r="G817">
        <v>7203334.9100000001</v>
      </c>
      <c r="H817">
        <v>10065899.75</v>
      </c>
      <c r="I817">
        <v>3853610.22</v>
      </c>
      <c r="J817">
        <v>4231330.96</v>
      </c>
      <c r="K817">
        <v>5891.5127160000002</v>
      </c>
      <c r="L817">
        <f t="shared" si="12"/>
        <v>13169.533976142788</v>
      </c>
    </row>
    <row r="818" spans="1:12" x14ac:dyDescent="0.25">
      <c r="A818">
        <v>49866</v>
      </c>
      <c r="B818">
        <v>345.455488</v>
      </c>
      <c r="C818">
        <v>2174308.15</v>
      </c>
      <c r="D818">
        <v>16027275.49</v>
      </c>
      <c r="E818">
        <v>678565.35</v>
      </c>
      <c r="F818">
        <v>198112.26</v>
      </c>
      <c r="G818">
        <v>3587686</v>
      </c>
      <c r="H818">
        <v>5757592.8799999999</v>
      </c>
      <c r="I818">
        <v>1607388.35</v>
      </c>
      <c r="J818">
        <v>2485525.34</v>
      </c>
      <c r="K818">
        <v>3304.6374249999999</v>
      </c>
      <c r="L818">
        <f t="shared" si="12"/>
        <v>15475.719488549828</v>
      </c>
    </row>
    <row r="819" spans="1:12" x14ac:dyDescent="0.25">
      <c r="A819">
        <v>49874</v>
      </c>
      <c r="B819">
        <v>382.00149800000003</v>
      </c>
      <c r="C819">
        <v>2304333.04</v>
      </c>
      <c r="D819">
        <v>12113413.960000001</v>
      </c>
      <c r="E819">
        <v>635644.86</v>
      </c>
      <c r="F819">
        <v>65377.88</v>
      </c>
      <c r="G819">
        <v>3385980.7</v>
      </c>
      <c r="H819">
        <v>4027536.1</v>
      </c>
      <c r="I819">
        <v>1582439.2</v>
      </c>
      <c r="J819">
        <v>1686342.72</v>
      </c>
      <c r="K819">
        <v>2739.9141599999998</v>
      </c>
      <c r="L819">
        <f t="shared" si="12"/>
        <v>14607.98133707669</v>
      </c>
    </row>
    <row r="820" spans="1:12" x14ac:dyDescent="0.25">
      <c r="A820">
        <v>49882</v>
      </c>
      <c r="B820">
        <v>206.12258600000001</v>
      </c>
      <c r="C820">
        <v>1382035.75</v>
      </c>
      <c r="D820">
        <v>8797842.9000000004</v>
      </c>
      <c r="E820">
        <v>112617.67</v>
      </c>
      <c r="F820">
        <v>1051.92</v>
      </c>
      <c r="G820">
        <v>3331437.59</v>
      </c>
      <c r="H820">
        <v>4014065.59</v>
      </c>
      <c r="I820">
        <v>851217.03</v>
      </c>
      <c r="J820">
        <v>914041.92</v>
      </c>
      <c r="K820">
        <v>1856.4881379999999</v>
      </c>
      <c r="L820">
        <f t="shared" si="12"/>
        <v>16412.645548695138</v>
      </c>
    </row>
    <row r="821" spans="1:12" x14ac:dyDescent="0.25">
      <c r="A821">
        <v>49890</v>
      </c>
      <c r="B821">
        <v>205.972217</v>
      </c>
      <c r="C821">
        <v>1003502.2</v>
      </c>
      <c r="D821">
        <v>8234512.4800000004</v>
      </c>
      <c r="E821">
        <v>275906.58</v>
      </c>
      <c r="F821">
        <v>16293.91</v>
      </c>
      <c r="G821">
        <v>2899772.74</v>
      </c>
      <c r="H821">
        <v>2923106.42</v>
      </c>
      <c r="I821">
        <v>334962.76</v>
      </c>
      <c r="J821">
        <v>1141847.47</v>
      </c>
      <c r="K821">
        <v>1672.9609700000001</v>
      </c>
      <c r="L821">
        <f t="shared" si="12"/>
        <v>14332.141505783515</v>
      </c>
    </row>
    <row r="822" spans="1:12" x14ac:dyDescent="0.25">
      <c r="A822">
        <v>49908</v>
      </c>
      <c r="B822">
        <v>198.75752299999999</v>
      </c>
      <c r="C822">
        <v>1072000.3500000001</v>
      </c>
      <c r="D822">
        <v>8666703.7400000002</v>
      </c>
      <c r="E822">
        <v>655019.81999999995</v>
      </c>
      <c r="F822">
        <v>40602.839999999997</v>
      </c>
      <c r="G822">
        <v>3195220.59</v>
      </c>
      <c r="H822">
        <v>4322681.51</v>
      </c>
      <c r="I822">
        <v>360291.98</v>
      </c>
      <c r="J822">
        <v>1063870.6299999999</v>
      </c>
      <c r="K822">
        <v>1720.0104249999999</v>
      </c>
      <c r="L822">
        <f t="shared" si="12"/>
        <v>16035.531652913316</v>
      </c>
    </row>
    <row r="823" spans="1:12" x14ac:dyDescent="0.25">
      <c r="A823">
        <v>49916</v>
      </c>
      <c r="B823">
        <v>98.027332000000001</v>
      </c>
      <c r="C823">
        <v>531953.92000000004</v>
      </c>
      <c r="D823">
        <v>3802261.29</v>
      </c>
      <c r="E823">
        <v>59863.1</v>
      </c>
      <c r="F823">
        <v>3282.7</v>
      </c>
      <c r="G823">
        <v>1390304.02</v>
      </c>
      <c r="H823">
        <v>1627306.76</v>
      </c>
      <c r="I823">
        <v>256474.87</v>
      </c>
      <c r="J823">
        <v>422141.48</v>
      </c>
      <c r="K823">
        <v>888.35635100000002</v>
      </c>
      <c r="L823">
        <f t="shared" si="12"/>
        <v>13938.525803443503</v>
      </c>
    </row>
    <row r="824" spans="1:12" x14ac:dyDescent="0.25">
      <c r="A824">
        <v>49924</v>
      </c>
      <c r="B824">
        <v>462.961974</v>
      </c>
      <c r="C824">
        <v>3687219.3</v>
      </c>
      <c r="D824">
        <v>20924415.09</v>
      </c>
      <c r="E824">
        <v>585048.81999999995</v>
      </c>
      <c r="F824">
        <v>61307.59</v>
      </c>
      <c r="G824">
        <v>6945010.0099999998</v>
      </c>
      <c r="H824">
        <v>6918271.2800000003</v>
      </c>
      <c r="I824">
        <v>883577.14</v>
      </c>
      <c r="J824">
        <v>4266812.88</v>
      </c>
      <c r="K824">
        <v>4260.3136750000003</v>
      </c>
      <c r="L824">
        <f t="shared" si="12"/>
        <v>17490.573774212862</v>
      </c>
    </row>
    <row r="825" spans="1:12" x14ac:dyDescent="0.25">
      <c r="A825">
        <v>49932</v>
      </c>
      <c r="B825">
        <v>739.51824299999998</v>
      </c>
      <c r="C825">
        <v>2556982.17</v>
      </c>
      <c r="D825">
        <v>23182787.050000001</v>
      </c>
      <c r="E825">
        <v>1396497.61</v>
      </c>
      <c r="F825">
        <v>790423.11</v>
      </c>
      <c r="G825">
        <v>9080843.5099999998</v>
      </c>
      <c r="H825">
        <v>11150622.039999999</v>
      </c>
      <c r="I825">
        <v>1894261.15</v>
      </c>
      <c r="J825">
        <v>3303909.92</v>
      </c>
      <c r="K825">
        <v>5874.1491679999999</v>
      </c>
      <c r="L825">
        <f t="shared" si="12"/>
        <v>12105.581643689333</v>
      </c>
    </row>
    <row r="826" spans="1:12" x14ac:dyDescent="0.25">
      <c r="A826">
        <v>49940</v>
      </c>
      <c r="B826">
        <v>148.94470899999999</v>
      </c>
      <c r="C826">
        <v>897303.24</v>
      </c>
      <c r="D826">
        <v>6132353.0800000001</v>
      </c>
      <c r="E826">
        <v>211873.35</v>
      </c>
      <c r="F826">
        <v>13971.89</v>
      </c>
      <c r="G826">
        <v>2382968.29</v>
      </c>
      <c r="H826">
        <v>2783909.69</v>
      </c>
      <c r="I826">
        <v>341934.59</v>
      </c>
      <c r="J826">
        <v>1803456.26</v>
      </c>
      <c r="K826">
        <v>1211.1520109999999</v>
      </c>
      <c r="L826">
        <f t="shared" si="12"/>
        <v>17311.565445253866</v>
      </c>
    </row>
    <row r="827" spans="1:12" x14ac:dyDescent="0.25">
      <c r="A827">
        <v>49957</v>
      </c>
      <c r="B827">
        <v>141.11911900000001</v>
      </c>
      <c r="C827">
        <v>1079055.08</v>
      </c>
      <c r="D827">
        <v>5361308.42</v>
      </c>
      <c r="E827">
        <v>254290.71</v>
      </c>
      <c r="F827">
        <v>5499.37</v>
      </c>
      <c r="G827">
        <v>2068530.94</v>
      </c>
      <c r="H827">
        <v>2247164.84</v>
      </c>
      <c r="I827">
        <v>384907.83</v>
      </c>
      <c r="J827">
        <v>622745.99</v>
      </c>
      <c r="K827">
        <v>1225.468852</v>
      </c>
      <c r="L827">
        <f t="shared" si="12"/>
        <v>16577.238294420375</v>
      </c>
    </row>
    <row r="828" spans="1:12" x14ac:dyDescent="0.25">
      <c r="A828">
        <v>49965</v>
      </c>
      <c r="B828">
        <v>177.52541600000001</v>
      </c>
      <c r="C828">
        <v>376985.83</v>
      </c>
      <c r="D828">
        <v>1636661.89</v>
      </c>
      <c r="E828">
        <v>2763333.5</v>
      </c>
      <c r="F828">
        <v>984056.64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</row>
    <row r="829" spans="1:12" x14ac:dyDescent="0.25">
      <c r="A829">
        <v>49973</v>
      </c>
      <c r="B829">
        <v>259.509478</v>
      </c>
      <c r="C829">
        <v>2336318.6800000002</v>
      </c>
      <c r="D829">
        <v>11003817.880000001</v>
      </c>
      <c r="E829">
        <v>202248.3</v>
      </c>
      <c r="F829">
        <v>31033.83</v>
      </c>
      <c r="G829">
        <v>3527838.58</v>
      </c>
      <c r="H829">
        <v>4397020.3099999996</v>
      </c>
      <c r="I829">
        <v>413699.7</v>
      </c>
      <c r="J829">
        <v>1691269.81</v>
      </c>
      <c r="K829">
        <v>1878.9820769999999</v>
      </c>
      <c r="L829">
        <f t="shared" si="12"/>
        <v>20321.15026761355</v>
      </c>
    </row>
    <row r="830" spans="1:12" x14ac:dyDescent="0.25">
      <c r="A830">
        <v>49981</v>
      </c>
      <c r="B830">
        <v>294.90354100000002</v>
      </c>
      <c r="C830">
        <v>2984530.03</v>
      </c>
      <c r="D830">
        <v>18699458.309999999</v>
      </c>
      <c r="E830">
        <v>442653.61</v>
      </c>
      <c r="F830">
        <v>126569.67</v>
      </c>
      <c r="G830">
        <v>4680705.63</v>
      </c>
      <c r="H830">
        <v>4859874.9800000004</v>
      </c>
      <c r="I830">
        <v>599130.51</v>
      </c>
      <c r="J830">
        <v>2788275.6</v>
      </c>
      <c r="K830">
        <v>2664.7767530000001</v>
      </c>
      <c r="L830">
        <f t="shared" si="12"/>
        <v>22202.673665891925</v>
      </c>
    </row>
    <row r="831" spans="1:12" x14ac:dyDescent="0.25">
      <c r="A831">
        <v>49999</v>
      </c>
      <c r="B831">
        <v>275.96848299999999</v>
      </c>
      <c r="C831">
        <v>1758388.97</v>
      </c>
      <c r="D831">
        <v>7880886.0300000003</v>
      </c>
      <c r="E831">
        <v>17499.73</v>
      </c>
      <c r="F831">
        <v>2386.6</v>
      </c>
      <c r="G831">
        <v>3295248.88</v>
      </c>
      <c r="H831">
        <v>2663864.17</v>
      </c>
      <c r="I831">
        <v>181584.12</v>
      </c>
      <c r="J831">
        <v>1346478.86</v>
      </c>
      <c r="K831">
        <v>1451.874442</v>
      </c>
      <c r="L831">
        <f t="shared" si="12"/>
        <v>16970.379219346934</v>
      </c>
    </row>
    <row r="832" spans="1:12" x14ac:dyDescent="0.25">
      <c r="A832">
        <v>50005</v>
      </c>
      <c r="B832">
        <v>178.47022699999999</v>
      </c>
      <c r="C832">
        <v>1184019.43</v>
      </c>
      <c r="D832">
        <v>7211714.5499999998</v>
      </c>
      <c r="E832">
        <v>77400.11</v>
      </c>
      <c r="F832">
        <v>30812.03</v>
      </c>
      <c r="G832">
        <v>2110296.2999999998</v>
      </c>
      <c r="H832">
        <v>2909143.15</v>
      </c>
      <c r="I832">
        <v>446431.85</v>
      </c>
      <c r="J832">
        <v>1392926.22</v>
      </c>
      <c r="K832">
        <v>1250.454704</v>
      </c>
      <c r="L832">
        <f t="shared" si="12"/>
        <v>17973.123349031099</v>
      </c>
    </row>
    <row r="833" spans="1:12" x14ac:dyDescent="0.25">
      <c r="A833">
        <v>50013</v>
      </c>
      <c r="B833">
        <v>561.77908500000001</v>
      </c>
      <c r="C833">
        <v>2828045.58</v>
      </c>
      <c r="D833">
        <v>20204917.649999999</v>
      </c>
      <c r="E833">
        <v>318905.77</v>
      </c>
      <c r="F833">
        <v>0</v>
      </c>
      <c r="G833">
        <v>5607033.9400000004</v>
      </c>
      <c r="H833">
        <v>5949216.2199999997</v>
      </c>
      <c r="I833">
        <v>1116775.1299999999</v>
      </c>
      <c r="J833">
        <v>2657774.11</v>
      </c>
      <c r="K833">
        <v>3903.4329990000001</v>
      </c>
      <c r="L833">
        <f t="shared" si="12"/>
        <v>14219.495927888307</v>
      </c>
    </row>
    <row r="834" spans="1:12" x14ac:dyDescent="0.25">
      <c r="A834">
        <v>50021</v>
      </c>
      <c r="B834">
        <v>583.60495200000003</v>
      </c>
      <c r="C834">
        <v>6965641.3499999996</v>
      </c>
      <c r="D834">
        <v>29274011.510000002</v>
      </c>
      <c r="E834">
        <v>922162.53</v>
      </c>
      <c r="F834">
        <v>226602.74</v>
      </c>
      <c r="G834">
        <v>8896575.4299999997</v>
      </c>
      <c r="H834">
        <v>10741206.050000001</v>
      </c>
      <c r="I834">
        <v>2098545.52</v>
      </c>
      <c r="J834">
        <v>5505303.5800000001</v>
      </c>
      <c r="K834">
        <v>4555.8446459999996</v>
      </c>
      <c r="L834">
        <f t="shared" si="12"/>
        <v>24592.779312816732</v>
      </c>
    </row>
    <row r="835" spans="1:12" x14ac:dyDescent="0.25">
      <c r="A835">
        <v>50039</v>
      </c>
      <c r="B835">
        <v>109.304762</v>
      </c>
      <c r="C835">
        <v>487431.57</v>
      </c>
      <c r="D835">
        <v>5162453.79</v>
      </c>
      <c r="E835">
        <v>97527.17</v>
      </c>
      <c r="F835">
        <v>-900.07</v>
      </c>
      <c r="G835">
        <v>1553107.5</v>
      </c>
      <c r="H835">
        <v>1519697.9199999999</v>
      </c>
      <c r="I835">
        <v>412452.91</v>
      </c>
      <c r="J835">
        <v>572990.26</v>
      </c>
      <c r="K835">
        <v>766.14871900000003</v>
      </c>
      <c r="L835">
        <f t="shared" ref="L835:L898" si="13">((SUM(D835:J835)/K835)+(C835/B835))</f>
        <v>16620.635318838489</v>
      </c>
    </row>
    <row r="836" spans="1:12" x14ac:dyDescent="0.25">
      <c r="A836">
        <v>50047</v>
      </c>
      <c r="B836">
        <v>387.45627000000002</v>
      </c>
      <c r="C836">
        <v>4413360.09</v>
      </c>
      <c r="D836">
        <v>22249658.370000001</v>
      </c>
      <c r="E836">
        <v>1019503.97</v>
      </c>
      <c r="F836">
        <v>519097.27</v>
      </c>
      <c r="G836">
        <v>6252256.7300000004</v>
      </c>
      <c r="H836">
        <v>8423471.2799999993</v>
      </c>
      <c r="I836">
        <v>1062754.99</v>
      </c>
      <c r="J836">
        <v>6025421.3499999996</v>
      </c>
      <c r="K836">
        <v>3293.5188170000001</v>
      </c>
      <c r="L836">
        <f t="shared" si="13"/>
        <v>25221.451575252198</v>
      </c>
    </row>
    <row r="837" spans="1:12" x14ac:dyDescent="0.25">
      <c r="A837">
        <v>50054</v>
      </c>
      <c r="B837">
        <v>244.13462100000001</v>
      </c>
      <c r="C837">
        <v>2479231.12</v>
      </c>
      <c r="D837">
        <v>16665421.73</v>
      </c>
      <c r="E837">
        <v>426763.16</v>
      </c>
      <c r="F837">
        <v>7991.73</v>
      </c>
      <c r="G837">
        <v>4703029.49</v>
      </c>
      <c r="H837">
        <v>6651571.5899999999</v>
      </c>
      <c r="I837">
        <v>1938713.78</v>
      </c>
      <c r="J837">
        <v>2409034.2799999998</v>
      </c>
      <c r="K837">
        <v>2817.418048</v>
      </c>
      <c r="L837">
        <f t="shared" si="13"/>
        <v>21797.941688032304</v>
      </c>
    </row>
    <row r="838" spans="1:12" x14ac:dyDescent="0.25">
      <c r="A838">
        <v>50062</v>
      </c>
      <c r="B838">
        <v>320.25744600000002</v>
      </c>
      <c r="C838">
        <v>1507370.29</v>
      </c>
      <c r="D838">
        <v>6658979.8899999997</v>
      </c>
      <c r="E838">
        <v>91271.45</v>
      </c>
      <c r="F838">
        <v>0</v>
      </c>
      <c r="G838">
        <v>2564290.2999999998</v>
      </c>
      <c r="H838">
        <v>3596517.65</v>
      </c>
      <c r="I838">
        <v>1513699.78</v>
      </c>
      <c r="J838">
        <v>1736824.03</v>
      </c>
      <c r="K838">
        <v>1711.0970560000001</v>
      </c>
      <c r="L838">
        <f t="shared" si="13"/>
        <v>14151.904106496537</v>
      </c>
    </row>
    <row r="839" spans="1:12" x14ac:dyDescent="0.25">
      <c r="A839">
        <v>50070</v>
      </c>
      <c r="B839">
        <v>462.90831800000001</v>
      </c>
      <c r="C839">
        <v>3552104.3</v>
      </c>
      <c r="D839">
        <v>26407067.440000001</v>
      </c>
      <c r="E839">
        <v>330181.75</v>
      </c>
      <c r="F839">
        <v>22257.52</v>
      </c>
      <c r="G839">
        <v>7972284.8600000003</v>
      </c>
      <c r="H839">
        <v>7802453.7300000004</v>
      </c>
      <c r="I839">
        <v>802567.91</v>
      </c>
      <c r="J839">
        <v>3871339.76</v>
      </c>
      <c r="K839">
        <v>3982.0347590000001</v>
      </c>
      <c r="L839">
        <f t="shared" si="13"/>
        <v>19528.735010414377</v>
      </c>
    </row>
    <row r="840" spans="1:12" x14ac:dyDescent="0.25">
      <c r="A840">
        <v>50088</v>
      </c>
      <c r="B840">
        <v>100.38455500000001</v>
      </c>
      <c r="C840">
        <v>3277653.5</v>
      </c>
      <c r="D840">
        <v>119066.53</v>
      </c>
      <c r="E840">
        <v>199829.42</v>
      </c>
      <c r="F840">
        <v>29833.05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</row>
    <row r="841" spans="1:12" x14ac:dyDescent="0.25">
      <c r="A841">
        <v>50096</v>
      </c>
      <c r="B841">
        <v>33.343207</v>
      </c>
      <c r="C841">
        <v>175345.12</v>
      </c>
      <c r="D841">
        <v>1074045.07</v>
      </c>
      <c r="E841">
        <v>24889.21</v>
      </c>
      <c r="F841">
        <v>0</v>
      </c>
      <c r="G841">
        <v>709760.96</v>
      </c>
      <c r="H841">
        <v>605463.82999999996</v>
      </c>
      <c r="I841">
        <v>71025.14</v>
      </c>
      <c r="J841">
        <v>175586.89</v>
      </c>
      <c r="K841">
        <v>205.623447</v>
      </c>
      <c r="L841">
        <f t="shared" si="13"/>
        <v>18198.813865797267</v>
      </c>
    </row>
    <row r="842" spans="1:12" x14ac:dyDescent="0.25">
      <c r="A842">
        <v>50112</v>
      </c>
      <c r="B842">
        <v>86.029989999999998</v>
      </c>
      <c r="C842">
        <v>425052.5</v>
      </c>
      <c r="D842">
        <v>2521572.16</v>
      </c>
      <c r="E842">
        <v>129173.43</v>
      </c>
      <c r="F842">
        <v>16906.400000000001</v>
      </c>
      <c r="G842">
        <v>999147.9</v>
      </c>
      <c r="H842">
        <v>1139391.27</v>
      </c>
      <c r="I842">
        <v>134686.35</v>
      </c>
      <c r="J842">
        <v>77780.679999999993</v>
      </c>
      <c r="K842">
        <v>466.32858299999998</v>
      </c>
      <c r="L842">
        <f t="shared" si="13"/>
        <v>15702.812276903202</v>
      </c>
    </row>
    <row r="843" spans="1:12" x14ac:dyDescent="0.25">
      <c r="A843">
        <v>50120</v>
      </c>
      <c r="B843">
        <v>109.32699</v>
      </c>
      <c r="C843">
        <v>433937.47</v>
      </c>
      <c r="D843">
        <v>3313978.59</v>
      </c>
      <c r="E843">
        <v>57258.43</v>
      </c>
      <c r="F843">
        <v>65396.37</v>
      </c>
      <c r="G843">
        <v>1738406.55</v>
      </c>
      <c r="H843">
        <v>1897972.67</v>
      </c>
      <c r="I843">
        <v>289214.63</v>
      </c>
      <c r="J843">
        <v>744725.03</v>
      </c>
      <c r="K843">
        <v>981.125632</v>
      </c>
      <c r="L843">
        <f t="shared" si="13"/>
        <v>12232.080022863162</v>
      </c>
    </row>
    <row r="844" spans="1:12" x14ac:dyDescent="0.25">
      <c r="A844">
        <v>50138</v>
      </c>
      <c r="B844">
        <v>138.65790200000001</v>
      </c>
      <c r="C844">
        <v>1085619.58</v>
      </c>
      <c r="D844">
        <v>6508334.7999999998</v>
      </c>
      <c r="E844">
        <v>46859.38</v>
      </c>
      <c r="F844">
        <v>399.03</v>
      </c>
      <c r="G844">
        <v>2199217.6</v>
      </c>
      <c r="H844">
        <v>2169033.96</v>
      </c>
      <c r="I844">
        <v>283456.36</v>
      </c>
      <c r="J844">
        <v>1035136.43</v>
      </c>
      <c r="K844">
        <v>1231.321569</v>
      </c>
      <c r="L844">
        <f t="shared" si="13"/>
        <v>17772.00079733966</v>
      </c>
    </row>
    <row r="845" spans="1:12" x14ac:dyDescent="0.25">
      <c r="A845">
        <v>50153</v>
      </c>
      <c r="B845">
        <v>70.524332999999999</v>
      </c>
      <c r="C845">
        <v>277321.44</v>
      </c>
      <c r="D845">
        <v>3215350.84</v>
      </c>
      <c r="E845">
        <v>211253.57</v>
      </c>
      <c r="F845">
        <v>972.33</v>
      </c>
      <c r="G845">
        <v>1368965.32</v>
      </c>
      <c r="H845">
        <v>1499567.02</v>
      </c>
      <c r="I845">
        <v>319357.36</v>
      </c>
      <c r="J845">
        <v>769332.68</v>
      </c>
      <c r="K845">
        <v>614.37926200000004</v>
      </c>
      <c r="L845">
        <f t="shared" si="13"/>
        <v>15952.215754132165</v>
      </c>
    </row>
    <row r="846" spans="1:12" x14ac:dyDescent="0.25">
      <c r="A846">
        <v>50161</v>
      </c>
      <c r="B846">
        <v>273.52469600000001</v>
      </c>
      <c r="C846">
        <v>2250364.91</v>
      </c>
      <c r="D846">
        <v>14554915.77</v>
      </c>
      <c r="E846">
        <v>171431.45</v>
      </c>
      <c r="F846">
        <v>1094</v>
      </c>
      <c r="G846">
        <v>4036882.96</v>
      </c>
      <c r="H846">
        <v>5739747.3399999999</v>
      </c>
      <c r="I846">
        <v>734699.83</v>
      </c>
      <c r="J846">
        <v>1989613.3</v>
      </c>
      <c r="K846">
        <v>2383.7336890000001</v>
      </c>
      <c r="L846">
        <f t="shared" si="13"/>
        <v>19649.860648339265</v>
      </c>
    </row>
    <row r="847" spans="1:12" x14ac:dyDescent="0.25">
      <c r="A847">
        <v>50179</v>
      </c>
      <c r="B847">
        <v>114.806957</v>
      </c>
      <c r="C847">
        <v>685635.39</v>
      </c>
      <c r="D847">
        <v>3153184.52</v>
      </c>
      <c r="E847">
        <v>139556.92000000001</v>
      </c>
      <c r="F847">
        <v>124537.54</v>
      </c>
      <c r="G847">
        <v>1671958.94</v>
      </c>
      <c r="H847">
        <v>1643404.77</v>
      </c>
      <c r="I847">
        <v>39474</v>
      </c>
      <c r="J847">
        <v>395718.77</v>
      </c>
      <c r="K847">
        <v>643.64485300000001</v>
      </c>
      <c r="L847">
        <f t="shared" si="13"/>
        <v>17108.392434998001</v>
      </c>
    </row>
    <row r="848" spans="1:12" x14ac:dyDescent="0.25">
      <c r="A848">
        <v>50187</v>
      </c>
      <c r="B848">
        <v>134.52168800000001</v>
      </c>
      <c r="C848">
        <v>871836.03</v>
      </c>
      <c r="D848">
        <v>6335935.9400000004</v>
      </c>
      <c r="E848">
        <v>172306.17</v>
      </c>
      <c r="F848">
        <v>2307.48</v>
      </c>
      <c r="G848">
        <v>2706244.43</v>
      </c>
      <c r="H848">
        <v>2370127.37</v>
      </c>
      <c r="I848">
        <v>245030.99</v>
      </c>
      <c r="J848">
        <v>719622.35</v>
      </c>
      <c r="K848">
        <v>1517.703966</v>
      </c>
      <c r="L848">
        <f t="shared" si="13"/>
        <v>14751.114564997239</v>
      </c>
    </row>
    <row r="849" spans="1:12" x14ac:dyDescent="0.25">
      <c r="A849">
        <v>50195</v>
      </c>
      <c r="B849">
        <v>172.35725600000001</v>
      </c>
      <c r="C849">
        <v>463568.84</v>
      </c>
      <c r="D849">
        <v>5945522.6900000004</v>
      </c>
      <c r="E849">
        <v>158178.82999999999</v>
      </c>
      <c r="F849">
        <v>3302.47</v>
      </c>
      <c r="G849">
        <v>2205620.7799999998</v>
      </c>
      <c r="H849">
        <v>1730492.04</v>
      </c>
      <c r="I849">
        <v>187066.07</v>
      </c>
      <c r="J849">
        <v>721101.64</v>
      </c>
      <c r="K849">
        <v>1227.195455</v>
      </c>
      <c r="L849">
        <f t="shared" si="13"/>
        <v>11613.411962232949</v>
      </c>
    </row>
    <row r="850" spans="1:12" x14ac:dyDescent="0.25">
      <c r="A850">
        <v>50203</v>
      </c>
      <c r="B850">
        <v>74.285590999999997</v>
      </c>
      <c r="C850">
        <v>219431.13</v>
      </c>
      <c r="D850">
        <v>2976029.86</v>
      </c>
      <c r="E850">
        <v>209363.02</v>
      </c>
      <c r="F850">
        <v>176155.44</v>
      </c>
      <c r="G850">
        <v>1339295</v>
      </c>
      <c r="H850">
        <v>1455444.39</v>
      </c>
      <c r="I850">
        <v>6786.64</v>
      </c>
      <c r="J850">
        <v>301980.06</v>
      </c>
      <c r="K850">
        <v>406.30632100000003</v>
      </c>
      <c r="L850">
        <f t="shared" si="13"/>
        <v>18865.659635006385</v>
      </c>
    </row>
    <row r="851" spans="1:12" x14ac:dyDescent="0.25">
      <c r="A851">
        <v>50211</v>
      </c>
      <c r="B851">
        <v>71.556396000000007</v>
      </c>
      <c r="C851">
        <v>21278.91</v>
      </c>
      <c r="D851">
        <v>3960347.46</v>
      </c>
      <c r="E851">
        <v>95657.33</v>
      </c>
      <c r="F851">
        <v>638.27</v>
      </c>
      <c r="G851">
        <v>1220821.45</v>
      </c>
      <c r="H851">
        <v>1438179.29</v>
      </c>
      <c r="I851">
        <v>45678.63</v>
      </c>
      <c r="J851">
        <v>425274.73</v>
      </c>
      <c r="K851">
        <v>603.95807300000001</v>
      </c>
      <c r="L851">
        <f t="shared" si="13"/>
        <v>12196.538234842448</v>
      </c>
    </row>
    <row r="852" spans="1:12" x14ac:dyDescent="0.25">
      <c r="A852">
        <v>50229</v>
      </c>
      <c r="B852">
        <v>73.678371999999996</v>
      </c>
      <c r="C852">
        <v>539996.6</v>
      </c>
      <c r="D852">
        <v>4211878.9800000004</v>
      </c>
      <c r="E852">
        <v>127839.79</v>
      </c>
      <c r="F852">
        <v>0</v>
      </c>
      <c r="G852">
        <v>1129623.73</v>
      </c>
      <c r="H852">
        <v>727040.19</v>
      </c>
      <c r="I852">
        <v>14803.65</v>
      </c>
      <c r="J852">
        <v>254052.44</v>
      </c>
      <c r="K852">
        <v>723.14141700000005</v>
      </c>
      <c r="L852">
        <f t="shared" si="13"/>
        <v>16269.596261989878</v>
      </c>
    </row>
    <row r="853" spans="1:12" x14ac:dyDescent="0.25">
      <c r="A853">
        <v>50237</v>
      </c>
      <c r="B853">
        <v>57.392716</v>
      </c>
      <c r="C853">
        <v>264089.19</v>
      </c>
      <c r="D853">
        <v>2287147.04</v>
      </c>
      <c r="E853">
        <v>128859.65</v>
      </c>
      <c r="F853">
        <v>22863</v>
      </c>
      <c r="G853">
        <v>861639.69</v>
      </c>
      <c r="H853">
        <v>738936.42</v>
      </c>
      <c r="I853">
        <v>61797.15</v>
      </c>
      <c r="J853">
        <v>204458.64</v>
      </c>
      <c r="K853">
        <v>413.79109599999998</v>
      </c>
      <c r="L853">
        <f t="shared" si="13"/>
        <v>15006.936876375978</v>
      </c>
    </row>
    <row r="854" spans="1:12" x14ac:dyDescent="0.25">
      <c r="A854">
        <v>50245</v>
      </c>
      <c r="B854">
        <v>116.048196</v>
      </c>
      <c r="C854">
        <v>455489.01</v>
      </c>
      <c r="D854">
        <v>4550477.42</v>
      </c>
      <c r="E854">
        <v>132466.21</v>
      </c>
      <c r="F854">
        <v>9874.43</v>
      </c>
      <c r="G854">
        <v>1591542.42</v>
      </c>
      <c r="H854">
        <v>1496776</v>
      </c>
      <c r="I854">
        <v>121950.98</v>
      </c>
      <c r="J854">
        <v>765858.63</v>
      </c>
      <c r="K854">
        <v>983.81852200000003</v>
      </c>
      <c r="L854">
        <f t="shared" si="13"/>
        <v>12736.528290689039</v>
      </c>
    </row>
    <row r="855" spans="1:12" x14ac:dyDescent="0.25">
      <c r="A855">
        <v>50252</v>
      </c>
      <c r="B855">
        <v>122.024958</v>
      </c>
      <c r="C855">
        <v>405099.35</v>
      </c>
      <c r="D855">
        <v>4489556.12</v>
      </c>
      <c r="E855">
        <v>294473.27</v>
      </c>
      <c r="F855">
        <v>11095.96</v>
      </c>
      <c r="G855">
        <v>1746718.67</v>
      </c>
      <c r="H855">
        <v>2180937.75</v>
      </c>
      <c r="I855">
        <v>86424.46</v>
      </c>
      <c r="J855">
        <v>755444.75</v>
      </c>
      <c r="K855">
        <v>902.93852200000003</v>
      </c>
      <c r="L855">
        <f t="shared" si="13"/>
        <v>13912.611542993885</v>
      </c>
    </row>
    <row r="856" spans="1:12" x14ac:dyDescent="0.25">
      <c r="A856">
        <v>50260</v>
      </c>
      <c r="B856">
        <v>90.510757999999996</v>
      </c>
      <c r="C856">
        <v>1267611.8999999999</v>
      </c>
      <c r="D856">
        <v>2375206.67</v>
      </c>
      <c r="E856">
        <v>112605.63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</row>
    <row r="857" spans="1:12" x14ac:dyDescent="0.25">
      <c r="A857">
        <v>50278</v>
      </c>
      <c r="B857">
        <v>132.80651900000001</v>
      </c>
      <c r="C857">
        <v>855703.84</v>
      </c>
      <c r="D857">
        <v>4889154.37</v>
      </c>
      <c r="E857">
        <v>120790.25</v>
      </c>
      <c r="F857">
        <v>10155.780000000001</v>
      </c>
      <c r="G857">
        <v>1956033.03</v>
      </c>
      <c r="H857">
        <v>2331136.4300000002</v>
      </c>
      <c r="I857">
        <v>115344.69</v>
      </c>
      <c r="J857">
        <v>781105.95</v>
      </c>
      <c r="K857">
        <v>1062.427852</v>
      </c>
      <c r="L857">
        <f t="shared" si="13"/>
        <v>16047.39052845132</v>
      </c>
    </row>
    <row r="858" spans="1:12" x14ac:dyDescent="0.25">
      <c r="A858">
        <v>50286</v>
      </c>
      <c r="B858">
        <v>203.617819</v>
      </c>
      <c r="C858">
        <v>1000207.49</v>
      </c>
      <c r="D858">
        <v>7936409.4900000002</v>
      </c>
      <c r="E858">
        <v>164193.81</v>
      </c>
      <c r="F858">
        <v>10279.83</v>
      </c>
      <c r="G858">
        <v>2519968.16</v>
      </c>
      <c r="H858">
        <v>4416744.43</v>
      </c>
      <c r="I858">
        <v>638898.29</v>
      </c>
      <c r="J858">
        <v>870437.36</v>
      </c>
      <c r="K858">
        <v>1697.4680350000001</v>
      </c>
      <c r="L858">
        <f t="shared" si="13"/>
        <v>14666.079314259259</v>
      </c>
    </row>
    <row r="859" spans="1:12" x14ac:dyDescent="0.25">
      <c r="A859">
        <v>50294</v>
      </c>
      <c r="B859">
        <v>81.260768999999996</v>
      </c>
      <c r="C859">
        <v>433900.62</v>
      </c>
      <c r="D859">
        <v>2872816.48</v>
      </c>
      <c r="E859">
        <v>104937.47</v>
      </c>
      <c r="F859">
        <v>500.1</v>
      </c>
      <c r="G859">
        <v>1452294.82</v>
      </c>
      <c r="H859">
        <v>1047233.36</v>
      </c>
      <c r="I859">
        <v>145739.35</v>
      </c>
      <c r="J859">
        <v>225651.28</v>
      </c>
      <c r="K859">
        <v>525.769994</v>
      </c>
      <c r="L859">
        <f t="shared" si="13"/>
        <v>16464.572752955231</v>
      </c>
    </row>
    <row r="860" spans="1:12" x14ac:dyDescent="0.25">
      <c r="A860">
        <v>50302</v>
      </c>
      <c r="B860">
        <v>103.12973700000001</v>
      </c>
      <c r="C860">
        <v>981173.61</v>
      </c>
      <c r="D860">
        <v>5767112.25</v>
      </c>
      <c r="E860">
        <v>219437.88</v>
      </c>
      <c r="F860">
        <v>307370.36</v>
      </c>
      <c r="G860">
        <v>2235832.4</v>
      </c>
      <c r="H860">
        <v>2674567.9900000002</v>
      </c>
      <c r="I860">
        <v>288403.64</v>
      </c>
      <c r="J860">
        <v>592068.04</v>
      </c>
      <c r="K860">
        <v>1247.2909850000001</v>
      </c>
      <c r="L860">
        <f t="shared" si="13"/>
        <v>19202.805544121107</v>
      </c>
    </row>
    <row r="861" spans="1:12" x14ac:dyDescent="0.25">
      <c r="A861">
        <v>50328</v>
      </c>
      <c r="B861">
        <v>126.89622900000001</v>
      </c>
      <c r="C861">
        <v>1036178.18</v>
      </c>
      <c r="D861">
        <v>5644035.2400000002</v>
      </c>
      <c r="E861">
        <v>267794.68</v>
      </c>
      <c r="F861">
        <v>115558.25</v>
      </c>
      <c r="G861">
        <v>2209564.12</v>
      </c>
      <c r="H861">
        <v>2208361.77</v>
      </c>
      <c r="I861">
        <v>139468.51999999999</v>
      </c>
      <c r="J861">
        <v>790083.63</v>
      </c>
      <c r="K861">
        <v>1046.914706</v>
      </c>
      <c r="L861">
        <f t="shared" si="13"/>
        <v>19030.687085719539</v>
      </c>
    </row>
    <row r="862" spans="1:12" x14ac:dyDescent="0.25">
      <c r="A862">
        <v>50336</v>
      </c>
      <c r="B862">
        <v>189.93388999999999</v>
      </c>
      <c r="C862">
        <v>1698784.48</v>
      </c>
      <c r="D862">
        <v>6313960.8700000001</v>
      </c>
      <c r="E862">
        <v>303899.92</v>
      </c>
      <c r="F862">
        <v>48754.62</v>
      </c>
      <c r="G862">
        <v>2057225.15</v>
      </c>
      <c r="H862">
        <v>3317107.65</v>
      </c>
      <c r="I862">
        <v>672188.67</v>
      </c>
      <c r="J862">
        <v>1413102.36</v>
      </c>
      <c r="K862">
        <v>1403.2597960000001</v>
      </c>
      <c r="L862">
        <f t="shared" si="13"/>
        <v>19010.814267330723</v>
      </c>
    </row>
    <row r="863" spans="1:12" x14ac:dyDescent="0.25">
      <c r="A863">
        <v>50351</v>
      </c>
      <c r="B863">
        <v>125.222932</v>
      </c>
      <c r="C863">
        <v>913859.22</v>
      </c>
      <c r="D863">
        <v>4398808.54</v>
      </c>
      <c r="E863">
        <v>119548.41</v>
      </c>
      <c r="F863">
        <v>17958.41</v>
      </c>
      <c r="G863">
        <v>1771366.61</v>
      </c>
      <c r="H863">
        <v>1313843.8</v>
      </c>
      <c r="I863">
        <v>252504.28</v>
      </c>
      <c r="J863">
        <v>469400.33</v>
      </c>
      <c r="K863">
        <v>928.92725700000005</v>
      </c>
      <c r="L863">
        <f t="shared" si="13"/>
        <v>16279.649246770759</v>
      </c>
    </row>
    <row r="864" spans="1:12" x14ac:dyDescent="0.25">
      <c r="A864">
        <v>50369</v>
      </c>
      <c r="B864">
        <v>103.108542</v>
      </c>
      <c r="C864">
        <v>843412.73</v>
      </c>
      <c r="D864">
        <v>4424309.3</v>
      </c>
      <c r="E864">
        <v>140846.20000000001</v>
      </c>
      <c r="F864">
        <v>92399.05</v>
      </c>
      <c r="G864">
        <v>1567533.3</v>
      </c>
      <c r="H864">
        <v>1404725.54</v>
      </c>
      <c r="I864">
        <v>260429.23</v>
      </c>
      <c r="J864">
        <v>315018.64</v>
      </c>
      <c r="K864">
        <v>821.66968499999996</v>
      </c>
      <c r="L864">
        <f t="shared" si="13"/>
        <v>18165.935627290586</v>
      </c>
    </row>
    <row r="865" spans="1:12" x14ac:dyDescent="0.25">
      <c r="A865">
        <v>50393</v>
      </c>
      <c r="B865">
        <v>261.975346</v>
      </c>
      <c r="C865">
        <v>1978885.8</v>
      </c>
      <c r="D865">
        <v>10205267.689999999</v>
      </c>
      <c r="E865">
        <v>255065.51</v>
      </c>
      <c r="F865">
        <v>36475.410000000003</v>
      </c>
      <c r="G865">
        <v>3455967.88</v>
      </c>
      <c r="H865">
        <v>5276574.67</v>
      </c>
      <c r="I865">
        <v>491064.07</v>
      </c>
      <c r="J865">
        <v>1326418.96</v>
      </c>
      <c r="K865">
        <v>1722.6285620000001</v>
      </c>
      <c r="L865">
        <f t="shared" si="13"/>
        <v>19771.569795519637</v>
      </c>
    </row>
    <row r="866" spans="1:12" x14ac:dyDescent="0.25">
      <c r="A866">
        <v>50401</v>
      </c>
      <c r="B866">
        <v>31.779449</v>
      </c>
      <c r="C866">
        <v>3102053.64</v>
      </c>
      <c r="D866">
        <v>454294.32</v>
      </c>
      <c r="E866">
        <v>355056.94</v>
      </c>
      <c r="F866">
        <v>4371.97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</row>
    <row r="867" spans="1:12" x14ac:dyDescent="0.25">
      <c r="A867">
        <v>50419</v>
      </c>
      <c r="B867">
        <v>163.30708100000001</v>
      </c>
      <c r="C867">
        <v>740734.08</v>
      </c>
      <c r="D867">
        <v>8510544.7699999996</v>
      </c>
      <c r="E867">
        <v>281698.77</v>
      </c>
      <c r="F867">
        <v>2204.7399999999998</v>
      </c>
      <c r="G867">
        <v>2325418.16</v>
      </c>
      <c r="H867">
        <v>2893407.77</v>
      </c>
      <c r="I867">
        <v>372334.87</v>
      </c>
      <c r="J867">
        <v>1124275.93</v>
      </c>
      <c r="K867">
        <v>1523.8260210000001</v>
      </c>
      <c r="L867">
        <f t="shared" si="13"/>
        <v>14714.087495824646</v>
      </c>
    </row>
    <row r="868" spans="1:12" x14ac:dyDescent="0.25">
      <c r="A868">
        <v>50427</v>
      </c>
      <c r="B868">
        <v>576.127836</v>
      </c>
      <c r="C868">
        <v>3215350.68</v>
      </c>
      <c r="D868">
        <v>24758695.510000002</v>
      </c>
      <c r="E868">
        <v>772988.05</v>
      </c>
      <c r="F868">
        <v>7463.67</v>
      </c>
      <c r="G868">
        <v>6222551.6299999999</v>
      </c>
      <c r="H868">
        <v>9111004.2100000009</v>
      </c>
      <c r="I868">
        <v>2188530.79</v>
      </c>
      <c r="J868">
        <v>3714723.73</v>
      </c>
      <c r="K868">
        <v>5765.9576500000003</v>
      </c>
      <c r="L868">
        <f t="shared" si="13"/>
        <v>13693.402579018017</v>
      </c>
    </row>
    <row r="869" spans="1:12" x14ac:dyDescent="0.25">
      <c r="A869">
        <v>50435</v>
      </c>
      <c r="B869">
        <v>593.79047300000002</v>
      </c>
      <c r="C869">
        <v>4258755.92</v>
      </c>
      <c r="D869">
        <v>23630264.280000001</v>
      </c>
      <c r="E869">
        <v>765768.31</v>
      </c>
      <c r="F869">
        <v>20432.73</v>
      </c>
      <c r="G869">
        <v>6831192.0300000003</v>
      </c>
      <c r="H869">
        <v>9184031.9299999997</v>
      </c>
      <c r="I869">
        <v>1297633.25</v>
      </c>
      <c r="J869">
        <v>5468470.5800000001</v>
      </c>
      <c r="K869">
        <v>4805.6285369999996</v>
      </c>
      <c r="L869">
        <f t="shared" si="13"/>
        <v>16993.509584134852</v>
      </c>
    </row>
    <row r="870" spans="1:12" x14ac:dyDescent="0.25">
      <c r="A870">
        <v>50443</v>
      </c>
      <c r="B870">
        <v>484.76287200000002</v>
      </c>
      <c r="C870">
        <v>3091787.8</v>
      </c>
      <c r="D870">
        <v>21663592.350000001</v>
      </c>
      <c r="E870">
        <v>1068136.45</v>
      </c>
      <c r="F870">
        <v>32731.67</v>
      </c>
      <c r="G870">
        <v>7248752.8799999999</v>
      </c>
      <c r="H870">
        <v>9283900.2799999993</v>
      </c>
      <c r="I870">
        <v>1103793.28</v>
      </c>
      <c r="J870">
        <v>2292384.48</v>
      </c>
      <c r="K870">
        <v>5109.8434790000001</v>
      </c>
      <c r="L870">
        <f t="shared" si="13"/>
        <v>14733.045995315628</v>
      </c>
    </row>
    <row r="871" spans="1:12" x14ac:dyDescent="0.25">
      <c r="A871">
        <v>50450</v>
      </c>
      <c r="B871">
        <v>875.46720700000003</v>
      </c>
      <c r="C871">
        <v>9115163.3499999996</v>
      </c>
      <c r="D871">
        <v>55467559.640000001</v>
      </c>
      <c r="E871">
        <v>1255815.6399999999</v>
      </c>
      <c r="F871">
        <v>0</v>
      </c>
      <c r="G871">
        <v>12394311.390000001</v>
      </c>
      <c r="H871">
        <v>16343536.68</v>
      </c>
      <c r="I871">
        <v>2737524.44</v>
      </c>
      <c r="J871">
        <v>6200112.4800000004</v>
      </c>
      <c r="K871">
        <v>9886.9286530000008</v>
      </c>
      <c r="L871">
        <f t="shared" si="13"/>
        <v>19959.614963433411</v>
      </c>
    </row>
    <row r="872" spans="1:12" x14ac:dyDescent="0.25">
      <c r="A872">
        <v>50468</v>
      </c>
      <c r="B872">
        <v>122.79700099999999</v>
      </c>
      <c r="C872">
        <v>1155725.8899999999</v>
      </c>
      <c r="D872">
        <v>8556173.5399999991</v>
      </c>
      <c r="E872">
        <v>335981.03</v>
      </c>
      <c r="F872">
        <v>34310.54</v>
      </c>
      <c r="G872">
        <v>2468081.17</v>
      </c>
      <c r="H872">
        <v>2154471.96</v>
      </c>
      <c r="I872">
        <v>282595.62</v>
      </c>
      <c r="J872">
        <v>1379828.8</v>
      </c>
      <c r="K872">
        <v>1515.4496939999999</v>
      </c>
      <c r="L872">
        <f t="shared" si="13"/>
        <v>19449.255246154513</v>
      </c>
    </row>
    <row r="873" spans="1:12" x14ac:dyDescent="0.25">
      <c r="A873">
        <v>50484</v>
      </c>
      <c r="B873">
        <v>160.980334</v>
      </c>
      <c r="C873">
        <v>1089110.5</v>
      </c>
      <c r="D873">
        <v>4495406.91</v>
      </c>
      <c r="E873">
        <v>477221.7</v>
      </c>
      <c r="F873">
        <v>8955</v>
      </c>
      <c r="G873">
        <v>2512326.9900000002</v>
      </c>
      <c r="H873">
        <v>2508028.6</v>
      </c>
      <c r="I873">
        <v>442357.05</v>
      </c>
      <c r="J873">
        <v>512583.49</v>
      </c>
      <c r="K873">
        <v>903.71066299999995</v>
      </c>
      <c r="L873">
        <f t="shared" si="13"/>
        <v>18889.810626743347</v>
      </c>
    </row>
    <row r="874" spans="1:12" x14ac:dyDescent="0.25">
      <c r="A874">
        <v>50492</v>
      </c>
      <c r="B874">
        <v>108.927316</v>
      </c>
      <c r="C874">
        <v>501042.91</v>
      </c>
      <c r="D874">
        <v>2738016.54</v>
      </c>
      <c r="E874">
        <v>194581.71</v>
      </c>
      <c r="F874">
        <v>105978.08</v>
      </c>
      <c r="G874">
        <v>1054257.83</v>
      </c>
      <c r="H874">
        <v>1763046.3</v>
      </c>
      <c r="I874">
        <v>254163.12</v>
      </c>
      <c r="J874">
        <v>354345.03</v>
      </c>
      <c r="K874">
        <v>520.658816</v>
      </c>
      <c r="L874">
        <f t="shared" si="13"/>
        <v>17015.577533337844</v>
      </c>
    </row>
    <row r="875" spans="1:12" x14ac:dyDescent="0.25">
      <c r="A875">
        <v>50500</v>
      </c>
      <c r="B875">
        <v>211.926301</v>
      </c>
      <c r="C875">
        <v>1351679.98</v>
      </c>
      <c r="D875">
        <v>6855841.1100000003</v>
      </c>
      <c r="E875">
        <v>442458.84</v>
      </c>
      <c r="F875">
        <v>43960.01</v>
      </c>
      <c r="G875">
        <v>2852886.36</v>
      </c>
      <c r="H875">
        <v>4539836.18</v>
      </c>
      <c r="I875">
        <v>533554.27</v>
      </c>
      <c r="J875">
        <v>711072.08</v>
      </c>
      <c r="K875">
        <v>1999.003074</v>
      </c>
      <c r="L875">
        <f t="shared" si="13"/>
        <v>14371.85524580719</v>
      </c>
    </row>
    <row r="876" spans="1:12" x14ac:dyDescent="0.25">
      <c r="A876">
        <v>50518</v>
      </c>
      <c r="B876">
        <v>93.849215999999998</v>
      </c>
      <c r="C876">
        <v>459238.26</v>
      </c>
      <c r="D876">
        <v>3322045.29</v>
      </c>
      <c r="E876">
        <v>230031.65</v>
      </c>
      <c r="F876">
        <v>0</v>
      </c>
      <c r="G876">
        <v>1629739.43</v>
      </c>
      <c r="H876">
        <v>1406609.15</v>
      </c>
      <c r="I876">
        <v>216482.38</v>
      </c>
      <c r="J876">
        <v>391371.01</v>
      </c>
      <c r="K876">
        <v>578.40103499999998</v>
      </c>
      <c r="L876">
        <f t="shared" si="13"/>
        <v>17335.039871532001</v>
      </c>
    </row>
    <row r="877" spans="1:12" x14ac:dyDescent="0.25">
      <c r="A877">
        <v>50526</v>
      </c>
      <c r="B877">
        <v>147.99756400000001</v>
      </c>
      <c r="C877">
        <v>0</v>
      </c>
      <c r="D877">
        <v>0</v>
      </c>
      <c r="E877">
        <v>221613.38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</row>
    <row r="878" spans="1:12" x14ac:dyDescent="0.25">
      <c r="A878">
        <v>50534</v>
      </c>
      <c r="B878">
        <v>97.303982000000005</v>
      </c>
      <c r="C878">
        <v>464730.01</v>
      </c>
      <c r="D878">
        <v>6352993.4299999997</v>
      </c>
      <c r="E878">
        <v>134198.07</v>
      </c>
      <c r="F878">
        <v>0</v>
      </c>
      <c r="G878">
        <v>2237608.29</v>
      </c>
      <c r="H878">
        <v>1855485.53</v>
      </c>
      <c r="I878">
        <v>808559.8</v>
      </c>
      <c r="J878">
        <v>442578.2</v>
      </c>
      <c r="K878">
        <v>1230.491577</v>
      </c>
      <c r="L878">
        <f t="shared" si="13"/>
        <v>14391.264211353122</v>
      </c>
    </row>
    <row r="879" spans="1:12" x14ac:dyDescent="0.25">
      <c r="A879">
        <v>50542</v>
      </c>
      <c r="B879">
        <v>82.242352999999994</v>
      </c>
      <c r="C879">
        <v>479724.05</v>
      </c>
      <c r="D879">
        <v>4412062.37</v>
      </c>
      <c r="E879">
        <v>140537.07</v>
      </c>
      <c r="F879">
        <v>7556.95</v>
      </c>
      <c r="G879">
        <v>1675953.36</v>
      </c>
      <c r="H879">
        <v>1798918.85</v>
      </c>
      <c r="I879">
        <v>241753.77</v>
      </c>
      <c r="J879">
        <v>510943.17</v>
      </c>
      <c r="K879">
        <v>880.97485400000005</v>
      </c>
      <c r="L879">
        <f t="shared" si="13"/>
        <v>15808.055117242788</v>
      </c>
    </row>
    <row r="880" spans="1:12" x14ac:dyDescent="0.25">
      <c r="A880">
        <v>50559</v>
      </c>
      <c r="B880">
        <v>91.954840000000004</v>
      </c>
      <c r="C880">
        <v>263008.99</v>
      </c>
      <c r="D880">
        <v>4582512.07</v>
      </c>
      <c r="E880">
        <v>173206.17</v>
      </c>
      <c r="F880">
        <v>26516.91</v>
      </c>
      <c r="G880">
        <v>1643248.05</v>
      </c>
      <c r="H880">
        <v>1581721.56</v>
      </c>
      <c r="I880">
        <v>238821.95</v>
      </c>
      <c r="J880">
        <v>333193.68</v>
      </c>
      <c r="K880">
        <v>1018.422139</v>
      </c>
      <c r="L880">
        <f t="shared" si="13"/>
        <v>11284.229060350601</v>
      </c>
    </row>
    <row r="881" spans="1:12" x14ac:dyDescent="0.25">
      <c r="A881">
        <v>50567</v>
      </c>
      <c r="B881">
        <v>150.47556900000001</v>
      </c>
      <c r="C881">
        <v>907946</v>
      </c>
      <c r="D881">
        <v>5271603.13</v>
      </c>
      <c r="E881">
        <v>157132.32</v>
      </c>
      <c r="F881">
        <v>20532</v>
      </c>
      <c r="G881">
        <v>1862539.79</v>
      </c>
      <c r="H881">
        <v>2192167.7999999998</v>
      </c>
      <c r="I881">
        <v>425775.05</v>
      </c>
      <c r="J881">
        <v>528247.44999999995</v>
      </c>
      <c r="K881">
        <v>1273.2364669999999</v>
      </c>
      <c r="L881">
        <f t="shared" si="13"/>
        <v>14247.55518989098</v>
      </c>
    </row>
    <row r="882" spans="1:12" x14ac:dyDescent="0.25">
      <c r="A882">
        <v>50575</v>
      </c>
      <c r="B882">
        <v>113.008798</v>
      </c>
      <c r="C882">
        <v>595862.52</v>
      </c>
      <c r="D882">
        <v>6459236.0099999998</v>
      </c>
      <c r="E882">
        <v>168807.2</v>
      </c>
      <c r="F882">
        <v>99356.98</v>
      </c>
      <c r="G882">
        <v>1791313.07</v>
      </c>
      <c r="H882">
        <v>2081930.9</v>
      </c>
      <c r="I882">
        <v>586425.52</v>
      </c>
      <c r="J882">
        <v>399138.98</v>
      </c>
      <c r="K882">
        <v>1255.5892819999999</v>
      </c>
      <c r="L882">
        <f t="shared" si="13"/>
        <v>14500.415048771087</v>
      </c>
    </row>
    <row r="883" spans="1:12" x14ac:dyDescent="0.25">
      <c r="A883">
        <v>50583</v>
      </c>
      <c r="B883">
        <v>143.14583300000001</v>
      </c>
      <c r="C883">
        <v>1219118.52</v>
      </c>
      <c r="D883">
        <v>5006808.97</v>
      </c>
      <c r="E883">
        <v>115300.34</v>
      </c>
      <c r="F883">
        <v>7915.39</v>
      </c>
      <c r="G883">
        <v>2049704.16</v>
      </c>
      <c r="H883">
        <v>3183966.27</v>
      </c>
      <c r="I883">
        <v>314953.09000000003</v>
      </c>
      <c r="J883">
        <v>644891.43000000005</v>
      </c>
      <c r="K883">
        <v>1215.7077019999999</v>
      </c>
      <c r="L883">
        <f t="shared" si="13"/>
        <v>17830.979369717876</v>
      </c>
    </row>
    <row r="884" spans="1:12" x14ac:dyDescent="0.25">
      <c r="A884">
        <v>50591</v>
      </c>
      <c r="B884">
        <v>183.10249300000001</v>
      </c>
      <c r="C884">
        <v>1762653.83</v>
      </c>
      <c r="D884">
        <v>8261161.2199999997</v>
      </c>
      <c r="E884">
        <v>92282.06</v>
      </c>
      <c r="F884">
        <v>0</v>
      </c>
      <c r="G884">
        <v>2310059.29</v>
      </c>
      <c r="H884">
        <v>3036695.21</v>
      </c>
      <c r="I884">
        <v>855707.82</v>
      </c>
      <c r="J884">
        <v>1154848.93</v>
      </c>
      <c r="K884">
        <v>1413.418784</v>
      </c>
      <c r="L884">
        <f t="shared" si="13"/>
        <v>20742.024424482945</v>
      </c>
    </row>
    <row r="885" spans="1:12" x14ac:dyDescent="0.25">
      <c r="A885">
        <v>50617</v>
      </c>
      <c r="B885">
        <v>52.671464</v>
      </c>
      <c r="C885">
        <v>448093.05</v>
      </c>
      <c r="D885">
        <v>2848474.92</v>
      </c>
      <c r="E885">
        <v>92354.65</v>
      </c>
      <c r="F885">
        <v>14993</v>
      </c>
      <c r="G885">
        <v>1207734.31</v>
      </c>
      <c r="H885">
        <v>1139680.6299999999</v>
      </c>
      <c r="I885">
        <v>254386.86</v>
      </c>
      <c r="J885">
        <v>402297.93</v>
      </c>
      <c r="K885">
        <v>512.75804800000003</v>
      </c>
      <c r="L885">
        <f t="shared" si="13"/>
        <v>20130.585239032127</v>
      </c>
    </row>
    <row r="886" spans="1:12" x14ac:dyDescent="0.25">
      <c r="A886">
        <v>50625</v>
      </c>
      <c r="B886">
        <v>80.980633999999995</v>
      </c>
      <c r="C886">
        <v>367682.8</v>
      </c>
      <c r="D886">
        <v>2808707.48</v>
      </c>
      <c r="E886">
        <v>57460.01</v>
      </c>
      <c r="F886">
        <v>0</v>
      </c>
      <c r="G886">
        <v>1079799.23</v>
      </c>
      <c r="H886">
        <v>1039962.05</v>
      </c>
      <c r="I886">
        <v>13120.17</v>
      </c>
      <c r="J886">
        <v>229199.61</v>
      </c>
      <c r="K886">
        <v>534.50349900000003</v>
      </c>
      <c r="L886">
        <f t="shared" si="13"/>
        <v>14321.884186886913</v>
      </c>
    </row>
    <row r="887" spans="1:12" x14ac:dyDescent="0.25">
      <c r="A887">
        <v>50633</v>
      </c>
      <c r="B887">
        <v>86.525739999999999</v>
      </c>
      <c r="C887">
        <v>394205.86</v>
      </c>
      <c r="D887">
        <v>2880199.15</v>
      </c>
      <c r="E887">
        <v>87732.3</v>
      </c>
      <c r="F887">
        <v>10504.98</v>
      </c>
      <c r="G887">
        <v>1302171.5</v>
      </c>
      <c r="H887">
        <v>1428858.36</v>
      </c>
      <c r="I887">
        <v>156612.85</v>
      </c>
      <c r="J887">
        <v>559082.91</v>
      </c>
      <c r="K887">
        <v>494.475255</v>
      </c>
      <c r="L887">
        <f t="shared" si="13"/>
        <v>17549.837527482581</v>
      </c>
    </row>
    <row r="888" spans="1:12" x14ac:dyDescent="0.25">
      <c r="A888">
        <v>50641</v>
      </c>
      <c r="B888">
        <v>70.793391</v>
      </c>
      <c r="C888">
        <v>881575.14</v>
      </c>
      <c r="D888">
        <v>2795848.07</v>
      </c>
      <c r="E888">
        <v>179140.55</v>
      </c>
      <c r="F888">
        <v>14610.8</v>
      </c>
      <c r="G888">
        <v>1335516.8400000001</v>
      </c>
      <c r="H888">
        <v>1433618.15</v>
      </c>
      <c r="I888">
        <v>237034.7</v>
      </c>
      <c r="J888">
        <v>467316.52</v>
      </c>
      <c r="K888">
        <v>538.46957399999997</v>
      </c>
      <c r="L888">
        <f t="shared" si="13"/>
        <v>24455.482902289645</v>
      </c>
    </row>
    <row r="889" spans="1:12" x14ac:dyDescent="0.25">
      <c r="A889">
        <v>50658</v>
      </c>
      <c r="B889">
        <v>56.064278000000002</v>
      </c>
      <c r="C889">
        <v>86014.17</v>
      </c>
      <c r="D889">
        <v>2741691.36</v>
      </c>
      <c r="E889">
        <v>122195.93</v>
      </c>
      <c r="F889">
        <v>12278.98</v>
      </c>
      <c r="G889">
        <v>1038042.53</v>
      </c>
      <c r="H889">
        <v>849306.72</v>
      </c>
      <c r="I889">
        <v>18013.87</v>
      </c>
      <c r="J889">
        <v>289333.81</v>
      </c>
      <c r="K889">
        <v>391.80544900000001</v>
      </c>
      <c r="L889">
        <f t="shared" si="13"/>
        <v>14476.505145861738</v>
      </c>
    </row>
    <row r="890" spans="1:12" x14ac:dyDescent="0.25">
      <c r="A890">
        <v>50666</v>
      </c>
      <c r="B890">
        <v>22.772252999999999</v>
      </c>
      <c r="C890">
        <v>1065136.8400000001</v>
      </c>
      <c r="D890">
        <v>1002377.73</v>
      </c>
      <c r="E890">
        <v>20302.689999999999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</row>
    <row r="891" spans="1:12" x14ac:dyDescent="0.25">
      <c r="A891">
        <v>50674</v>
      </c>
      <c r="B891">
        <v>155.29768000000001</v>
      </c>
      <c r="C891">
        <v>457200.22</v>
      </c>
      <c r="D891">
        <v>8453731.2699999996</v>
      </c>
      <c r="E891">
        <v>203758.55</v>
      </c>
      <c r="F891">
        <v>3153.3</v>
      </c>
      <c r="G891">
        <v>3227727.37</v>
      </c>
      <c r="H891">
        <v>2986861.6</v>
      </c>
      <c r="I891">
        <v>281360.36</v>
      </c>
      <c r="J891">
        <v>771712.06</v>
      </c>
      <c r="K891">
        <v>1372.672053</v>
      </c>
      <c r="L891">
        <f t="shared" si="13"/>
        <v>14547.892208588928</v>
      </c>
    </row>
    <row r="892" spans="1:12" x14ac:dyDescent="0.25">
      <c r="A892">
        <v>50682</v>
      </c>
      <c r="B892">
        <v>171.01455999999999</v>
      </c>
      <c r="C892">
        <v>1127217.53</v>
      </c>
      <c r="D892">
        <v>6450584.5499999998</v>
      </c>
      <c r="E892">
        <v>208218.19</v>
      </c>
      <c r="F892">
        <v>56456.62</v>
      </c>
      <c r="G892">
        <v>1637252.18</v>
      </c>
      <c r="H892">
        <v>2649958.3199999998</v>
      </c>
      <c r="I892">
        <v>692318.45</v>
      </c>
      <c r="J892">
        <v>984227.74</v>
      </c>
      <c r="K892">
        <v>1193.8986030000001</v>
      </c>
      <c r="L892">
        <f t="shared" si="13"/>
        <v>17211.197426280854</v>
      </c>
    </row>
    <row r="893" spans="1:12" x14ac:dyDescent="0.25">
      <c r="A893">
        <v>50690</v>
      </c>
      <c r="B893">
        <v>140.345215</v>
      </c>
      <c r="C893">
        <v>1065356.72</v>
      </c>
      <c r="D893">
        <v>9154190.4600000009</v>
      </c>
      <c r="E893">
        <v>156267.87</v>
      </c>
      <c r="F893">
        <v>36229.1</v>
      </c>
      <c r="G893">
        <v>2439142.61</v>
      </c>
      <c r="H893">
        <v>3170363.03</v>
      </c>
      <c r="I893">
        <v>540401.35</v>
      </c>
      <c r="J893">
        <v>560317.41</v>
      </c>
      <c r="K893">
        <v>1551.253078</v>
      </c>
      <c r="L893">
        <f t="shared" si="13"/>
        <v>17941.902749369503</v>
      </c>
    </row>
    <row r="894" spans="1:12" x14ac:dyDescent="0.25">
      <c r="A894">
        <v>50708</v>
      </c>
      <c r="B894">
        <v>95.600971999999999</v>
      </c>
      <c r="C894">
        <v>854086.62</v>
      </c>
      <c r="D894">
        <v>3992171.22</v>
      </c>
      <c r="E894">
        <v>129986.57</v>
      </c>
      <c r="F894">
        <v>0</v>
      </c>
      <c r="G894">
        <v>1721452.2</v>
      </c>
      <c r="H894">
        <v>1696618.94</v>
      </c>
      <c r="I894">
        <v>184674.85</v>
      </c>
      <c r="J894">
        <v>755744.82</v>
      </c>
      <c r="K894">
        <v>572.11474499999997</v>
      </c>
      <c r="L894">
        <f t="shared" si="13"/>
        <v>23757.204759930562</v>
      </c>
    </row>
    <row r="895" spans="1:12" x14ac:dyDescent="0.25">
      <c r="A895">
        <v>50716</v>
      </c>
      <c r="B895">
        <v>116.003449</v>
      </c>
      <c r="C895">
        <v>466750.54</v>
      </c>
      <c r="D895">
        <v>4671245.3600000003</v>
      </c>
      <c r="E895">
        <v>86435.45</v>
      </c>
      <c r="F895">
        <v>0</v>
      </c>
      <c r="G895">
        <v>2058367.23</v>
      </c>
      <c r="H895">
        <v>2237933.2599999998</v>
      </c>
      <c r="I895">
        <v>706232.1</v>
      </c>
      <c r="J895">
        <v>576668.69999999995</v>
      </c>
      <c r="K895">
        <v>860.20683399999996</v>
      </c>
      <c r="L895">
        <f t="shared" si="13"/>
        <v>16040.332186148016</v>
      </c>
    </row>
    <row r="896" spans="1:12" x14ac:dyDescent="0.25">
      <c r="A896">
        <v>50724</v>
      </c>
      <c r="B896">
        <v>196.69221999999999</v>
      </c>
      <c r="C896">
        <v>1041732.41</v>
      </c>
      <c r="D896">
        <v>7009417.3899999997</v>
      </c>
      <c r="E896">
        <v>342796.02</v>
      </c>
      <c r="F896">
        <v>110147.14</v>
      </c>
      <c r="G896">
        <v>2372794.61</v>
      </c>
      <c r="H896">
        <v>2830500.15</v>
      </c>
      <c r="I896">
        <v>369294.44</v>
      </c>
      <c r="J896">
        <v>727199.21</v>
      </c>
      <c r="K896">
        <v>1539.7471149999999</v>
      </c>
      <c r="L896">
        <f t="shared" si="13"/>
        <v>14234.184373466818</v>
      </c>
    </row>
    <row r="897" spans="1:12" x14ac:dyDescent="0.25">
      <c r="A897">
        <v>50740</v>
      </c>
      <c r="B897">
        <v>94.445830999999998</v>
      </c>
      <c r="C897">
        <v>802276.99</v>
      </c>
      <c r="D897">
        <v>4110268.8</v>
      </c>
      <c r="E897">
        <v>104282.82</v>
      </c>
      <c r="F897">
        <v>27090.46</v>
      </c>
      <c r="G897">
        <v>1549075.9</v>
      </c>
      <c r="H897">
        <v>1667806.51</v>
      </c>
      <c r="I897">
        <v>383144.5</v>
      </c>
      <c r="J897">
        <v>1185217.83</v>
      </c>
      <c r="K897">
        <v>833.88593600000002</v>
      </c>
      <c r="L897">
        <f t="shared" si="13"/>
        <v>19319.658649305493</v>
      </c>
    </row>
    <row r="898" spans="1:12" x14ac:dyDescent="0.25">
      <c r="A898">
        <v>50773</v>
      </c>
      <c r="B898">
        <v>182.00367</v>
      </c>
      <c r="C898">
        <v>0</v>
      </c>
      <c r="D898">
        <v>320071.31</v>
      </c>
      <c r="E898">
        <v>777352.34</v>
      </c>
      <c r="F898">
        <v>51117.38</v>
      </c>
      <c r="G898">
        <v>2244462.7599999998</v>
      </c>
      <c r="H898">
        <v>1649823.09</v>
      </c>
      <c r="I898">
        <v>353673.2</v>
      </c>
      <c r="J898">
        <v>672340.6</v>
      </c>
      <c r="K898">
        <v>1032.8360259999999</v>
      </c>
      <c r="L898">
        <f t="shared" si="13"/>
        <v>5875.899491522965</v>
      </c>
    </row>
    <row r="899" spans="1:12" x14ac:dyDescent="0.25">
      <c r="A899">
        <v>50799</v>
      </c>
      <c r="B899">
        <v>102.78076</v>
      </c>
      <c r="C899">
        <v>0</v>
      </c>
      <c r="D899">
        <v>108841.59</v>
      </c>
      <c r="E899">
        <v>465864.84</v>
      </c>
      <c r="F899">
        <v>250645.8</v>
      </c>
      <c r="G899">
        <v>1224208.02</v>
      </c>
      <c r="H899">
        <v>616112.65</v>
      </c>
      <c r="I899">
        <v>189606.56</v>
      </c>
      <c r="J899">
        <v>434211.37</v>
      </c>
      <c r="K899">
        <v>600.07085700000005</v>
      </c>
      <c r="L899">
        <f t="shared" ref="L899:L962" si="14">((SUM(D899:J899)/K899)+(C899/B899))</f>
        <v>5481.837339086107</v>
      </c>
    </row>
    <row r="900" spans="1:12" x14ac:dyDescent="0.25">
      <c r="A900">
        <v>50815</v>
      </c>
      <c r="B900">
        <v>160.419487</v>
      </c>
      <c r="C900">
        <v>755441.83</v>
      </c>
      <c r="D900">
        <v>1229521.75</v>
      </c>
      <c r="E900">
        <v>309249.21000000002</v>
      </c>
      <c r="F900">
        <v>0</v>
      </c>
      <c r="G900">
        <v>1568173.64</v>
      </c>
      <c r="H900">
        <v>1164120.51</v>
      </c>
      <c r="I900">
        <v>908442.31</v>
      </c>
      <c r="J900">
        <v>406813.41</v>
      </c>
      <c r="K900">
        <v>698.55520999999999</v>
      </c>
      <c r="L900">
        <f t="shared" si="14"/>
        <v>12706.128926110045</v>
      </c>
    </row>
    <row r="901" spans="1:12" x14ac:dyDescent="0.25">
      <c r="A901">
        <v>50856</v>
      </c>
      <c r="B901">
        <v>140.33388600000001</v>
      </c>
      <c r="C901">
        <v>0</v>
      </c>
      <c r="D901">
        <v>235983.28</v>
      </c>
      <c r="E901">
        <v>261556.47</v>
      </c>
      <c r="F901">
        <v>294139.88</v>
      </c>
      <c r="G901">
        <v>1590811.62</v>
      </c>
      <c r="H901">
        <v>767756.56</v>
      </c>
      <c r="I901">
        <v>116408.63</v>
      </c>
      <c r="J901">
        <v>480987.31</v>
      </c>
      <c r="K901">
        <v>462.95251100000002</v>
      </c>
      <c r="L901">
        <f t="shared" si="14"/>
        <v>8095.0932567681866</v>
      </c>
    </row>
    <row r="902" spans="1:12" x14ac:dyDescent="0.25">
      <c r="A902">
        <v>50880</v>
      </c>
      <c r="B902">
        <v>492.733678</v>
      </c>
      <c r="C902">
        <v>0</v>
      </c>
      <c r="D902">
        <v>0</v>
      </c>
      <c r="E902">
        <v>1852021.28</v>
      </c>
      <c r="F902">
        <v>1960151.64</v>
      </c>
      <c r="G902">
        <v>11035991.439999999</v>
      </c>
      <c r="H902">
        <v>4959847.7699999996</v>
      </c>
      <c r="I902">
        <v>1716574.75</v>
      </c>
      <c r="J902">
        <v>1073340.51</v>
      </c>
      <c r="K902">
        <v>3713.0011290000002</v>
      </c>
      <c r="L902">
        <f t="shared" si="14"/>
        <v>6086.1622727505501</v>
      </c>
    </row>
    <row r="903" spans="1:12" x14ac:dyDescent="0.25">
      <c r="A903">
        <v>50906</v>
      </c>
      <c r="B903">
        <v>48.854576999999999</v>
      </c>
      <c r="C903">
        <v>0</v>
      </c>
      <c r="D903">
        <v>0</v>
      </c>
      <c r="E903">
        <v>478832.02</v>
      </c>
      <c r="F903">
        <v>132896.54999999999</v>
      </c>
      <c r="G903">
        <v>668017.85</v>
      </c>
      <c r="H903">
        <v>752026.37</v>
      </c>
      <c r="I903">
        <v>648848.32999999996</v>
      </c>
      <c r="J903">
        <v>469245.34</v>
      </c>
      <c r="K903">
        <v>307.336726</v>
      </c>
      <c r="L903">
        <f t="shared" si="14"/>
        <v>10248.910050535256</v>
      </c>
    </row>
    <row r="904" spans="1:12" x14ac:dyDescent="0.25">
      <c r="A904">
        <v>50922</v>
      </c>
      <c r="B904">
        <v>94.517820999999998</v>
      </c>
      <c r="C904">
        <v>0</v>
      </c>
      <c r="D904">
        <v>842397.23</v>
      </c>
      <c r="E904">
        <v>305815.38</v>
      </c>
      <c r="F904">
        <v>1835.87</v>
      </c>
      <c r="G904">
        <v>2380574.88</v>
      </c>
      <c r="H904">
        <v>1513500.81</v>
      </c>
      <c r="I904">
        <v>1213198.77</v>
      </c>
      <c r="J904">
        <v>1298994.7</v>
      </c>
      <c r="K904">
        <v>408.91003000000001</v>
      </c>
      <c r="L904">
        <f t="shared" si="14"/>
        <v>18479.169219693631</v>
      </c>
    </row>
    <row r="905" spans="1:12" x14ac:dyDescent="0.25">
      <c r="A905">
        <v>50948</v>
      </c>
      <c r="B905">
        <v>116.451387</v>
      </c>
      <c r="C905">
        <v>0</v>
      </c>
      <c r="D905">
        <v>0</v>
      </c>
      <c r="E905">
        <v>423171.57</v>
      </c>
      <c r="F905">
        <v>89040.72</v>
      </c>
      <c r="G905">
        <v>4584245.55</v>
      </c>
      <c r="H905">
        <v>1828795.22</v>
      </c>
      <c r="I905">
        <v>1137583.8700000001</v>
      </c>
      <c r="J905">
        <v>1628461.3</v>
      </c>
      <c r="K905">
        <v>673.40061200000002</v>
      </c>
      <c r="L905">
        <f t="shared" si="14"/>
        <v>14391.579183774191</v>
      </c>
    </row>
    <row r="906" spans="1:12" x14ac:dyDescent="0.25">
      <c r="A906">
        <v>50963</v>
      </c>
      <c r="B906">
        <v>231.63438400000001</v>
      </c>
      <c r="C906">
        <v>0</v>
      </c>
      <c r="D906">
        <v>0</v>
      </c>
      <c r="E906">
        <v>427275.42</v>
      </c>
      <c r="F906">
        <v>221783.66</v>
      </c>
      <c r="G906">
        <v>2810574.6</v>
      </c>
      <c r="H906">
        <v>1265439.8999999999</v>
      </c>
      <c r="I906">
        <v>467293.41</v>
      </c>
      <c r="J906">
        <v>1731529.59</v>
      </c>
      <c r="K906">
        <v>955.79740200000003</v>
      </c>
      <c r="L906">
        <f t="shared" si="14"/>
        <v>7244.1048338400906</v>
      </c>
    </row>
    <row r="907" spans="1:12" x14ac:dyDescent="0.25">
      <c r="A907">
        <v>50989</v>
      </c>
      <c r="B907">
        <v>221.86372800000001</v>
      </c>
      <c r="C907">
        <v>337059.22</v>
      </c>
      <c r="D907">
        <v>1352700.53</v>
      </c>
      <c r="E907">
        <v>429052.13</v>
      </c>
      <c r="F907">
        <v>0</v>
      </c>
      <c r="G907">
        <v>3337901.1</v>
      </c>
      <c r="H907">
        <v>1591769.92</v>
      </c>
      <c r="I907">
        <v>1056900.73</v>
      </c>
      <c r="J907">
        <v>963976.85</v>
      </c>
      <c r="K907">
        <v>921.84953800000005</v>
      </c>
      <c r="L907">
        <f t="shared" si="14"/>
        <v>10991.805749328558</v>
      </c>
    </row>
    <row r="908" spans="1:12" x14ac:dyDescent="0.25">
      <c r="A908">
        <v>51003</v>
      </c>
      <c r="B908">
        <v>261.66175900000002</v>
      </c>
      <c r="C908">
        <v>1260106.97</v>
      </c>
      <c r="D908">
        <v>3459107.37</v>
      </c>
      <c r="E908">
        <v>760812.73</v>
      </c>
      <c r="F908">
        <v>421027.43</v>
      </c>
      <c r="G908">
        <v>5398995.6399999997</v>
      </c>
      <c r="H908">
        <v>3065418.75</v>
      </c>
      <c r="I908">
        <v>594538.52</v>
      </c>
      <c r="J908">
        <v>1401613.82</v>
      </c>
      <c r="K908">
        <v>1451.560528</v>
      </c>
      <c r="L908">
        <f t="shared" si="14"/>
        <v>15219.426498674617</v>
      </c>
    </row>
    <row r="909" spans="1:12" x14ac:dyDescent="0.25">
      <c r="A909">
        <v>51029</v>
      </c>
      <c r="B909">
        <v>151.95075299999999</v>
      </c>
      <c r="C909">
        <v>849803.72</v>
      </c>
      <c r="D909">
        <v>1023796.68</v>
      </c>
      <c r="E909">
        <v>924003.37</v>
      </c>
      <c r="F909">
        <v>285516.13</v>
      </c>
      <c r="G909">
        <v>3918990.23</v>
      </c>
      <c r="H909">
        <v>2049992.48</v>
      </c>
      <c r="I909">
        <v>987871.95</v>
      </c>
      <c r="J909">
        <v>836569.4</v>
      </c>
      <c r="K909">
        <v>811.75581499999998</v>
      </c>
      <c r="L909">
        <f t="shared" si="14"/>
        <v>17944.542661261446</v>
      </c>
    </row>
    <row r="910" spans="1:12" x14ac:dyDescent="0.25">
      <c r="A910">
        <v>51045</v>
      </c>
      <c r="B910">
        <v>221.96275900000001</v>
      </c>
      <c r="C910">
        <v>0</v>
      </c>
      <c r="D910">
        <v>1070388.22</v>
      </c>
      <c r="E910">
        <v>589327.64</v>
      </c>
      <c r="F910">
        <v>0</v>
      </c>
      <c r="G910">
        <v>2400281.83</v>
      </c>
      <c r="H910">
        <v>1255487.94</v>
      </c>
      <c r="I910">
        <v>740623.93</v>
      </c>
      <c r="J910">
        <v>986534.76</v>
      </c>
      <c r="K910">
        <v>1164.326871</v>
      </c>
      <c r="L910">
        <f t="shared" si="14"/>
        <v>6048.6831450959444</v>
      </c>
    </row>
    <row r="911" spans="1:12" x14ac:dyDescent="0.25">
      <c r="A911">
        <v>51060</v>
      </c>
      <c r="B911">
        <v>640.39396899999997</v>
      </c>
      <c r="C911">
        <v>0</v>
      </c>
      <c r="D911">
        <v>8113800.9100000001</v>
      </c>
      <c r="E911">
        <v>3229980.32</v>
      </c>
      <c r="F911">
        <v>0</v>
      </c>
      <c r="G911">
        <v>12241370.99</v>
      </c>
      <c r="H911">
        <v>7641278.75</v>
      </c>
      <c r="I911">
        <v>954234.39</v>
      </c>
      <c r="J911">
        <v>3143636.44</v>
      </c>
      <c r="K911">
        <v>4205.4007449999999</v>
      </c>
      <c r="L911">
        <f t="shared" si="14"/>
        <v>8399.7468830999587</v>
      </c>
    </row>
    <row r="912" spans="1:12" x14ac:dyDescent="0.25">
      <c r="A912">
        <v>51128</v>
      </c>
      <c r="B912">
        <v>82.781880000000001</v>
      </c>
      <c r="C912">
        <v>223291.84</v>
      </c>
      <c r="D912">
        <v>371994.19</v>
      </c>
      <c r="E912">
        <v>764219.71</v>
      </c>
      <c r="F912">
        <v>437824.48</v>
      </c>
      <c r="G912">
        <v>1310003.3400000001</v>
      </c>
      <c r="H912">
        <v>733917.91</v>
      </c>
      <c r="I912">
        <v>11880.63</v>
      </c>
      <c r="J912">
        <v>401169.25</v>
      </c>
      <c r="K912">
        <v>360.99669899999998</v>
      </c>
      <c r="L912">
        <f t="shared" si="14"/>
        <v>13863.685077741891</v>
      </c>
    </row>
    <row r="913" spans="1:12" x14ac:dyDescent="0.25">
      <c r="A913">
        <v>51144</v>
      </c>
      <c r="B913">
        <v>106.414373</v>
      </c>
      <c r="C913">
        <v>700410.49</v>
      </c>
      <c r="D913">
        <v>134121.26999999999</v>
      </c>
      <c r="E913">
        <v>368079.58</v>
      </c>
      <c r="F913">
        <v>333797.56</v>
      </c>
      <c r="G913">
        <v>1733898.18</v>
      </c>
      <c r="H913">
        <v>1767701.6</v>
      </c>
      <c r="I913">
        <v>399511.6</v>
      </c>
      <c r="J913">
        <v>698069.83</v>
      </c>
      <c r="K913">
        <v>605.38003200000003</v>
      </c>
      <c r="L913">
        <f t="shared" si="14"/>
        <v>15560.04457878655</v>
      </c>
    </row>
    <row r="914" spans="1:12" x14ac:dyDescent="0.25">
      <c r="A914">
        <v>51169</v>
      </c>
      <c r="B914">
        <v>59.298884000000001</v>
      </c>
      <c r="C914">
        <v>106392.19</v>
      </c>
      <c r="D914">
        <v>0</v>
      </c>
      <c r="E914">
        <v>576081.92000000004</v>
      </c>
      <c r="F914">
        <v>512231.94</v>
      </c>
      <c r="G914">
        <v>2712118.79</v>
      </c>
      <c r="H914">
        <v>1350430.07</v>
      </c>
      <c r="I914">
        <v>1126.8900000000001</v>
      </c>
      <c r="J914">
        <v>192135.24</v>
      </c>
      <c r="K914">
        <v>395.60614700000002</v>
      </c>
      <c r="L914">
        <f t="shared" si="14"/>
        <v>15302.868736689659</v>
      </c>
    </row>
    <row r="915" spans="1:12" x14ac:dyDescent="0.25">
      <c r="A915">
        <v>51185</v>
      </c>
      <c r="B915">
        <v>161.616221</v>
      </c>
      <c r="C915">
        <v>0</v>
      </c>
      <c r="D915">
        <v>0</v>
      </c>
      <c r="E915">
        <v>513742.69</v>
      </c>
      <c r="F915">
        <v>201653.56</v>
      </c>
      <c r="G915">
        <v>1542567.37</v>
      </c>
      <c r="H915">
        <v>923326.19</v>
      </c>
      <c r="I915">
        <v>3330.11</v>
      </c>
      <c r="J915">
        <v>242129.58</v>
      </c>
      <c r="K915">
        <v>762.74282800000003</v>
      </c>
      <c r="L915">
        <f t="shared" si="14"/>
        <v>4492.6669569418746</v>
      </c>
    </row>
    <row r="916" spans="1:12" x14ac:dyDescent="0.25">
      <c r="A916">
        <v>51201</v>
      </c>
      <c r="B916">
        <v>136.03900300000001</v>
      </c>
      <c r="C916">
        <v>834065.36</v>
      </c>
      <c r="D916">
        <v>91495.55</v>
      </c>
      <c r="E916">
        <v>445134.22</v>
      </c>
      <c r="F916">
        <v>394305.77</v>
      </c>
      <c r="G916">
        <v>2579571.36</v>
      </c>
      <c r="H916">
        <v>1788328.41</v>
      </c>
      <c r="I916">
        <v>625426.62</v>
      </c>
      <c r="J916">
        <v>738550.36</v>
      </c>
      <c r="K916">
        <v>965.93145900000002</v>
      </c>
      <c r="L916">
        <f t="shared" si="14"/>
        <v>13028.885852594358</v>
      </c>
    </row>
    <row r="917" spans="1:12" x14ac:dyDescent="0.25">
      <c r="A917">
        <v>51227</v>
      </c>
      <c r="B917">
        <v>298.27652899999998</v>
      </c>
      <c r="C917">
        <v>0</v>
      </c>
      <c r="D917">
        <v>3014847.04</v>
      </c>
      <c r="E917">
        <v>1171824.32</v>
      </c>
      <c r="F917">
        <v>46431.24</v>
      </c>
      <c r="G917">
        <v>3654497.86</v>
      </c>
      <c r="H917">
        <v>2410009.4700000002</v>
      </c>
      <c r="I917">
        <v>1056185.31</v>
      </c>
      <c r="J917">
        <v>1569708.31</v>
      </c>
      <c r="K917">
        <v>1315.3264799999999</v>
      </c>
      <c r="L917">
        <f t="shared" si="14"/>
        <v>9825.3199844345891</v>
      </c>
    </row>
    <row r="918" spans="1:12" x14ac:dyDescent="0.25">
      <c r="A918">
        <v>51243</v>
      </c>
      <c r="B918">
        <v>181.132721</v>
      </c>
      <c r="C918">
        <v>0</v>
      </c>
      <c r="D918">
        <v>2664944.92</v>
      </c>
      <c r="E918">
        <v>714817.6</v>
      </c>
      <c r="F918">
        <v>205433.82</v>
      </c>
      <c r="G918">
        <v>1915527.19</v>
      </c>
      <c r="H918">
        <v>1760554.51</v>
      </c>
      <c r="I918">
        <v>515214.28</v>
      </c>
      <c r="J918">
        <v>1012399.4</v>
      </c>
      <c r="K918">
        <v>734.55309799999998</v>
      </c>
      <c r="L918">
        <f t="shared" si="14"/>
        <v>11964.950857779922</v>
      </c>
    </row>
    <row r="919" spans="1:12" x14ac:dyDescent="0.25">
      <c r="A919">
        <v>51284</v>
      </c>
      <c r="B919">
        <v>287.56181900000001</v>
      </c>
      <c r="C919">
        <v>985405.55</v>
      </c>
      <c r="D919">
        <v>653337.11</v>
      </c>
      <c r="E919">
        <v>904687.86</v>
      </c>
      <c r="F919">
        <v>27329.279999999999</v>
      </c>
      <c r="G919">
        <v>4638007.95</v>
      </c>
      <c r="H919">
        <v>4002050.92</v>
      </c>
      <c r="I919">
        <v>3851871.92</v>
      </c>
      <c r="J919">
        <v>1731517</v>
      </c>
      <c r="K919">
        <v>2059.3597570000002</v>
      </c>
      <c r="L919">
        <f t="shared" si="14"/>
        <v>11103.322338471948</v>
      </c>
    </row>
    <row r="920" spans="1:12" x14ac:dyDescent="0.25">
      <c r="A920">
        <v>51300</v>
      </c>
      <c r="B920">
        <v>219.672179</v>
      </c>
      <c r="C920">
        <v>0</v>
      </c>
      <c r="D920">
        <v>3089061.7</v>
      </c>
      <c r="E920">
        <v>600486.94999999995</v>
      </c>
      <c r="F920">
        <v>154268.18</v>
      </c>
      <c r="G920">
        <v>3203953.26</v>
      </c>
      <c r="H920">
        <v>1784509.06</v>
      </c>
      <c r="I920">
        <v>731490.58</v>
      </c>
      <c r="J920">
        <v>1233928.74</v>
      </c>
      <c r="K920">
        <v>1152.543437</v>
      </c>
      <c r="L920">
        <f t="shared" si="14"/>
        <v>9368.5826697393277</v>
      </c>
    </row>
    <row r="921" spans="1:12" x14ac:dyDescent="0.25">
      <c r="A921">
        <v>51334</v>
      </c>
      <c r="B921">
        <v>184.09612899999999</v>
      </c>
      <c r="C921">
        <v>471842.18</v>
      </c>
      <c r="D921">
        <v>1305165.77</v>
      </c>
      <c r="E921">
        <v>1146058.68</v>
      </c>
      <c r="F921">
        <v>163663.29999999999</v>
      </c>
      <c r="G921">
        <v>3004180.22</v>
      </c>
      <c r="H921">
        <v>1870017.47</v>
      </c>
      <c r="I921">
        <v>860430.84</v>
      </c>
      <c r="J921">
        <v>461896.51</v>
      </c>
      <c r="K921">
        <v>1019.718041</v>
      </c>
      <c r="L921">
        <f t="shared" si="14"/>
        <v>11204.049281977856</v>
      </c>
    </row>
    <row r="922" spans="1:12" x14ac:dyDescent="0.25">
      <c r="A922">
        <v>51359</v>
      </c>
      <c r="B922">
        <v>482.68577900000003</v>
      </c>
      <c r="C922">
        <v>1112985.8999999999</v>
      </c>
      <c r="D922">
        <v>0</v>
      </c>
      <c r="E922">
        <v>2073355.84</v>
      </c>
      <c r="F922">
        <v>1054831.22</v>
      </c>
      <c r="G922">
        <v>4809742</v>
      </c>
      <c r="H922">
        <v>3736067.51</v>
      </c>
      <c r="I922">
        <v>1628431.28</v>
      </c>
      <c r="J922">
        <v>2983488.49</v>
      </c>
      <c r="K922">
        <v>2130.1013400000002</v>
      </c>
      <c r="L922">
        <f t="shared" si="14"/>
        <v>9951.4250635513963</v>
      </c>
    </row>
    <row r="923" spans="1:12" x14ac:dyDescent="0.25">
      <c r="A923">
        <v>51375</v>
      </c>
      <c r="B923">
        <v>122.301946</v>
      </c>
      <c r="C923">
        <v>200283.06</v>
      </c>
      <c r="D923">
        <v>0</v>
      </c>
      <c r="E923">
        <v>742155.54</v>
      </c>
      <c r="F923">
        <v>198812.04</v>
      </c>
      <c r="G923">
        <v>1419902.93</v>
      </c>
      <c r="H923">
        <v>961846.09</v>
      </c>
      <c r="I923">
        <v>2440.6799999999998</v>
      </c>
      <c r="J923">
        <v>603308.11</v>
      </c>
      <c r="K923">
        <v>427.847219</v>
      </c>
      <c r="L923">
        <f t="shared" si="14"/>
        <v>10819.546474025778</v>
      </c>
    </row>
    <row r="924" spans="1:12" x14ac:dyDescent="0.25">
      <c r="A924">
        <v>51391</v>
      </c>
      <c r="B924">
        <v>187.78204600000001</v>
      </c>
      <c r="C924">
        <v>0</v>
      </c>
      <c r="D924">
        <v>1337358.3500000001</v>
      </c>
      <c r="E924">
        <v>371764.95</v>
      </c>
      <c r="F924">
        <v>862005.49</v>
      </c>
      <c r="G924">
        <v>2752220.51</v>
      </c>
      <c r="H924">
        <v>1705216.03</v>
      </c>
      <c r="I924">
        <v>249604.2</v>
      </c>
      <c r="J924">
        <v>1286931.9099999999</v>
      </c>
      <c r="K924">
        <v>668.72165800000005</v>
      </c>
      <c r="L924">
        <f t="shared" si="14"/>
        <v>12808.171138970347</v>
      </c>
    </row>
    <row r="925" spans="1:12" x14ac:dyDescent="0.25">
      <c r="A925">
        <v>51417</v>
      </c>
      <c r="B925">
        <v>275.77061900000001</v>
      </c>
      <c r="C925">
        <v>1158246.96</v>
      </c>
      <c r="D925">
        <v>1297189.1100000001</v>
      </c>
      <c r="E925">
        <v>412230.24</v>
      </c>
      <c r="F925">
        <v>0</v>
      </c>
      <c r="G925">
        <v>3561567.47</v>
      </c>
      <c r="H925">
        <v>1056384.28</v>
      </c>
      <c r="I925">
        <v>70752.22</v>
      </c>
      <c r="J925">
        <v>942137.91</v>
      </c>
      <c r="K925">
        <v>1340.2558919999999</v>
      </c>
      <c r="L925">
        <f t="shared" si="14"/>
        <v>9676.7985910658972</v>
      </c>
    </row>
    <row r="926" spans="1:12" x14ac:dyDescent="0.25">
      <c r="A926">
        <v>51433</v>
      </c>
      <c r="B926">
        <v>198.044454</v>
      </c>
      <c r="C926">
        <v>0</v>
      </c>
      <c r="D926">
        <v>0</v>
      </c>
      <c r="E926">
        <v>448037.44</v>
      </c>
      <c r="F926">
        <v>157568.56</v>
      </c>
      <c r="G926">
        <v>2242732.86</v>
      </c>
      <c r="H926">
        <v>1655390.55</v>
      </c>
      <c r="I926">
        <v>455999.7</v>
      </c>
      <c r="J926">
        <v>1035179.45</v>
      </c>
      <c r="K926">
        <v>1109.7457429999999</v>
      </c>
      <c r="L926">
        <f t="shared" si="14"/>
        <v>5402.0559193981071</v>
      </c>
    </row>
    <row r="927" spans="1:12" x14ac:dyDescent="0.25">
      <c r="A927">
        <v>51458</v>
      </c>
      <c r="B927">
        <v>150.44128599999999</v>
      </c>
      <c r="C927">
        <v>96001.11</v>
      </c>
      <c r="D927">
        <v>191893.07</v>
      </c>
      <c r="E927">
        <v>1486580.68</v>
      </c>
      <c r="F927">
        <v>354767.8</v>
      </c>
      <c r="G927">
        <v>2175680.52</v>
      </c>
      <c r="H927">
        <v>1757871.89</v>
      </c>
      <c r="I927">
        <v>742200.18</v>
      </c>
      <c r="J927">
        <v>727666.35</v>
      </c>
      <c r="K927">
        <v>911.97038199999997</v>
      </c>
      <c r="L927">
        <f t="shared" si="14"/>
        <v>8792.6278987516707</v>
      </c>
    </row>
    <row r="928" spans="1:12" x14ac:dyDescent="0.25">
      <c r="A928">
        <v>51474</v>
      </c>
      <c r="B928">
        <v>201.98347000000001</v>
      </c>
      <c r="C928">
        <v>184412.14</v>
      </c>
      <c r="D928">
        <v>0</v>
      </c>
      <c r="E928">
        <v>757080.56</v>
      </c>
      <c r="F928">
        <v>233506.47</v>
      </c>
      <c r="G928">
        <v>3497521.65</v>
      </c>
      <c r="H928">
        <v>2257555.1800000002</v>
      </c>
      <c r="I928">
        <v>1056656.1000000001</v>
      </c>
      <c r="J928">
        <v>1176838.26</v>
      </c>
      <c r="K928">
        <v>1191.6512399999999</v>
      </c>
      <c r="L928">
        <f t="shared" si="14"/>
        <v>8448.0615905359446</v>
      </c>
    </row>
    <row r="929" spans="1:12" x14ac:dyDescent="0.25">
      <c r="A929">
        <v>51490</v>
      </c>
      <c r="B929">
        <v>165.36342999999999</v>
      </c>
      <c r="C929">
        <v>0</v>
      </c>
      <c r="D929">
        <v>0</v>
      </c>
      <c r="E929">
        <v>506815.86</v>
      </c>
      <c r="F929">
        <v>67495.539999999994</v>
      </c>
      <c r="G929">
        <v>1463279.43</v>
      </c>
      <c r="H929">
        <v>1584367.21</v>
      </c>
      <c r="I929">
        <v>432947.46</v>
      </c>
      <c r="J929">
        <v>452951.36</v>
      </c>
      <c r="K929">
        <v>686.16654900000003</v>
      </c>
      <c r="L929">
        <f t="shared" si="14"/>
        <v>6569.6249206109287</v>
      </c>
    </row>
    <row r="930" spans="1:12" x14ac:dyDescent="0.25">
      <c r="A930">
        <v>51532</v>
      </c>
      <c r="B930">
        <v>130.39709099999999</v>
      </c>
      <c r="C930">
        <v>0</v>
      </c>
      <c r="D930">
        <v>0</v>
      </c>
      <c r="E930">
        <v>262211.99</v>
      </c>
      <c r="F930">
        <v>109764.9</v>
      </c>
      <c r="G930">
        <v>1896603.02</v>
      </c>
      <c r="H930">
        <v>1508948.66</v>
      </c>
      <c r="I930">
        <v>805444.23</v>
      </c>
      <c r="J930">
        <v>517746.6</v>
      </c>
      <c r="K930">
        <v>702.29202099999998</v>
      </c>
      <c r="L930">
        <f t="shared" si="14"/>
        <v>7262.9607734073925</v>
      </c>
    </row>
    <row r="931" spans="1:12" x14ac:dyDescent="0.25">
      <c r="A931">
        <v>51607</v>
      </c>
      <c r="B931">
        <v>164.34040999999999</v>
      </c>
      <c r="C931">
        <v>0</v>
      </c>
      <c r="D931">
        <v>0</v>
      </c>
      <c r="E931">
        <v>212952.93</v>
      </c>
      <c r="F931">
        <v>225752.58</v>
      </c>
      <c r="G931">
        <v>1628701.53</v>
      </c>
      <c r="H931">
        <v>1010994.69</v>
      </c>
      <c r="I931">
        <v>229199.8</v>
      </c>
      <c r="J931">
        <v>277043.43</v>
      </c>
      <c r="K931">
        <v>539.67569100000003</v>
      </c>
      <c r="L931">
        <f t="shared" si="14"/>
        <v>6642.2205405579398</v>
      </c>
    </row>
    <row r="932" spans="1:12" x14ac:dyDescent="0.25">
      <c r="A932">
        <v>51631</v>
      </c>
      <c r="B932">
        <v>207.82519600000001</v>
      </c>
      <c r="C932">
        <v>385591.24</v>
      </c>
      <c r="D932">
        <v>3506197.43</v>
      </c>
      <c r="E932">
        <v>693703.28</v>
      </c>
      <c r="F932">
        <v>186675.12</v>
      </c>
      <c r="G932">
        <v>3298895.82</v>
      </c>
      <c r="H932">
        <v>1361134.27</v>
      </c>
      <c r="I932">
        <v>244719.27</v>
      </c>
      <c r="J932">
        <v>1382710.81</v>
      </c>
      <c r="K932">
        <v>945.72766799999999</v>
      </c>
      <c r="L932">
        <f t="shared" si="14"/>
        <v>13141.948597717823</v>
      </c>
    </row>
    <row r="933" spans="1:12" x14ac:dyDescent="0.25">
      <c r="A933">
        <v>51656</v>
      </c>
      <c r="B933">
        <v>214.97151199999999</v>
      </c>
      <c r="C933">
        <v>1312310.05</v>
      </c>
      <c r="D933">
        <v>2138571.7999999998</v>
      </c>
      <c r="E933">
        <v>1019818.93</v>
      </c>
      <c r="F933">
        <v>488910.79</v>
      </c>
      <c r="G933">
        <v>2531048.6800000002</v>
      </c>
      <c r="H933">
        <v>2051465.81</v>
      </c>
      <c r="I933">
        <v>37577.24</v>
      </c>
      <c r="J933">
        <v>847554.26</v>
      </c>
      <c r="K933">
        <v>927.65274299999999</v>
      </c>
      <c r="L933">
        <f t="shared" si="14"/>
        <v>15930.395073309968</v>
      </c>
    </row>
    <row r="934" spans="1:12" x14ac:dyDescent="0.25">
      <c r="A934">
        <v>51672</v>
      </c>
      <c r="B934">
        <v>104.455693</v>
      </c>
      <c r="C934">
        <v>0</v>
      </c>
      <c r="D934">
        <v>0</v>
      </c>
      <c r="E934">
        <v>609412.53</v>
      </c>
      <c r="F934">
        <v>464.75</v>
      </c>
      <c r="G934">
        <v>1205436.27</v>
      </c>
      <c r="H934">
        <v>798405.51</v>
      </c>
      <c r="I934">
        <v>599418.13</v>
      </c>
      <c r="J934">
        <v>456134.45</v>
      </c>
      <c r="K934">
        <v>524.01268700000003</v>
      </c>
      <c r="L934">
        <f t="shared" si="14"/>
        <v>7002.2572564163893</v>
      </c>
    </row>
    <row r="935" spans="1:12" x14ac:dyDescent="0.25">
      <c r="A935">
        <v>51698</v>
      </c>
      <c r="B935">
        <v>117.51473799999999</v>
      </c>
      <c r="C935">
        <v>0</v>
      </c>
      <c r="D935">
        <v>1111578.47</v>
      </c>
      <c r="E935">
        <v>309645.73</v>
      </c>
      <c r="F935">
        <v>137582.38</v>
      </c>
      <c r="G935">
        <v>1715048.7</v>
      </c>
      <c r="H935">
        <v>863943.36</v>
      </c>
      <c r="I935">
        <v>79674.98</v>
      </c>
      <c r="J935">
        <v>400412.42</v>
      </c>
      <c r="K935">
        <v>522.76489500000002</v>
      </c>
      <c r="L935">
        <f t="shared" si="14"/>
        <v>8833.580992465073</v>
      </c>
    </row>
    <row r="936" spans="1:12" x14ac:dyDescent="0.25">
      <c r="A936">
        <v>51714</v>
      </c>
      <c r="B936">
        <v>156.99635000000001</v>
      </c>
      <c r="C936">
        <v>0</v>
      </c>
      <c r="D936">
        <v>2596807.5299999998</v>
      </c>
      <c r="E936">
        <v>498124.64</v>
      </c>
      <c r="F936">
        <v>262121.53</v>
      </c>
      <c r="G936">
        <v>3067856.84</v>
      </c>
      <c r="H936">
        <v>1263310.1100000001</v>
      </c>
      <c r="I936">
        <v>27240.68</v>
      </c>
      <c r="J936">
        <v>646221.13</v>
      </c>
      <c r="K936">
        <v>762.56009200000005</v>
      </c>
      <c r="L936">
        <f t="shared" si="14"/>
        <v>10965.276766673489</v>
      </c>
    </row>
    <row r="937" spans="1:12" x14ac:dyDescent="0.25">
      <c r="A937">
        <v>60988</v>
      </c>
      <c r="B937">
        <v>170.896288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</row>
    <row r="938" spans="1:12" x14ac:dyDescent="0.25">
      <c r="A938">
        <v>61903</v>
      </c>
      <c r="B938">
        <v>572.54804200000001</v>
      </c>
      <c r="C938">
        <v>3590854.15</v>
      </c>
      <c r="D938">
        <v>16284803.68</v>
      </c>
      <c r="E938">
        <v>622194.26</v>
      </c>
      <c r="F938">
        <v>189024.56</v>
      </c>
      <c r="G938">
        <v>5719748.5999999996</v>
      </c>
      <c r="H938">
        <v>5934709.54</v>
      </c>
      <c r="I938">
        <v>795717.12</v>
      </c>
      <c r="J938">
        <v>2491328.0499999998</v>
      </c>
      <c r="K938">
        <v>3509.0425019999998</v>
      </c>
      <c r="L938">
        <f t="shared" si="14"/>
        <v>15401.698839736735</v>
      </c>
    </row>
    <row r="939" spans="1:12" x14ac:dyDescent="0.25">
      <c r="A939">
        <v>62026</v>
      </c>
      <c r="B939">
        <v>159.94358700000001</v>
      </c>
      <c r="C939">
        <v>0</v>
      </c>
      <c r="D939">
        <v>1601071.5</v>
      </c>
      <c r="E939">
        <v>463364.7</v>
      </c>
      <c r="F939">
        <v>334412.65999999997</v>
      </c>
      <c r="G939">
        <v>1502459.82</v>
      </c>
      <c r="H939">
        <v>924245.85</v>
      </c>
      <c r="I939">
        <v>58945.73</v>
      </c>
      <c r="J939">
        <v>761223.52</v>
      </c>
      <c r="K939">
        <v>801.94730900000002</v>
      </c>
      <c r="L939">
        <f t="shared" si="14"/>
        <v>7040.018361106564</v>
      </c>
    </row>
    <row r="940" spans="1:12" x14ac:dyDescent="0.25">
      <c r="A940">
        <v>62042</v>
      </c>
      <c r="B940">
        <v>95.512221999999994</v>
      </c>
      <c r="C940">
        <v>534364.65</v>
      </c>
      <c r="D940">
        <v>499958.27</v>
      </c>
      <c r="E940">
        <v>538853.24</v>
      </c>
      <c r="F940">
        <v>159982.53</v>
      </c>
      <c r="G940">
        <v>1564064.86</v>
      </c>
      <c r="H940">
        <v>676371.98</v>
      </c>
      <c r="I940">
        <v>5230.51</v>
      </c>
      <c r="J940">
        <v>219294.24</v>
      </c>
      <c r="K940">
        <v>506.34866799999998</v>
      </c>
      <c r="L940">
        <f t="shared" si="14"/>
        <v>12830.363287556247</v>
      </c>
    </row>
    <row r="941" spans="1:12" x14ac:dyDescent="0.25">
      <c r="A941">
        <v>62067</v>
      </c>
      <c r="B941">
        <v>142.68180899999999</v>
      </c>
      <c r="C941">
        <v>0</v>
      </c>
      <c r="D941">
        <v>0</v>
      </c>
      <c r="E941">
        <v>592317.65</v>
      </c>
      <c r="F941">
        <v>115736.21</v>
      </c>
      <c r="G941">
        <v>2160461.2200000002</v>
      </c>
      <c r="H941">
        <v>1159050.83</v>
      </c>
      <c r="I941">
        <v>394646.71</v>
      </c>
      <c r="J941">
        <v>378473.57</v>
      </c>
      <c r="K941">
        <v>683.97345199999995</v>
      </c>
      <c r="L941">
        <f t="shared" si="14"/>
        <v>7018.8194819000091</v>
      </c>
    </row>
    <row r="942" spans="1:12" x14ac:dyDescent="0.25">
      <c r="A942">
        <v>62109</v>
      </c>
      <c r="B942">
        <v>159.77390399999999</v>
      </c>
      <c r="C942">
        <v>786464.19</v>
      </c>
      <c r="D942">
        <v>3580682.54</v>
      </c>
      <c r="E942">
        <v>723613.89</v>
      </c>
      <c r="F942">
        <v>411838.43</v>
      </c>
      <c r="G942">
        <v>2958034.62</v>
      </c>
      <c r="H942">
        <v>1590494.16</v>
      </c>
      <c r="I942">
        <v>688595.1</v>
      </c>
      <c r="J942">
        <v>1394183.56</v>
      </c>
      <c r="K942">
        <v>1157.411335</v>
      </c>
      <c r="L942">
        <f t="shared" si="14"/>
        <v>14726.513847516382</v>
      </c>
    </row>
    <row r="943" spans="1:12" x14ac:dyDescent="0.25">
      <c r="A943">
        <v>62125</v>
      </c>
      <c r="B943">
        <v>255.45926399999999</v>
      </c>
      <c r="C943">
        <v>0</v>
      </c>
      <c r="D943">
        <v>2319885.7400000002</v>
      </c>
      <c r="E943">
        <v>774159.61</v>
      </c>
      <c r="F943">
        <v>696087.15</v>
      </c>
      <c r="G943">
        <v>3336154.89</v>
      </c>
      <c r="H943">
        <v>1693176.57</v>
      </c>
      <c r="I943">
        <v>935726.17</v>
      </c>
      <c r="J943">
        <v>1507685.15</v>
      </c>
      <c r="K943">
        <v>1403.0585000000001</v>
      </c>
      <c r="L943">
        <f t="shared" si="14"/>
        <v>8027.3739690825441</v>
      </c>
    </row>
    <row r="944" spans="1:12" x14ac:dyDescent="0.25">
      <c r="A944">
        <v>62802</v>
      </c>
      <c r="B944">
        <v>82.722341</v>
      </c>
      <c r="C944">
        <v>391150.2</v>
      </c>
      <c r="D944">
        <v>192422.06</v>
      </c>
      <c r="E944">
        <v>345192.2</v>
      </c>
      <c r="F944">
        <v>151294.14000000001</v>
      </c>
      <c r="G944">
        <v>1085376.5900000001</v>
      </c>
      <c r="H944">
        <v>905770.76</v>
      </c>
      <c r="I944">
        <v>342885.51</v>
      </c>
      <c r="J944">
        <v>471900.39</v>
      </c>
      <c r="K944">
        <v>430.21156400000001</v>
      </c>
      <c r="L944">
        <f t="shared" si="14"/>
        <v>12852.012977963204</v>
      </c>
    </row>
    <row r="945" spans="1:12" x14ac:dyDescent="0.25">
      <c r="A945">
        <v>63495</v>
      </c>
      <c r="B945">
        <v>58.912283000000002</v>
      </c>
      <c r="C945">
        <v>224163.93</v>
      </c>
      <c r="D945">
        <v>275060.86</v>
      </c>
      <c r="E945">
        <v>484155.92</v>
      </c>
      <c r="F945">
        <v>128792.1</v>
      </c>
      <c r="G945">
        <v>1667863.82</v>
      </c>
      <c r="H945">
        <v>773772.39</v>
      </c>
      <c r="I945">
        <v>194201.76</v>
      </c>
      <c r="J945">
        <v>308209.12</v>
      </c>
      <c r="K945">
        <v>341.78209700000002</v>
      </c>
      <c r="L945">
        <f t="shared" si="14"/>
        <v>15017.031373973576</v>
      </c>
    </row>
    <row r="946" spans="1:12" x14ac:dyDescent="0.25">
      <c r="A946">
        <v>63511</v>
      </c>
      <c r="B946">
        <v>209.09323800000001</v>
      </c>
      <c r="C946">
        <v>498180.12</v>
      </c>
      <c r="D946">
        <v>2158747.39</v>
      </c>
      <c r="E946">
        <v>327252.3</v>
      </c>
      <c r="F946">
        <v>764696.6</v>
      </c>
      <c r="G946">
        <v>2802365.71</v>
      </c>
      <c r="H946">
        <v>1795352.6</v>
      </c>
      <c r="I946">
        <v>187865.98</v>
      </c>
      <c r="J946">
        <v>892282.9</v>
      </c>
      <c r="K946">
        <v>937.00353900000005</v>
      </c>
      <c r="L946">
        <f t="shared" si="14"/>
        <v>11911.421162553306</v>
      </c>
    </row>
    <row r="947" spans="1:12" x14ac:dyDescent="0.25">
      <c r="A947">
        <v>64964</v>
      </c>
      <c r="B947">
        <v>23.594742</v>
      </c>
      <c r="C947">
        <v>0</v>
      </c>
      <c r="D947">
        <v>0</v>
      </c>
      <c r="E947">
        <v>0</v>
      </c>
      <c r="F947">
        <v>0</v>
      </c>
      <c r="G947">
        <v>172734.07</v>
      </c>
      <c r="H947">
        <v>0</v>
      </c>
      <c r="I947">
        <v>0</v>
      </c>
      <c r="J947">
        <v>761.72</v>
      </c>
      <c r="K947">
        <v>128.049249</v>
      </c>
      <c r="L947">
        <f t="shared" si="14"/>
        <v>1354.9145454183804</v>
      </c>
    </row>
    <row r="948" spans="1:12" x14ac:dyDescent="0.25">
      <c r="A948">
        <v>65227</v>
      </c>
      <c r="B948">
        <v>59.536459999999998</v>
      </c>
      <c r="C948">
        <v>0</v>
      </c>
      <c r="D948">
        <v>577049.01</v>
      </c>
      <c r="E948">
        <v>189463.47</v>
      </c>
      <c r="F948">
        <v>9264</v>
      </c>
      <c r="G948">
        <v>950398.47</v>
      </c>
      <c r="H948">
        <v>403728.79</v>
      </c>
      <c r="I948">
        <v>168365.84</v>
      </c>
      <c r="J948">
        <v>194311.42</v>
      </c>
      <c r="K948">
        <v>237.67762300000001</v>
      </c>
      <c r="L948">
        <f t="shared" si="14"/>
        <v>10487.234635462504</v>
      </c>
    </row>
    <row r="949" spans="1:12" x14ac:dyDescent="0.25">
      <c r="A949">
        <v>65268</v>
      </c>
      <c r="B949">
        <v>126.368031</v>
      </c>
      <c r="C949">
        <v>0</v>
      </c>
      <c r="D949">
        <v>365157.13</v>
      </c>
      <c r="E949">
        <v>633911.6</v>
      </c>
      <c r="F949">
        <v>668232.63</v>
      </c>
      <c r="G949">
        <v>3225651.24</v>
      </c>
      <c r="H949">
        <v>1275361.26</v>
      </c>
      <c r="I949">
        <v>819911.83</v>
      </c>
      <c r="J949">
        <v>477636.93</v>
      </c>
      <c r="K949">
        <v>564.82292700000005</v>
      </c>
      <c r="L949">
        <f t="shared" si="14"/>
        <v>13218.058727987858</v>
      </c>
    </row>
    <row r="950" spans="1:12" x14ac:dyDescent="0.25">
      <c r="A950">
        <v>65680</v>
      </c>
      <c r="B950">
        <v>328.14518299999997</v>
      </c>
      <c r="C950">
        <v>2079765.96</v>
      </c>
      <c r="D950">
        <v>9186441.9900000002</v>
      </c>
      <c r="E950">
        <v>435792.34</v>
      </c>
      <c r="F950">
        <v>29845.27</v>
      </c>
      <c r="G950">
        <v>3856490.58</v>
      </c>
      <c r="H950">
        <v>5584084.9299999997</v>
      </c>
      <c r="I950">
        <v>200093.6</v>
      </c>
      <c r="J950">
        <v>1011819.95</v>
      </c>
      <c r="K950">
        <v>2140.494866</v>
      </c>
      <c r="L950">
        <f t="shared" si="14"/>
        <v>15823.867123266165</v>
      </c>
    </row>
    <row r="951" spans="1:12" x14ac:dyDescent="0.25">
      <c r="A951">
        <v>69682</v>
      </c>
      <c r="B951">
        <v>135.04528199999999</v>
      </c>
      <c r="C951">
        <v>1200960.58</v>
      </c>
      <c r="D951">
        <v>4654442.93</v>
      </c>
      <c r="E951">
        <v>308028.34999999998</v>
      </c>
      <c r="F951">
        <v>1840</v>
      </c>
      <c r="G951">
        <v>2039358.99</v>
      </c>
      <c r="H951">
        <v>2559278.63</v>
      </c>
      <c r="I951">
        <v>589553.39</v>
      </c>
      <c r="J951">
        <v>1035749.68</v>
      </c>
      <c r="K951">
        <v>1052.7630879999999</v>
      </c>
      <c r="L951">
        <f t="shared" si="14"/>
        <v>19520.533017514979</v>
      </c>
    </row>
    <row r="952" spans="1:12" x14ac:dyDescent="0.25">
      <c r="A952">
        <v>71530</v>
      </c>
      <c r="B952">
        <v>140.511448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</row>
    <row r="953" spans="1:12" x14ac:dyDescent="0.25">
      <c r="A953">
        <v>71548</v>
      </c>
      <c r="B953">
        <v>102.263053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</row>
    <row r="954" spans="1:12" x14ac:dyDescent="0.25">
      <c r="A954">
        <v>91397</v>
      </c>
      <c r="B954">
        <v>85.588273000000001</v>
      </c>
      <c r="C954">
        <v>638119.07999999996</v>
      </c>
      <c r="D954">
        <v>4464916.12</v>
      </c>
      <c r="E954">
        <v>199768.31</v>
      </c>
      <c r="F954">
        <v>49750</v>
      </c>
      <c r="G954">
        <v>1618698.78</v>
      </c>
      <c r="H954">
        <v>1949439.08</v>
      </c>
      <c r="I954">
        <v>413399.17</v>
      </c>
      <c r="J954">
        <v>598562.65</v>
      </c>
      <c r="K954">
        <v>727.23639800000001</v>
      </c>
      <c r="L954">
        <f t="shared" si="14"/>
        <v>20236.306389267709</v>
      </c>
    </row>
    <row r="955" spans="1:12" x14ac:dyDescent="0.25">
      <c r="A955">
        <v>123257</v>
      </c>
      <c r="B955">
        <v>113.349726</v>
      </c>
      <c r="C955">
        <v>1046948.83</v>
      </c>
      <c r="D955">
        <v>1303428.31</v>
      </c>
      <c r="E955">
        <v>531592.30000000005</v>
      </c>
      <c r="F955">
        <v>543928.56999999995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</row>
    <row r="956" spans="1:12" x14ac:dyDescent="0.25">
      <c r="A956">
        <v>123281</v>
      </c>
      <c r="B956">
        <v>77.582048999999998</v>
      </c>
      <c r="C956">
        <v>73364.27</v>
      </c>
      <c r="D956">
        <v>296933.65999999997</v>
      </c>
      <c r="E956">
        <v>169883.27</v>
      </c>
      <c r="F956">
        <v>3701.34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</row>
    <row r="957" spans="1:12" x14ac:dyDescent="0.25">
      <c r="A957">
        <v>124297</v>
      </c>
      <c r="B957">
        <v>151.28909999999999</v>
      </c>
      <c r="C957">
        <v>3011983.47</v>
      </c>
      <c r="D957">
        <v>231463.58</v>
      </c>
      <c r="E957">
        <v>310795.13</v>
      </c>
      <c r="F957">
        <v>1565.74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</row>
    <row r="958" spans="1:12" x14ac:dyDescent="0.25">
      <c r="A958">
        <v>125252</v>
      </c>
      <c r="B958">
        <v>63.432541999999998</v>
      </c>
      <c r="C958">
        <v>1090898.08</v>
      </c>
      <c r="D958">
        <v>580766.11</v>
      </c>
      <c r="E958">
        <v>43705.25</v>
      </c>
      <c r="F958">
        <v>-96633.65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</row>
    <row r="959" spans="1:12" x14ac:dyDescent="0.25">
      <c r="A959">
        <v>125658</v>
      </c>
      <c r="B959">
        <v>77.915693000000005</v>
      </c>
      <c r="C959">
        <v>462892.28</v>
      </c>
      <c r="D959">
        <v>1545394.99</v>
      </c>
      <c r="E959">
        <v>371703.8</v>
      </c>
      <c r="F959">
        <v>259481.06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</row>
    <row r="960" spans="1:12" x14ac:dyDescent="0.25">
      <c r="A960">
        <v>125690</v>
      </c>
      <c r="B960">
        <v>81.534650999999997</v>
      </c>
      <c r="C960">
        <v>2918155.93</v>
      </c>
      <c r="D960">
        <v>1350648.86</v>
      </c>
      <c r="E960">
        <v>174810.58</v>
      </c>
      <c r="F960">
        <v>84482.48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</row>
    <row r="961" spans="1:12" x14ac:dyDescent="0.25">
      <c r="A961">
        <v>132746</v>
      </c>
      <c r="B961">
        <v>54.788677999999997</v>
      </c>
      <c r="C961">
        <v>271924.90999999997</v>
      </c>
      <c r="D961">
        <v>399043.28</v>
      </c>
      <c r="E961">
        <v>18957.599999999999</v>
      </c>
      <c r="F961">
        <v>0</v>
      </c>
      <c r="G961">
        <v>543131.12</v>
      </c>
      <c r="H961">
        <v>187443.07</v>
      </c>
      <c r="I961">
        <v>-54844.47</v>
      </c>
      <c r="J961">
        <v>120259.31</v>
      </c>
      <c r="K961">
        <v>89.395374000000004</v>
      </c>
      <c r="L961">
        <f t="shared" si="14"/>
        <v>18543.166989804849</v>
      </c>
    </row>
    <row r="962" spans="1:12" x14ac:dyDescent="0.25">
      <c r="A962">
        <v>132761</v>
      </c>
      <c r="B962">
        <v>98.916388999999995</v>
      </c>
      <c r="C962">
        <v>259225.37</v>
      </c>
      <c r="D962">
        <v>752681.89</v>
      </c>
      <c r="E962">
        <v>19458.12</v>
      </c>
      <c r="F962">
        <v>0</v>
      </c>
      <c r="G962">
        <v>943103.39</v>
      </c>
      <c r="H962">
        <v>389983.48</v>
      </c>
      <c r="I962">
        <v>27013.88</v>
      </c>
      <c r="J962">
        <v>175400.73</v>
      </c>
      <c r="K962">
        <v>145.73035999999999</v>
      </c>
      <c r="L962">
        <f t="shared" si="14"/>
        <v>18455.659871226901</v>
      </c>
    </row>
    <row r="963" spans="1:12" x14ac:dyDescent="0.25">
      <c r="A963">
        <v>132779</v>
      </c>
      <c r="B963">
        <v>48.692774</v>
      </c>
      <c r="C963">
        <v>156902.6</v>
      </c>
      <c r="D963">
        <v>224076.82</v>
      </c>
      <c r="E963">
        <v>11363.26</v>
      </c>
      <c r="F963">
        <v>0</v>
      </c>
      <c r="G963">
        <v>473512.65</v>
      </c>
      <c r="H963">
        <v>125548.2</v>
      </c>
      <c r="I963">
        <v>16365.92</v>
      </c>
      <c r="J963">
        <v>21768.5</v>
      </c>
      <c r="K963">
        <v>71.026416999999995</v>
      </c>
      <c r="L963">
        <f t="shared" ref="L963:L1026" si="15">((SUM(D963:J963)/K963)+(C963/B963))</f>
        <v>15508.36486941242</v>
      </c>
    </row>
    <row r="964" spans="1:12" x14ac:dyDescent="0.25">
      <c r="A964">
        <v>132795</v>
      </c>
      <c r="B964">
        <v>51.004333000000003</v>
      </c>
      <c r="C964">
        <v>0</v>
      </c>
      <c r="D964">
        <v>0</v>
      </c>
      <c r="E964">
        <v>98504.37</v>
      </c>
      <c r="F964">
        <v>0</v>
      </c>
      <c r="G964">
        <v>965930.34</v>
      </c>
      <c r="H964">
        <v>196071.21</v>
      </c>
      <c r="I964">
        <v>0</v>
      </c>
      <c r="J964">
        <v>2085.2800000000002</v>
      </c>
      <c r="K964">
        <v>306.42602799999997</v>
      </c>
      <c r="L964">
        <f t="shared" si="15"/>
        <v>4120.3784425257763</v>
      </c>
    </row>
    <row r="965" spans="1:12" x14ac:dyDescent="0.25">
      <c r="A965">
        <v>132803</v>
      </c>
      <c r="B965">
        <v>91.234136000000007</v>
      </c>
      <c r="C965">
        <v>0</v>
      </c>
      <c r="D965">
        <v>0</v>
      </c>
      <c r="E965">
        <v>155027.76</v>
      </c>
      <c r="F965">
        <v>0</v>
      </c>
      <c r="G965">
        <v>1352048.7</v>
      </c>
      <c r="H965">
        <v>176770.48</v>
      </c>
      <c r="I965">
        <v>0</v>
      </c>
      <c r="J965">
        <v>2369.64</v>
      </c>
      <c r="K965">
        <v>374.51219400000002</v>
      </c>
      <c r="L965">
        <f t="shared" si="15"/>
        <v>4502.434385354085</v>
      </c>
    </row>
    <row r="966" spans="1:12" x14ac:dyDescent="0.25">
      <c r="A966">
        <v>132944</v>
      </c>
      <c r="B966">
        <v>18.017441999999999</v>
      </c>
      <c r="C966">
        <v>25135.72</v>
      </c>
      <c r="D966">
        <v>102889.28</v>
      </c>
      <c r="E966">
        <v>9002.7999999999993</v>
      </c>
      <c r="F966">
        <v>0</v>
      </c>
      <c r="G966">
        <v>177495.02</v>
      </c>
      <c r="H966">
        <v>216341.33</v>
      </c>
      <c r="I966">
        <v>22953.64</v>
      </c>
      <c r="J966">
        <v>1666.6</v>
      </c>
      <c r="K966">
        <v>117.162785</v>
      </c>
      <c r="L966">
        <f t="shared" si="15"/>
        <v>5921.6737084872984</v>
      </c>
    </row>
    <row r="967" spans="1:12" x14ac:dyDescent="0.25">
      <c r="A967">
        <v>132951</v>
      </c>
      <c r="B967">
        <v>11.410256</v>
      </c>
      <c r="C967">
        <v>0</v>
      </c>
      <c r="D967">
        <v>0</v>
      </c>
      <c r="E967">
        <v>4714.0200000000004</v>
      </c>
      <c r="F967">
        <v>0</v>
      </c>
      <c r="G967">
        <v>578687.46</v>
      </c>
      <c r="H967">
        <v>123031.48</v>
      </c>
      <c r="I967">
        <v>1249.53</v>
      </c>
      <c r="J967">
        <v>328</v>
      </c>
      <c r="K967">
        <v>138.339742</v>
      </c>
      <c r="L967">
        <f t="shared" si="15"/>
        <v>5117.9110193800998</v>
      </c>
    </row>
    <row r="968" spans="1:12" x14ac:dyDescent="0.25">
      <c r="A968">
        <v>132969</v>
      </c>
      <c r="B968">
        <v>40.423076000000002</v>
      </c>
      <c r="C968">
        <v>0</v>
      </c>
      <c r="D968">
        <v>0</v>
      </c>
      <c r="E968">
        <v>18144.240000000002</v>
      </c>
      <c r="F968">
        <v>11408.04</v>
      </c>
      <c r="G968">
        <v>1301696.8999999999</v>
      </c>
      <c r="H968">
        <v>160685.01999999999</v>
      </c>
      <c r="I968">
        <v>964.93</v>
      </c>
      <c r="J968">
        <v>4952.47</v>
      </c>
      <c r="K968">
        <v>392.34615500000001</v>
      </c>
      <c r="L968">
        <f t="shared" si="15"/>
        <v>3817.6788045750054</v>
      </c>
    </row>
    <row r="969" spans="1:12" x14ac:dyDescent="0.25">
      <c r="A969">
        <v>132985</v>
      </c>
      <c r="B969">
        <v>85.017188000000004</v>
      </c>
      <c r="C969">
        <v>0</v>
      </c>
      <c r="D969">
        <v>81822</v>
      </c>
      <c r="E969">
        <v>196941.03</v>
      </c>
      <c r="F969">
        <v>19294.330000000002</v>
      </c>
      <c r="G969">
        <v>710208.15</v>
      </c>
      <c r="H969">
        <v>464427.81</v>
      </c>
      <c r="I969">
        <v>7229.69</v>
      </c>
      <c r="J969">
        <v>123176.46</v>
      </c>
      <c r="K969">
        <v>240.99656899999999</v>
      </c>
      <c r="L969">
        <f t="shared" si="15"/>
        <v>6651.959721468068</v>
      </c>
    </row>
    <row r="970" spans="1:12" x14ac:dyDescent="0.25">
      <c r="A970">
        <v>132993</v>
      </c>
      <c r="B970">
        <v>26.083333</v>
      </c>
      <c r="C970">
        <v>0</v>
      </c>
      <c r="D970">
        <v>0</v>
      </c>
      <c r="E970">
        <v>13113.99</v>
      </c>
      <c r="F970">
        <v>0</v>
      </c>
      <c r="G970">
        <v>869406.38</v>
      </c>
      <c r="H970">
        <v>216547.95</v>
      </c>
      <c r="I970">
        <v>337.53</v>
      </c>
      <c r="J970">
        <v>227</v>
      </c>
      <c r="K970">
        <v>227.64102099999999</v>
      </c>
      <c r="L970">
        <f t="shared" si="15"/>
        <v>4830.5566596452763</v>
      </c>
    </row>
    <row r="971" spans="1:12" x14ac:dyDescent="0.25">
      <c r="A971">
        <v>133215</v>
      </c>
      <c r="B971">
        <v>34.473683000000001</v>
      </c>
      <c r="C971">
        <v>23231.87</v>
      </c>
      <c r="D971">
        <v>145080.43</v>
      </c>
      <c r="E971">
        <v>66420.63</v>
      </c>
      <c r="F971">
        <v>0</v>
      </c>
      <c r="G971">
        <v>652910.16</v>
      </c>
      <c r="H971">
        <v>481007.2</v>
      </c>
      <c r="I971">
        <v>80719.990000000005</v>
      </c>
      <c r="J971">
        <v>33221.32</v>
      </c>
      <c r="K971">
        <v>205.89473599999999</v>
      </c>
      <c r="L971">
        <f t="shared" si="15"/>
        <v>7761.7939743541428</v>
      </c>
    </row>
    <row r="972" spans="1:12" x14ac:dyDescent="0.25">
      <c r="A972">
        <v>133256</v>
      </c>
      <c r="B972">
        <v>160.89025799999999</v>
      </c>
      <c r="C972">
        <v>0</v>
      </c>
      <c r="D972">
        <v>0</v>
      </c>
      <c r="E972">
        <v>40148.699999999997</v>
      </c>
      <c r="F972">
        <v>0</v>
      </c>
      <c r="G972">
        <v>3485266.07</v>
      </c>
      <c r="H972">
        <v>699466.07</v>
      </c>
      <c r="I972">
        <v>337.53</v>
      </c>
      <c r="J972">
        <v>8828.49</v>
      </c>
      <c r="K972">
        <v>1156.26379</v>
      </c>
      <c r="L972">
        <f t="shared" si="15"/>
        <v>3661.8346925834289</v>
      </c>
    </row>
    <row r="973" spans="1:12" x14ac:dyDescent="0.25">
      <c r="A973">
        <v>133264</v>
      </c>
      <c r="B973">
        <v>301.36774800000001</v>
      </c>
      <c r="C973">
        <v>195923.24</v>
      </c>
      <c r="D973">
        <v>1649797.08</v>
      </c>
      <c r="E973">
        <v>266610.25</v>
      </c>
      <c r="F973">
        <v>734934.54</v>
      </c>
      <c r="G973">
        <v>3148060.98</v>
      </c>
      <c r="H973">
        <v>4123000.85</v>
      </c>
      <c r="I973">
        <v>263164.34999999998</v>
      </c>
      <c r="J973">
        <v>682842.04</v>
      </c>
      <c r="K973">
        <v>1624.8129260000001</v>
      </c>
      <c r="L973">
        <f t="shared" si="15"/>
        <v>7339.1359150269582</v>
      </c>
    </row>
    <row r="974" spans="1:12" x14ac:dyDescent="0.25">
      <c r="A974">
        <v>133280</v>
      </c>
      <c r="B974">
        <v>20.488765000000001</v>
      </c>
      <c r="C974">
        <v>47365.62</v>
      </c>
      <c r="D974">
        <v>529509.78</v>
      </c>
      <c r="E974">
        <v>154642.01999999999</v>
      </c>
      <c r="F974">
        <v>0</v>
      </c>
      <c r="G974">
        <v>576330.15</v>
      </c>
      <c r="H974">
        <v>268610.09000000003</v>
      </c>
      <c r="I974">
        <v>86286.35</v>
      </c>
      <c r="J974">
        <v>108686.27</v>
      </c>
      <c r="K974">
        <v>177.048969</v>
      </c>
      <c r="L974">
        <f t="shared" si="15"/>
        <v>12049.569259535441</v>
      </c>
    </row>
    <row r="975" spans="1:12" x14ac:dyDescent="0.25">
      <c r="A975">
        <v>133306</v>
      </c>
      <c r="B975">
        <v>63.182429999999997</v>
      </c>
      <c r="C975">
        <v>247587.3</v>
      </c>
      <c r="D975">
        <v>251290.13</v>
      </c>
      <c r="E975">
        <v>18224.43</v>
      </c>
      <c r="F975">
        <v>0</v>
      </c>
      <c r="G975">
        <v>576944.55000000005</v>
      </c>
      <c r="H975">
        <v>155949.31</v>
      </c>
      <c r="I975">
        <v>-12645.51</v>
      </c>
      <c r="J975">
        <v>110354.84</v>
      </c>
      <c r="K975">
        <v>102.547296</v>
      </c>
      <c r="L975">
        <f t="shared" si="15"/>
        <v>14646.515948078208</v>
      </c>
    </row>
    <row r="976" spans="1:12" x14ac:dyDescent="0.25">
      <c r="A976">
        <v>133322</v>
      </c>
      <c r="B976">
        <v>35.587097</v>
      </c>
      <c r="C976">
        <v>189505.18</v>
      </c>
      <c r="D976">
        <v>177770.6</v>
      </c>
      <c r="E976">
        <v>13278.15</v>
      </c>
      <c r="F976">
        <v>0</v>
      </c>
      <c r="G976">
        <v>497985.52</v>
      </c>
      <c r="H976">
        <v>246504.18</v>
      </c>
      <c r="I976">
        <v>49693.56</v>
      </c>
      <c r="J976">
        <v>75375.7</v>
      </c>
      <c r="K976">
        <v>59.870967999999998</v>
      </c>
      <c r="L976">
        <f t="shared" si="15"/>
        <v>23040.000898045633</v>
      </c>
    </row>
    <row r="977" spans="1:12" x14ac:dyDescent="0.25">
      <c r="A977">
        <v>133330</v>
      </c>
      <c r="B977">
        <v>45.988698999999997</v>
      </c>
      <c r="C977">
        <v>381190.12</v>
      </c>
      <c r="D977">
        <v>2581781.54</v>
      </c>
      <c r="E977">
        <v>0</v>
      </c>
      <c r="F977">
        <v>0</v>
      </c>
      <c r="G977">
        <v>766580.61</v>
      </c>
      <c r="H977">
        <v>506525.99</v>
      </c>
      <c r="I977">
        <v>0</v>
      </c>
      <c r="J977">
        <v>27749.15</v>
      </c>
      <c r="K977">
        <v>382.638418</v>
      </c>
      <c r="L977">
        <f t="shared" si="15"/>
        <v>18435.791829008729</v>
      </c>
    </row>
    <row r="978" spans="1:12" x14ac:dyDescent="0.25">
      <c r="A978">
        <v>133348</v>
      </c>
      <c r="B978">
        <v>28.877907</v>
      </c>
      <c r="C978">
        <v>108563.25</v>
      </c>
      <c r="D978">
        <v>2754979.89</v>
      </c>
      <c r="E978">
        <v>64790.02</v>
      </c>
      <c r="F978">
        <v>0</v>
      </c>
      <c r="G978">
        <v>109872.77</v>
      </c>
      <c r="H978">
        <v>149739.66</v>
      </c>
      <c r="I978">
        <v>34829.730000000003</v>
      </c>
      <c r="J978">
        <v>0</v>
      </c>
      <c r="K978">
        <v>441.77325500000001</v>
      </c>
      <c r="L978">
        <f t="shared" si="15"/>
        <v>10808.732719359035</v>
      </c>
    </row>
    <row r="979" spans="1:12" x14ac:dyDescent="0.25">
      <c r="A979">
        <v>133421</v>
      </c>
      <c r="B979">
        <v>51.926828</v>
      </c>
      <c r="C979">
        <v>482055.15</v>
      </c>
      <c r="D979">
        <v>2960764.88</v>
      </c>
      <c r="E979">
        <v>42103.15</v>
      </c>
      <c r="F979">
        <v>0</v>
      </c>
      <c r="G979">
        <v>2305190.5699999998</v>
      </c>
      <c r="H979">
        <v>248983.3</v>
      </c>
      <c r="I979">
        <v>93241.71</v>
      </c>
      <c r="J979">
        <v>413778.07</v>
      </c>
      <c r="K979">
        <v>139.064391</v>
      </c>
      <c r="L979">
        <f t="shared" si="15"/>
        <v>52889.497165335793</v>
      </c>
    </row>
    <row r="980" spans="1:12" x14ac:dyDescent="0.25">
      <c r="A980">
        <v>133439</v>
      </c>
      <c r="B980">
        <v>72.339179999999999</v>
      </c>
      <c r="C980">
        <v>0</v>
      </c>
      <c r="D980">
        <v>0</v>
      </c>
      <c r="E980">
        <v>200979.88</v>
      </c>
      <c r="F980">
        <v>36958</v>
      </c>
      <c r="G980">
        <v>2848166.96</v>
      </c>
      <c r="H980">
        <v>1207466.26</v>
      </c>
      <c r="I980">
        <v>13253.56</v>
      </c>
      <c r="J980">
        <v>350721.71</v>
      </c>
      <c r="K980">
        <v>983.21635700000002</v>
      </c>
      <c r="L980">
        <f t="shared" si="15"/>
        <v>4737.0513487094067</v>
      </c>
    </row>
    <row r="981" spans="1:12" x14ac:dyDescent="0.25">
      <c r="A981">
        <v>133454</v>
      </c>
      <c r="B981">
        <v>65.572061000000005</v>
      </c>
      <c r="C981">
        <v>5359.23</v>
      </c>
      <c r="D981">
        <v>526138.78</v>
      </c>
      <c r="E981">
        <v>128196.68</v>
      </c>
      <c r="F981">
        <v>0</v>
      </c>
      <c r="G981">
        <v>705312.81</v>
      </c>
      <c r="H981">
        <v>869406.66</v>
      </c>
      <c r="I981">
        <v>212663.23</v>
      </c>
      <c r="J981">
        <v>275532.2</v>
      </c>
      <c r="K981">
        <v>474.30315000000002</v>
      </c>
      <c r="L981">
        <f t="shared" si="15"/>
        <v>5810.662106228081</v>
      </c>
    </row>
    <row r="982" spans="1:12" x14ac:dyDescent="0.25">
      <c r="A982">
        <v>133488</v>
      </c>
      <c r="B982">
        <v>26.4</v>
      </c>
      <c r="C982">
        <v>13338.78</v>
      </c>
      <c r="D982">
        <v>0</v>
      </c>
      <c r="E982">
        <v>9496.9599999999991</v>
      </c>
      <c r="F982">
        <v>0</v>
      </c>
      <c r="G982">
        <v>340892.53</v>
      </c>
      <c r="H982">
        <v>376062.22</v>
      </c>
      <c r="I982">
        <v>44352.09</v>
      </c>
      <c r="J982">
        <v>13798.01</v>
      </c>
      <c r="K982">
        <v>172.25405000000001</v>
      </c>
      <c r="L982">
        <f t="shared" si="15"/>
        <v>5060.1674864650886</v>
      </c>
    </row>
    <row r="983" spans="1:12" x14ac:dyDescent="0.25">
      <c r="A983">
        <v>133504</v>
      </c>
      <c r="B983">
        <v>20.048483999999998</v>
      </c>
      <c r="C983">
        <v>58528.14</v>
      </c>
      <c r="D983">
        <v>192226.53</v>
      </c>
      <c r="E983">
        <v>17801.95</v>
      </c>
      <c r="F983">
        <v>0</v>
      </c>
      <c r="G983">
        <v>678034.02</v>
      </c>
      <c r="H983">
        <v>284240.34000000003</v>
      </c>
      <c r="I983">
        <v>7931.84</v>
      </c>
      <c r="J983">
        <v>266517.93</v>
      </c>
      <c r="K983">
        <v>173.70302799999999</v>
      </c>
      <c r="L983">
        <f t="shared" si="15"/>
        <v>11248.215338174788</v>
      </c>
    </row>
    <row r="984" spans="1:12" x14ac:dyDescent="0.25">
      <c r="A984">
        <v>133512</v>
      </c>
      <c r="B984">
        <v>82.960064000000003</v>
      </c>
      <c r="C984">
        <v>-3511.18</v>
      </c>
      <c r="D984">
        <v>1297816.6100000001</v>
      </c>
      <c r="E984">
        <v>158554.26999999999</v>
      </c>
      <c r="F984">
        <v>33188.46</v>
      </c>
      <c r="G984">
        <v>1314876.04</v>
      </c>
      <c r="H984">
        <v>1181567.17</v>
      </c>
      <c r="I984">
        <v>88461.37</v>
      </c>
      <c r="J984">
        <v>204819.32</v>
      </c>
      <c r="K984">
        <v>931.55783899999994</v>
      </c>
      <c r="L984">
        <f t="shared" si="15"/>
        <v>4551.3612281872838</v>
      </c>
    </row>
    <row r="985" spans="1:12" x14ac:dyDescent="0.25">
      <c r="A985">
        <v>133538</v>
      </c>
      <c r="B985">
        <v>34.464706</v>
      </c>
      <c r="C985">
        <v>139968.47</v>
      </c>
      <c r="D985">
        <v>1180018.07</v>
      </c>
      <c r="E985">
        <v>35590.230000000003</v>
      </c>
      <c r="F985">
        <v>0</v>
      </c>
      <c r="G985">
        <v>415070.96</v>
      </c>
      <c r="H985">
        <v>450384.23</v>
      </c>
      <c r="I985">
        <v>0</v>
      </c>
      <c r="J985">
        <v>54197.91</v>
      </c>
      <c r="K985">
        <v>229.858825</v>
      </c>
      <c r="L985">
        <f t="shared" si="15"/>
        <v>13350.658900381033</v>
      </c>
    </row>
    <row r="986" spans="1:12" x14ac:dyDescent="0.25">
      <c r="A986">
        <v>133561</v>
      </c>
      <c r="B986">
        <v>25.285715</v>
      </c>
      <c r="C986">
        <v>85974.16</v>
      </c>
      <c r="D986">
        <v>531450.76</v>
      </c>
      <c r="E986">
        <v>289000.57</v>
      </c>
      <c r="F986">
        <v>0</v>
      </c>
      <c r="G986">
        <v>895001.44</v>
      </c>
      <c r="H986">
        <v>421270.83</v>
      </c>
      <c r="I986">
        <v>89644.57</v>
      </c>
      <c r="J986">
        <v>55013.38</v>
      </c>
      <c r="K986">
        <v>366.95833699999997</v>
      </c>
      <c r="L986">
        <f t="shared" si="15"/>
        <v>9617.1122018888345</v>
      </c>
    </row>
    <row r="987" spans="1:12" x14ac:dyDescent="0.25">
      <c r="A987">
        <v>133587</v>
      </c>
      <c r="B987">
        <v>77.829789000000005</v>
      </c>
      <c r="C987">
        <v>659572.39</v>
      </c>
      <c r="D987">
        <v>241206.7</v>
      </c>
      <c r="E987">
        <v>12867.08</v>
      </c>
      <c r="F987">
        <v>0</v>
      </c>
      <c r="G987">
        <v>604176.22</v>
      </c>
      <c r="H987">
        <v>356453.76</v>
      </c>
      <c r="I987">
        <v>14109.45</v>
      </c>
      <c r="J987">
        <v>106832.96000000001</v>
      </c>
      <c r="K987">
        <v>109.70213</v>
      </c>
      <c r="L987">
        <f t="shared" si="15"/>
        <v>20649.756642039745</v>
      </c>
    </row>
    <row r="988" spans="1:12" x14ac:dyDescent="0.25">
      <c r="A988">
        <v>133629</v>
      </c>
      <c r="B988">
        <v>56.540228999999997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280.04597799999999</v>
      </c>
      <c r="L988">
        <f t="shared" si="15"/>
        <v>0</v>
      </c>
    </row>
    <row r="989" spans="1:12" x14ac:dyDescent="0.25">
      <c r="A989">
        <v>133660</v>
      </c>
      <c r="B989">
        <v>47.822693000000001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495.70064100000002</v>
      </c>
      <c r="L989">
        <f t="shared" si="15"/>
        <v>0</v>
      </c>
    </row>
    <row r="990" spans="1:12" x14ac:dyDescent="0.25">
      <c r="A990">
        <v>133678</v>
      </c>
      <c r="B990">
        <v>32.384618000000003</v>
      </c>
      <c r="C990">
        <v>0</v>
      </c>
      <c r="D990">
        <v>0</v>
      </c>
      <c r="E990">
        <v>13757.71</v>
      </c>
      <c r="F990">
        <v>0</v>
      </c>
      <c r="G990">
        <v>141119.87</v>
      </c>
      <c r="H990">
        <v>680.57</v>
      </c>
      <c r="I990">
        <v>0</v>
      </c>
      <c r="J990">
        <v>0</v>
      </c>
      <c r="K990">
        <v>168.37278699999999</v>
      </c>
      <c r="L990">
        <f t="shared" si="15"/>
        <v>923.89128179009117</v>
      </c>
    </row>
    <row r="991" spans="1:12" x14ac:dyDescent="0.25">
      <c r="A991">
        <v>133736</v>
      </c>
      <c r="B991">
        <v>18.905881000000001</v>
      </c>
      <c r="C991">
        <v>0</v>
      </c>
      <c r="D991">
        <v>0</v>
      </c>
      <c r="E991">
        <v>12819.72</v>
      </c>
      <c r="F991">
        <v>0</v>
      </c>
      <c r="G991">
        <v>98583.21</v>
      </c>
      <c r="H991">
        <v>30158.240000000002</v>
      </c>
      <c r="I991">
        <v>4099.45</v>
      </c>
      <c r="J991">
        <v>0</v>
      </c>
      <c r="K991">
        <v>131.81176500000001</v>
      </c>
      <c r="L991">
        <f t="shared" si="15"/>
        <v>1105.0653938212572</v>
      </c>
    </row>
    <row r="992" spans="1:12" x14ac:dyDescent="0.25">
      <c r="A992">
        <v>133785</v>
      </c>
      <c r="B992">
        <v>12.055782000000001</v>
      </c>
      <c r="C992">
        <v>0</v>
      </c>
      <c r="D992">
        <v>0</v>
      </c>
      <c r="E992">
        <v>40751.79</v>
      </c>
      <c r="F992">
        <v>0</v>
      </c>
      <c r="G992">
        <v>472524.44</v>
      </c>
      <c r="H992">
        <v>669.83</v>
      </c>
      <c r="I992">
        <v>0</v>
      </c>
      <c r="J992">
        <v>0</v>
      </c>
      <c r="K992">
        <v>61.326526999999999</v>
      </c>
      <c r="L992">
        <f t="shared" si="15"/>
        <v>8380.4853322282543</v>
      </c>
    </row>
    <row r="993" spans="1:12" x14ac:dyDescent="0.25">
      <c r="A993">
        <v>133835</v>
      </c>
      <c r="B993">
        <v>72.362067999999994</v>
      </c>
      <c r="C993">
        <v>0</v>
      </c>
      <c r="D993">
        <v>864690.71</v>
      </c>
      <c r="E993">
        <v>14209.4</v>
      </c>
      <c r="F993">
        <v>0</v>
      </c>
      <c r="G993">
        <v>1034341.69</v>
      </c>
      <c r="H993">
        <v>647532.09</v>
      </c>
      <c r="I993">
        <v>0</v>
      </c>
      <c r="J993">
        <v>133548.87</v>
      </c>
      <c r="K993">
        <v>314.83906899999999</v>
      </c>
      <c r="L993">
        <f t="shared" si="15"/>
        <v>8557.7776880035181</v>
      </c>
    </row>
    <row r="994" spans="1:12" x14ac:dyDescent="0.25">
      <c r="A994">
        <v>133868</v>
      </c>
      <c r="B994">
        <v>99.962056000000004</v>
      </c>
      <c r="C994">
        <v>0</v>
      </c>
      <c r="D994">
        <v>0</v>
      </c>
      <c r="E994">
        <v>204742.2</v>
      </c>
      <c r="F994">
        <v>0</v>
      </c>
      <c r="G994">
        <v>1289737.27</v>
      </c>
      <c r="H994">
        <v>284365.96000000002</v>
      </c>
      <c r="I994">
        <v>0</v>
      </c>
      <c r="J994">
        <v>3824.97</v>
      </c>
      <c r="K994">
        <v>432.37125700000001</v>
      </c>
      <c r="L994">
        <f t="shared" si="15"/>
        <v>4123.0085745500883</v>
      </c>
    </row>
    <row r="995" spans="1:12" x14ac:dyDescent="0.25">
      <c r="A995">
        <v>133942</v>
      </c>
      <c r="B995">
        <v>54.475546999999999</v>
      </c>
      <c r="C995">
        <v>147539.45000000001</v>
      </c>
      <c r="D995">
        <v>1885174.52</v>
      </c>
      <c r="E995">
        <v>92496.19</v>
      </c>
      <c r="F995">
        <v>0</v>
      </c>
      <c r="G995">
        <v>5657204.2699999996</v>
      </c>
      <c r="H995">
        <v>682162.05</v>
      </c>
      <c r="I995">
        <v>280769.2</v>
      </c>
      <c r="J995">
        <v>467170.67</v>
      </c>
      <c r="K995">
        <v>679.55986299999995</v>
      </c>
      <c r="L995">
        <f t="shared" si="15"/>
        <v>16047.84355573565</v>
      </c>
    </row>
    <row r="996" spans="1:12" x14ac:dyDescent="0.25">
      <c r="A996">
        <v>134072</v>
      </c>
      <c r="B996">
        <v>23.795321000000001</v>
      </c>
      <c r="C996">
        <v>29720.75</v>
      </c>
      <c r="D996">
        <v>481278.33</v>
      </c>
      <c r="E996">
        <v>40092.06</v>
      </c>
      <c r="F996">
        <v>11328.54</v>
      </c>
      <c r="G996">
        <v>880626.22</v>
      </c>
      <c r="H996">
        <v>608281.25</v>
      </c>
      <c r="I996">
        <v>25402.86</v>
      </c>
      <c r="J996">
        <v>121354.58</v>
      </c>
      <c r="K996">
        <v>296.45029599999998</v>
      </c>
      <c r="L996">
        <f t="shared" si="15"/>
        <v>8563.4428551088422</v>
      </c>
    </row>
    <row r="997" spans="1:12" x14ac:dyDescent="0.25">
      <c r="A997">
        <v>134098</v>
      </c>
      <c r="B997">
        <v>22.75</v>
      </c>
      <c r="C997">
        <v>0</v>
      </c>
      <c r="D997">
        <v>0</v>
      </c>
      <c r="E997">
        <v>8046.62</v>
      </c>
      <c r="F997">
        <v>41636</v>
      </c>
      <c r="G997">
        <v>1253870.46</v>
      </c>
      <c r="H997">
        <v>192305.99</v>
      </c>
      <c r="I997">
        <v>337.53</v>
      </c>
      <c r="J997">
        <v>6815.67</v>
      </c>
      <c r="K997">
        <v>260.23590300000001</v>
      </c>
      <c r="L997">
        <f t="shared" si="15"/>
        <v>5775.5761317837841</v>
      </c>
    </row>
    <row r="998" spans="1:12" x14ac:dyDescent="0.25">
      <c r="A998">
        <v>134122</v>
      </c>
      <c r="B998">
        <v>94.857664</v>
      </c>
      <c r="C998">
        <v>0</v>
      </c>
      <c r="D998">
        <v>0</v>
      </c>
      <c r="E998">
        <v>66228.070000000007</v>
      </c>
      <c r="F998">
        <v>108506.84</v>
      </c>
      <c r="G998">
        <v>932925.76</v>
      </c>
      <c r="H998">
        <v>567053.84</v>
      </c>
      <c r="I998">
        <v>0</v>
      </c>
      <c r="J998">
        <v>2407.35</v>
      </c>
      <c r="K998">
        <v>95.474451999999999</v>
      </c>
      <c r="L998">
        <f t="shared" si="15"/>
        <v>17566.184721332571</v>
      </c>
    </row>
    <row r="999" spans="1:12" x14ac:dyDescent="0.25">
      <c r="A999">
        <v>134197</v>
      </c>
      <c r="B999">
        <v>24.194955</v>
      </c>
      <c r="C999">
        <v>0</v>
      </c>
      <c r="D999">
        <v>425664.81</v>
      </c>
      <c r="E999">
        <v>609.9</v>
      </c>
      <c r="F999">
        <v>0</v>
      </c>
      <c r="G999">
        <v>471376.22</v>
      </c>
      <c r="H999">
        <v>265787.18</v>
      </c>
      <c r="I999">
        <v>409.73</v>
      </c>
      <c r="J999">
        <v>14260.43</v>
      </c>
      <c r="K999">
        <v>153.349918</v>
      </c>
      <c r="L999">
        <f t="shared" si="15"/>
        <v>7682.4838602130831</v>
      </c>
    </row>
    <row r="1000" spans="1:12" x14ac:dyDescent="0.25">
      <c r="A1000">
        <v>134213</v>
      </c>
      <c r="B1000">
        <v>25.191616</v>
      </c>
      <c r="C1000">
        <v>0</v>
      </c>
      <c r="D1000">
        <v>0</v>
      </c>
      <c r="E1000">
        <v>8656.68</v>
      </c>
      <c r="F1000">
        <v>0</v>
      </c>
      <c r="G1000">
        <v>534265</v>
      </c>
      <c r="H1000">
        <v>208175.58</v>
      </c>
      <c r="I1000">
        <v>0</v>
      </c>
      <c r="J1000">
        <v>0</v>
      </c>
      <c r="K1000">
        <v>149.11377300000001</v>
      </c>
      <c r="L1000">
        <f t="shared" si="15"/>
        <v>5037.0750125141021</v>
      </c>
    </row>
    <row r="1001" spans="1:12" x14ac:dyDescent="0.25">
      <c r="A1001">
        <v>134247</v>
      </c>
      <c r="B1001">
        <v>23.526665999999999</v>
      </c>
      <c r="C1001">
        <v>233857.47</v>
      </c>
      <c r="D1001">
        <v>459012.17</v>
      </c>
      <c r="E1001">
        <v>2388.6999999999998</v>
      </c>
      <c r="F1001">
        <v>0</v>
      </c>
      <c r="G1001">
        <v>347950.83</v>
      </c>
      <c r="H1001">
        <v>394687.14</v>
      </c>
      <c r="I1001">
        <v>2582.2199999999998</v>
      </c>
      <c r="J1001">
        <v>0</v>
      </c>
      <c r="K1001">
        <v>189.346665</v>
      </c>
      <c r="L1001">
        <f t="shared" si="15"/>
        <v>16312.652276572513</v>
      </c>
    </row>
    <row r="1002" spans="1:12" x14ac:dyDescent="0.25">
      <c r="A1002">
        <v>134999</v>
      </c>
      <c r="B1002">
        <v>23.283097000000001</v>
      </c>
      <c r="C1002">
        <v>461100.02</v>
      </c>
      <c r="D1002">
        <v>118439.88</v>
      </c>
      <c r="E1002">
        <v>10673.44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</row>
    <row r="1003" spans="1:12" x14ac:dyDescent="0.25">
      <c r="A1003">
        <v>135145</v>
      </c>
      <c r="B1003">
        <v>13.215425</v>
      </c>
      <c r="C1003">
        <v>245582.14</v>
      </c>
      <c r="D1003">
        <v>172011.98</v>
      </c>
      <c r="E1003">
        <v>284.17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</row>
    <row r="1004" spans="1:12" x14ac:dyDescent="0.25">
      <c r="A1004">
        <v>137364</v>
      </c>
      <c r="B1004">
        <v>78.337536999999998</v>
      </c>
      <c r="C1004">
        <v>3292934.05</v>
      </c>
      <c r="D1004">
        <v>145490.10999999999</v>
      </c>
      <c r="E1004">
        <v>148185.26</v>
      </c>
      <c r="F1004">
        <v>82735.039999999994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</row>
    <row r="1005" spans="1:12" x14ac:dyDescent="0.25">
      <c r="A1005">
        <v>138222</v>
      </c>
      <c r="B1005">
        <v>74.548630000000003</v>
      </c>
      <c r="C1005">
        <v>1588960.08</v>
      </c>
      <c r="D1005">
        <v>3655.83</v>
      </c>
      <c r="E1005">
        <v>64016.94</v>
      </c>
      <c r="F1005">
        <v>79.2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</row>
    <row r="1006" spans="1:12" x14ac:dyDescent="0.25">
      <c r="A1006">
        <v>139303</v>
      </c>
      <c r="B1006">
        <v>306.41784899999999</v>
      </c>
      <c r="C1006">
        <v>2562820.06</v>
      </c>
      <c r="D1006">
        <v>11062186.619999999</v>
      </c>
      <c r="E1006">
        <v>709093.49</v>
      </c>
      <c r="F1006">
        <v>31059.759999999998</v>
      </c>
      <c r="G1006">
        <v>3618278.62</v>
      </c>
      <c r="H1006">
        <v>4081393.93</v>
      </c>
      <c r="I1006">
        <v>1069312.94</v>
      </c>
      <c r="J1006">
        <v>2076639.51</v>
      </c>
      <c r="K1006">
        <v>2685.1756089999999</v>
      </c>
      <c r="L1006">
        <f t="shared" si="15"/>
        <v>16798.252593513058</v>
      </c>
    </row>
    <row r="1007" spans="1:12" x14ac:dyDescent="0.25">
      <c r="A1007">
        <v>142901</v>
      </c>
      <c r="B1007">
        <v>19.589888999999999</v>
      </c>
      <c r="C1007">
        <v>13056.38</v>
      </c>
      <c r="D1007">
        <v>96327.22</v>
      </c>
      <c r="E1007">
        <v>13421.93</v>
      </c>
      <c r="F1007">
        <v>0</v>
      </c>
      <c r="G1007">
        <v>408474.54</v>
      </c>
      <c r="H1007">
        <v>177938.78</v>
      </c>
      <c r="I1007">
        <v>14082.42</v>
      </c>
      <c r="J1007">
        <v>0</v>
      </c>
      <c r="K1007">
        <v>116.213481</v>
      </c>
      <c r="L1007">
        <f t="shared" si="15"/>
        <v>6778.0390124874211</v>
      </c>
    </row>
    <row r="1008" spans="1:12" x14ac:dyDescent="0.25">
      <c r="A1008">
        <v>142919</v>
      </c>
      <c r="B1008">
        <v>34.573169</v>
      </c>
      <c r="C1008">
        <v>0</v>
      </c>
      <c r="D1008">
        <v>0</v>
      </c>
      <c r="E1008">
        <v>6613.85</v>
      </c>
      <c r="F1008">
        <v>0</v>
      </c>
      <c r="G1008">
        <v>759877.98</v>
      </c>
      <c r="H1008">
        <v>622.71</v>
      </c>
      <c r="I1008">
        <v>0</v>
      </c>
      <c r="J1008">
        <v>0</v>
      </c>
      <c r="K1008">
        <v>155.68292299999999</v>
      </c>
      <c r="L1008">
        <f t="shared" si="15"/>
        <v>4927.4160917443714</v>
      </c>
    </row>
    <row r="1009" spans="1:12" x14ac:dyDescent="0.25">
      <c r="A1009">
        <v>142927</v>
      </c>
      <c r="B1009">
        <v>70.673464999999993</v>
      </c>
      <c r="C1009">
        <v>0</v>
      </c>
      <c r="D1009">
        <v>0</v>
      </c>
      <c r="E1009">
        <v>0</v>
      </c>
      <c r="F1009">
        <v>0</v>
      </c>
      <c r="G1009">
        <v>153318.35</v>
      </c>
      <c r="H1009">
        <v>9</v>
      </c>
      <c r="I1009">
        <v>0</v>
      </c>
      <c r="J1009">
        <v>0</v>
      </c>
      <c r="K1009">
        <v>344.27210300000002</v>
      </c>
      <c r="L1009">
        <f t="shared" si="15"/>
        <v>445.36675688764711</v>
      </c>
    </row>
    <row r="1010" spans="1:12" x14ac:dyDescent="0.25">
      <c r="A1010">
        <v>142935</v>
      </c>
      <c r="B1010">
        <v>46.625849000000002</v>
      </c>
      <c r="C1010">
        <v>0</v>
      </c>
      <c r="D1010">
        <v>0</v>
      </c>
      <c r="E1010">
        <v>0</v>
      </c>
      <c r="F1010">
        <v>0</v>
      </c>
      <c r="G1010">
        <v>118185.37</v>
      </c>
      <c r="H1010">
        <v>9</v>
      </c>
      <c r="I1010">
        <v>0</v>
      </c>
      <c r="J1010">
        <v>0</v>
      </c>
      <c r="K1010">
        <v>214.979581</v>
      </c>
      <c r="L1010">
        <f t="shared" si="15"/>
        <v>549.79347085061067</v>
      </c>
    </row>
    <row r="1011" spans="1:12" x14ac:dyDescent="0.25">
      <c r="A1011">
        <v>142943</v>
      </c>
      <c r="B1011">
        <v>22.621949999999998</v>
      </c>
      <c r="C1011">
        <v>88657.27</v>
      </c>
      <c r="D1011">
        <v>2096646.67</v>
      </c>
      <c r="E1011">
        <v>61787.1</v>
      </c>
      <c r="F1011">
        <v>0</v>
      </c>
      <c r="G1011">
        <v>1599388.01</v>
      </c>
      <c r="H1011">
        <v>2233947.6</v>
      </c>
      <c r="I1011">
        <v>0</v>
      </c>
      <c r="J1011">
        <v>505139.94</v>
      </c>
      <c r="K1011">
        <v>650.12805200000003</v>
      </c>
      <c r="L1011">
        <f t="shared" si="15"/>
        <v>13912.358089852871</v>
      </c>
    </row>
    <row r="1012" spans="1:12" x14ac:dyDescent="0.25">
      <c r="A1012">
        <v>142950</v>
      </c>
      <c r="B1012">
        <v>2221.2696169999999</v>
      </c>
      <c r="C1012">
        <v>0</v>
      </c>
      <c r="D1012">
        <v>0</v>
      </c>
      <c r="E1012">
        <v>-24712.53</v>
      </c>
      <c r="F1012">
        <v>0</v>
      </c>
      <c r="G1012">
        <v>17017368.640000001</v>
      </c>
      <c r="H1012">
        <v>290356.7</v>
      </c>
      <c r="I1012">
        <v>10815</v>
      </c>
      <c r="J1012">
        <v>-30828.65</v>
      </c>
      <c r="K1012">
        <v>13502.298386</v>
      </c>
      <c r="L1012">
        <f t="shared" si="15"/>
        <v>1278.523008934488</v>
      </c>
    </row>
    <row r="1013" spans="1:12" x14ac:dyDescent="0.25">
      <c r="A1013">
        <v>142968</v>
      </c>
      <c r="B1013">
        <v>67.914955000000006</v>
      </c>
      <c r="C1013">
        <v>0</v>
      </c>
      <c r="D1013">
        <v>0</v>
      </c>
      <c r="E1013">
        <v>0</v>
      </c>
      <c r="F1013">
        <v>0</v>
      </c>
      <c r="G1013">
        <v>2731338.21</v>
      </c>
      <c r="H1013">
        <v>0</v>
      </c>
      <c r="I1013">
        <v>0</v>
      </c>
      <c r="J1013">
        <v>0</v>
      </c>
      <c r="K1013">
        <v>332.67155500000001</v>
      </c>
      <c r="L1013">
        <f t="shared" si="15"/>
        <v>8210.314855443532</v>
      </c>
    </row>
    <row r="1014" spans="1:12" x14ac:dyDescent="0.25">
      <c r="A1014">
        <v>143172</v>
      </c>
      <c r="B1014">
        <v>11.313609</v>
      </c>
      <c r="C1014">
        <v>62249.29</v>
      </c>
      <c r="D1014">
        <v>1131636.54</v>
      </c>
      <c r="E1014">
        <v>42271.96</v>
      </c>
      <c r="F1014">
        <v>23998</v>
      </c>
      <c r="G1014">
        <v>484748.1</v>
      </c>
      <c r="H1014">
        <v>467076.38</v>
      </c>
      <c r="I1014">
        <v>56623.06</v>
      </c>
      <c r="J1014">
        <v>94497.15</v>
      </c>
      <c r="K1014">
        <v>314.159761</v>
      </c>
      <c r="L1014">
        <f t="shared" si="15"/>
        <v>12825.985523945357</v>
      </c>
    </row>
    <row r="1015" spans="1:12" x14ac:dyDescent="0.25">
      <c r="A1015">
        <v>143198</v>
      </c>
      <c r="B1015">
        <v>51.126995999999998</v>
      </c>
      <c r="C1015">
        <v>144179.01999999999</v>
      </c>
      <c r="D1015">
        <v>2190430.0099999998</v>
      </c>
      <c r="E1015">
        <v>77955.490000000005</v>
      </c>
      <c r="F1015">
        <v>5333.74</v>
      </c>
      <c r="G1015">
        <v>1943425.27</v>
      </c>
      <c r="H1015">
        <v>913753.5</v>
      </c>
      <c r="I1015">
        <v>172344.18</v>
      </c>
      <c r="J1015">
        <v>225529.97</v>
      </c>
      <c r="K1015">
        <v>655.34966799999995</v>
      </c>
      <c r="L1015">
        <f t="shared" si="15"/>
        <v>11256.387251658551</v>
      </c>
    </row>
    <row r="1016" spans="1:12" x14ac:dyDescent="0.25">
      <c r="A1016">
        <v>143206</v>
      </c>
      <c r="B1016">
        <v>58.952722000000001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329.74213900000001</v>
      </c>
      <c r="L1016">
        <f t="shared" si="15"/>
        <v>0</v>
      </c>
    </row>
    <row r="1017" spans="1:12" x14ac:dyDescent="0.25">
      <c r="A1017">
        <v>143214</v>
      </c>
      <c r="B1017">
        <v>63.024430000000002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284.60871100000003</v>
      </c>
      <c r="L1017">
        <f t="shared" si="15"/>
        <v>0</v>
      </c>
    </row>
    <row r="1018" spans="1:12" x14ac:dyDescent="0.25">
      <c r="A1018">
        <v>143297</v>
      </c>
      <c r="B1018">
        <v>52.427883999999999</v>
      </c>
      <c r="C1018">
        <v>0</v>
      </c>
      <c r="D1018">
        <v>0</v>
      </c>
      <c r="E1018">
        <v>40897.32</v>
      </c>
      <c r="F1018">
        <v>0</v>
      </c>
      <c r="G1018">
        <v>950251.81</v>
      </c>
      <c r="H1018">
        <v>274864.78999999998</v>
      </c>
      <c r="I1018">
        <v>0</v>
      </c>
      <c r="J1018">
        <v>184402.48</v>
      </c>
      <c r="K1018">
        <v>52.427883999999999</v>
      </c>
      <c r="L1018">
        <f t="shared" si="15"/>
        <v>27664.980719038744</v>
      </c>
    </row>
    <row r="1019" spans="1:12" x14ac:dyDescent="0.25">
      <c r="A1019">
        <v>143305</v>
      </c>
      <c r="B1019">
        <v>373.97666700000002</v>
      </c>
      <c r="C1019">
        <v>528433.86</v>
      </c>
      <c r="D1019">
        <v>2609885.9900000002</v>
      </c>
      <c r="E1019">
        <v>1082679.8999999999</v>
      </c>
      <c r="F1019">
        <v>584712.24</v>
      </c>
      <c r="G1019">
        <v>2293650.17</v>
      </c>
      <c r="H1019">
        <v>0</v>
      </c>
      <c r="I1019">
        <v>1396198.09</v>
      </c>
      <c r="J1019">
        <v>2809397.65</v>
      </c>
      <c r="K1019">
        <v>1991.744453</v>
      </c>
      <c r="L1019">
        <f t="shared" si="15"/>
        <v>6823.6086476735509</v>
      </c>
    </row>
    <row r="1020" spans="1:12" x14ac:dyDescent="0.25">
      <c r="A1020">
        <v>143313</v>
      </c>
      <c r="B1020">
        <v>19.652691000000001</v>
      </c>
      <c r="C1020">
        <v>0</v>
      </c>
      <c r="D1020">
        <v>84391.01</v>
      </c>
      <c r="E1020">
        <v>51360.04</v>
      </c>
      <c r="F1020">
        <v>0</v>
      </c>
      <c r="G1020">
        <v>312482.21999999997</v>
      </c>
      <c r="H1020">
        <v>112450.64</v>
      </c>
      <c r="I1020">
        <v>89.94</v>
      </c>
      <c r="J1020">
        <v>86557.07</v>
      </c>
      <c r="K1020">
        <v>121.56885800000001</v>
      </c>
      <c r="L1020">
        <f t="shared" si="15"/>
        <v>5324.8087598223547</v>
      </c>
    </row>
    <row r="1021" spans="1:12" x14ac:dyDescent="0.25">
      <c r="A1021">
        <v>143396</v>
      </c>
      <c r="B1021">
        <v>1055.8360319999999</v>
      </c>
      <c r="C1021">
        <v>0</v>
      </c>
      <c r="D1021">
        <v>0</v>
      </c>
      <c r="E1021">
        <v>9367752.6899999995</v>
      </c>
      <c r="F1021">
        <v>0</v>
      </c>
      <c r="G1021">
        <v>16680470.789999999</v>
      </c>
      <c r="H1021">
        <v>638.6</v>
      </c>
      <c r="I1021">
        <v>0</v>
      </c>
      <c r="J1021">
        <v>0</v>
      </c>
      <c r="K1021">
        <v>5702.960943</v>
      </c>
      <c r="L1021">
        <f t="shared" si="15"/>
        <v>4567.6030995746551</v>
      </c>
    </row>
    <row r="1022" spans="1:12" x14ac:dyDescent="0.25">
      <c r="A1022">
        <v>143479</v>
      </c>
      <c r="B1022">
        <v>12.493589999999999</v>
      </c>
      <c r="C1022">
        <v>0</v>
      </c>
      <c r="D1022">
        <v>0</v>
      </c>
      <c r="E1022">
        <v>8778.11</v>
      </c>
      <c r="F1022">
        <v>0</v>
      </c>
      <c r="G1022">
        <v>586090.93999999994</v>
      </c>
      <c r="H1022">
        <v>286854.56</v>
      </c>
      <c r="I1022">
        <v>3102.03</v>
      </c>
      <c r="J1022">
        <v>2088.23</v>
      </c>
      <c r="K1022">
        <v>154.50641200000001</v>
      </c>
      <c r="L1022">
        <f t="shared" si="15"/>
        <v>5740.3046159663572</v>
      </c>
    </row>
    <row r="1023" spans="1:12" x14ac:dyDescent="0.25">
      <c r="A1023">
        <v>143487</v>
      </c>
      <c r="B1023">
        <v>14.474360000000001</v>
      </c>
      <c r="C1023">
        <v>0</v>
      </c>
      <c r="D1023">
        <v>0</v>
      </c>
      <c r="E1023">
        <v>1833.76</v>
      </c>
      <c r="F1023">
        <v>0</v>
      </c>
      <c r="G1023">
        <v>577438.01</v>
      </c>
      <c r="H1023">
        <v>122458.34</v>
      </c>
      <c r="I1023">
        <v>1719.5</v>
      </c>
      <c r="J1023">
        <v>109</v>
      </c>
      <c r="K1023">
        <v>142.230771</v>
      </c>
      <c r="L1023">
        <f t="shared" si="15"/>
        <v>4946.5991434441421</v>
      </c>
    </row>
    <row r="1024" spans="1:12" x14ac:dyDescent="0.25">
      <c r="A1024">
        <v>143529</v>
      </c>
      <c r="B1024">
        <v>63.977778000000001</v>
      </c>
      <c r="C1024">
        <v>0</v>
      </c>
      <c r="D1024">
        <v>0</v>
      </c>
      <c r="E1024">
        <v>0</v>
      </c>
      <c r="F1024">
        <v>0</v>
      </c>
      <c r="G1024">
        <v>1191624</v>
      </c>
      <c r="H1024">
        <v>1499369</v>
      </c>
      <c r="I1024">
        <v>821112</v>
      </c>
      <c r="J1024">
        <v>332337</v>
      </c>
      <c r="K1024">
        <v>542.24999300000002</v>
      </c>
      <c r="L1024">
        <f t="shared" si="15"/>
        <v>7089.79631097939</v>
      </c>
    </row>
    <row r="1025" spans="1:12" x14ac:dyDescent="0.25">
      <c r="A1025">
        <v>143602</v>
      </c>
      <c r="B1025">
        <v>17.827586</v>
      </c>
      <c r="C1025">
        <v>73963.33</v>
      </c>
      <c r="D1025">
        <v>1815591.28</v>
      </c>
      <c r="E1025">
        <v>221506.62</v>
      </c>
      <c r="F1025">
        <v>124861.61</v>
      </c>
      <c r="G1025">
        <v>1864769.4</v>
      </c>
      <c r="H1025">
        <v>1130454.05</v>
      </c>
      <c r="I1025">
        <v>54554.15</v>
      </c>
      <c r="J1025">
        <v>0</v>
      </c>
      <c r="K1025">
        <v>620.96554800000001</v>
      </c>
      <c r="L1025">
        <f t="shared" si="15"/>
        <v>12541.770476879328</v>
      </c>
    </row>
    <row r="1026" spans="1:12" x14ac:dyDescent="0.25">
      <c r="A1026">
        <v>143610</v>
      </c>
      <c r="B1026">
        <v>73.873418000000001</v>
      </c>
      <c r="C1026">
        <v>11889.84</v>
      </c>
      <c r="D1026">
        <v>2024929.57</v>
      </c>
      <c r="E1026">
        <v>91902.080000000002</v>
      </c>
      <c r="F1026">
        <v>30550</v>
      </c>
      <c r="G1026">
        <v>1034618.65</v>
      </c>
      <c r="H1026">
        <v>545145.09</v>
      </c>
      <c r="I1026">
        <v>-3567.74</v>
      </c>
      <c r="J1026">
        <v>67090.600000000006</v>
      </c>
      <c r="K1026">
        <v>473.03797200000002</v>
      </c>
      <c r="L1026">
        <f t="shared" si="15"/>
        <v>8174.4032948142076</v>
      </c>
    </row>
    <row r="1027" spans="1:12" x14ac:dyDescent="0.25">
      <c r="A1027">
        <v>143644</v>
      </c>
      <c r="B1027">
        <v>63.82535</v>
      </c>
      <c r="C1027">
        <v>186807.82</v>
      </c>
      <c r="D1027">
        <v>1219448.8899999999</v>
      </c>
      <c r="E1027">
        <v>68672.95</v>
      </c>
      <c r="F1027">
        <v>15413.48</v>
      </c>
      <c r="G1027">
        <v>902789.45</v>
      </c>
      <c r="H1027">
        <v>521399.56</v>
      </c>
      <c r="I1027">
        <v>46245.66</v>
      </c>
      <c r="J1027">
        <v>200187.43</v>
      </c>
      <c r="K1027">
        <v>351.10767199999998</v>
      </c>
      <c r="L1027">
        <f t="shared" ref="L1027:L1037" si="16">((SUM(D1027:J1027)/K1027)+(C1027/B1027))</f>
        <v>11397.643795625969</v>
      </c>
    </row>
    <row r="1028" spans="1:12" x14ac:dyDescent="0.25">
      <c r="A1028">
        <v>147231</v>
      </c>
      <c r="B1028">
        <v>25.918607000000002</v>
      </c>
      <c r="C1028">
        <v>0</v>
      </c>
      <c r="D1028">
        <v>0</v>
      </c>
      <c r="E1028">
        <v>28314.38</v>
      </c>
      <c r="F1028">
        <v>0</v>
      </c>
      <c r="G1028">
        <v>202367.64</v>
      </c>
      <c r="H1028">
        <v>0</v>
      </c>
      <c r="I1028">
        <v>0</v>
      </c>
      <c r="J1028">
        <v>179.19</v>
      </c>
      <c r="K1028">
        <v>92.098833999999997</v>
      </c>
      <c r="L1028">
        <f t="shared" si="16"/>
        <v>2506.6681083063445</v>
      </c>
    </row>
    <row r="1029" spans="1:12" x14ac:dyDescent="0.25">
      <c r="A1029">
        <v>148981</v>
      </c>
      <c r="B1029">
        <v>35.588408999999999</v>
      </c>
      <c r="C1029">
        <v>0</v>
      </c>
      <c r="D1029">
        <v>0</v>
      </c>
      <c r="E1029">
        <v>19843.439999999999</v>
      </c>
      <c r="F1029">
        <v>0</v>
      </c>
      <c r="G1029">
        <v>377834.9</v>
      </c>
      <c r="H1029">
        <v>9181.49</v>
      </c>
      <c r="I1029">
        <v>21388.16</v>
      </c>
      <c r="J1029">
        <v>93673.88</v>
      </c>
      <c r="K1029">
        <v>94.292524999999998</v>
      </c>
      <c r="L1029">
        <f t="shared" si="16"/>
        <v>5535.1351551992057</v>
      </c>
    </row>
    <row r="1030" spans="1:12" x14ac:dyDescent="0.25">
      <c r="A1030">
        <v>148999</v>
      </c>
      <c r="B1030">
        <v>18.341156999999999</v>
      </c>
      <c r="C1030">
        <v>0</v>
      </c>
      <c r="D1030">
        <v>0</v>
      </c>
      <c r="E1030">
        <v>2863.1</v>
      </c>
      <c r="F1030">
        <v>0</v>
      </c>
      <c r="G1030">
        <v>66848.490000000005</v>
      </c>
      <c r="H1030">
        <v>5062.63</v>
      </c>
      <c r="I1030">
        <v>10808.16</v>
      </c>
      <c r="J1030">
        <v>40077.64</v>
      </c>
      <c r="K1030">
        <v>101.61411</v>
      </c>
      <c r="L1030">
        <f t="shared" si="16"/>
        <v>1236.6394785133682</v>
      </c>
    </row>
    <row r="1031" spans="1:12" x14ac:dyDescent="0.25">
      <c r="A1031">
        <v>149047</v>
      </c>
      <c r="B1031">
        <v>196.093186</v>
      </c>
      <c r="C1031">
        <v>757500.77</v>
      </c>
      <c r="D1031">
        <v>945509.3</v>
      </c>
      <c r="E1031">
        <v>26201.51</v>
      </c>
      <c r="F1031">
        <v>0</v>
      </c>
      <c r="G1031">
        <v>1958827.84</v>
      </c>
      <c r="H1031">
        <v>784031.45</v>
      </c>
      <c r="I1031">
        <v>172381.12</v>
      </c>
      <c r="J1031">
        <v>1530508.99</v>
      </c>
      <c r="K1031">
        <v>761.68850199999997</v>
      </c>
      <c r="L1031">
        <f t="shared" si="16"/>
        <v>10975.39857169379</v>
      </c>
    </row>
    <row r="1032" spans="1:12" x14ac:dyDescent="0.25">
      <c r="A1032">
        <v>149088</v>
      </c>
      <c r="B1032">
        <v>25.367609999999999</v>
      </c>
      <c r="C1032">
        <v>0</v>
      </c>
      <c r="D1032">
        <v>0</v>
      </c>
      <c r="E1032">
        <v>9072.34</v>
      </c>
      <c r="F1032">
        <v>778.22</v>
      </c>
      <c r="G1032">
        <v>573409.39</v>
      </c>
      <c r="H1032">
        <v>50660.26</v>
      </c>
      <c r="I1032">
        <v>450</v>
      </c>
      <c r="J1032">
        <v>80394.7</v>
      </c>
      <c r="K1032">
        <v>156.85331300000001</v>
      </c>
      <c r="L1032">
        <f t="shared" si="16"/>
        <v>4556.9003059565594</v>
      </c>
    </row>
    <row r="1033" spans="1:12" x14ac:dyDescent="0.25">
      <c r="A1033">
        <v>149302</v>
      </c>
      <c r="B1033">
        <v>48.030298999999999</v>
      </c>
      <c r="C1033">
        <v>0</v>
      </c>
      <c r="D1033">
        <v>0</v>
      </c>
      <c r="E1033">
        <v>92783.66</v>
      </c>
      <c r="F1033">
        <v>0</v>
      </c>
      <c r="G1033">
        <v>962488.92</v>
      </c>
      <c r="H1033">
        <v>606.55999999999995</v>
      </c>
      <c r="I1033">
        <v>0</v>
      </c>
      <c r="J1033">
        <v>0</v>
      </c>
      <c r="K1033">
        <v>186.106041</v>
      </c>
      <c r="L1033">
        <f t="shared" si="16"/>
        <v>5673.535014373876</v>
      </c>
    </row>
    <row r="1034" spans="1:12" x14ac:dyDescent="0.25">
      <c r="A1034">
        <v>149328</v>
      </c>
      <c r="B1034">
        <v>118.036141</v>
      </c>
      <c r="C1034">
        <v>184862.57</v>
      </c>
      <c r="D1034">
        <v>272996.57</v>
      </c>
      <c r="E1034">
        <v>21805.49</v>
      </c>
      <c r="F1034">
        <v>33275.22</v>
      </c>
      <c r="G1034">
        <v>995150.04</v>
      </c>
      <c r="H1034">
        <v>468239.59</v>
      </c>
      <c r="I1034">
        <v>19844.14</v>
      </c>
      <c r="J1034">
        <v>144052.70000000001</v>
      </c>
      <c r="K1034">
        <v>255.99698699999999</v>
      </c>
      <c r="L1034">
        <f t="shared" si="16"/>
        <v>9204.38181538547</v>
      </c>
    </row>
    <row r="1035" spans="1:12" x14ac:dyDescent="0.25">
      <c r="A1035">
        <v>151175</v>
      </c>
      <c r="B1035">
        <v>9.0369430000000008</v>
      </c>
      <c r="C1035">
        <v>0</v>
      </c>
      <c r="D1035">
        <v>123566.39</v>
      </c>
      <c r="E1035">
        <v>25145.67</v>
      </c>
      <c r="F1035">
        <v>0</v>
      </c>
      <c r="G1035">
        <v>321408.78000000003</v>
      </c>
      <c r="H1035">
        <v>16895.29</v>
      </c>
      <c r="I1035">
        <v>42409.919999999998</v>
      </c>
      <c r="J1035">
        <v>25679.09</v>
      </c>
      <c r="K1035">
        <v>55.704664999999999</v>
      </c>
      <c r="L1035">
        <f t="shared" si="16"/>
        <v>9965.1463661077578</v>
      </c>
    </row>
    <row r="1036" spans="1:12" x14ac:dyDescent="0.25">
      <c r="A1036">
        <v>151183</v>
      </c>
      <c r="B1036">
        <v>44.127654999999997</v>
      </c>
      <c r="C1036">
        <v>0</v>
      </c>
      <c r="D1036">
        <v>187681.18</v>
      </c>
      <c r="E1036">
        <v>7.49</v>
      </c>
      <c r="F1036">
        <v>0</v>
      </c>
      <c r="G1036">
        <v>600916.24</v>
      </c>
      <c r="H1036">
        <v>340987.34</v>
      </c>
      <c r="I1036">
        <v>1147.3</v>
      </c>
      <c r="J1036">
        <v>262503.78000000003</v>
      </c>
      <c r="K1036">
        <v>185.650734</v>
      </c>
      <c r="L1036">
        <f t="shared" si="16"/>
        <v>7504.6475711752373</v>
      </c>
    </row>
    <row r="1037" spans="1:12" x14ac:dyDescent="0.25">
      <c r="A1037">
        <v>151209</v>
      </c>
      <c r="B1037">
        <v>33.723033999999998</v>
      </c>
      <c r="C1037">
        <v>0</v>
      </c>
      <c r="D1037">
        <v>0</v>
      </c>
      <c r="E1037">
        <v>30781.5</v>
      </c>
      <c r="F1037">
        <v>0</v>
      </c>
      <c r="G1037">
        <v>614085.52</v>
      </c>
      <c r="H1037">
        <v>272768.39</v>
      </c>
      <c r="I1037">
        <v>0</v>
      </c>
      <c r="J1037">
        <v>1758.41</v>
      </c>
      <c r="K1037">
        <v>165.23903200000001</v>
      </c>
      <c r="L1037">
        <f t="shared" si="16"/>
        <v>5564.0232750818823</v>
      </c>
    </row>
  </sheetData>
  <sheetProtection algorithmName="SHA-512" hashValue="Q7kvgX12Mbf8dC8PmM+wTcmcVn63Ykq7bWXR8910ATNW7ZCIMYEQJV+TdnMfH9uZTAVqPpPhWCDpaOil7fTvZg==" saltValue="K/9D3deGhvWLz17AW25mow==" spinCount="100000" sheet="1" objects="1" scenarios="1" autoFilter="0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2680-2F19-4B9B-9702-FA72C81497E3}">
  <sheetPr>
    <tabColor theme="0" tint="-0.499984740745262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896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5BB4-C797-45B9-B2D7-F8CBDC8AE78C}">
  <sheetPr>
    <tabColor theme="9" tint="0.79998168889431442"/>
  </sheetPr>
  <dimension ref="A1:P25"/>
  <sheetViews>
    <sheetView workbookViewId="0">
      <selection activeCell="B2" sqref="B2"/>
    </sheetView>
  </sheetViews>
  <sheetFormatPr defaultRowHeight="15" x14ac:dyDescent="0.25"/>
  <cols>
    <col min="1" max="1" width="25.140625" customWidth="1"/>
    <col min="2" max="2" width="13.42578125" customWidth="1"/>
    <col min="3" max="3" width="21.7109375" customWidth="1"/>
    <col min="6" max="6" width="13.140625" customWidth="1"/>
    <col min="9" max="9" width="16.7109375" customWidth="1"/>
    <col min="16" max="16" width="25.5703125" customWidth="1"/>
  </cols>
  <sheetData>
    <row r="1" spans="1:16" ht="18" thickBot="1" x14ac:dyDescent="0.35">
      <c r="A1" s="29" t="s">
        <v>0</v>
      </c>
      <c r="B1" s="29" t="s">
        <v>715</v>
      </c>
      <c r="J1" s="33" t="s">
        <v>2</v>
      </c>
      <c r="K1" s="33"/>
      <c r="L1" s="33"/>
      <c r="M1" s="33" t="s">
        <v>716</v>
      </c>
    </row>
    <row r="2" spans="1:16" ht="15.75" thickTop="1" x14ac:dyDescent="0.25">
      <c r="A2" s="14" t="s">
        <v>4</v>
      </c>
      <c r="B2" s="46"/>
      <c r="C2" s="51" t="e">
        <f>VLOOKUP(B2, Table3[], 2, FALSE)</f>
        <v>#N/A</v>
      </c>
      <c r="D2" s="52"/>
      <c r="E2" s="53"/>
    </row>
    <row r="3" spans="1:16" x14ac:dyDescent="0.25">
      <c r="A3" s="14" t="s">
        <v>5</v>
      </c>
      <c r="B3" s="46"/>
      <c r="C3" s="51" t="e">
        <f>VLOOKUP(B3, Table3[], 2, FALSE)</f>
        <v>#N/A</v>
      </c>
      <c r="D3" s="52"/>
      <c r="E3" s="53"/>
    </row>
    <row r="4" spans="1:16" x14ac:dyDescent="0.25">
      <c r="A4" s="14" t="s">
        <v>6</v>
      </c>
      <c r="B4" s="47"/>
    </row>
    <row r="5" spans="1:16" x14ac:dyDescent="0.25">
      <c r="A5" s="14" t="s">
        <v>7</v>
      </c>
      <c r="B5" s="47"/>
      <c r="F5" s="1"/>
      <c r="I5" s="1"/>
    </row>
    <row r="6" spans="1:16" x14ac:dyDescent="0.25">
      <c r="A6" s="14" t="s">
        <v>9</v>
      </c>
      <c r="B6" s="48"/>
    </row>
    <row r="7" spans="1:16" x14ac:dyDescent="0.25">
      <c r="A7" s="32" t="s">
        <v>895</v>
      </c>
      <c r="B7" s="30" t="e">
        <f>VLOOKUP(B2, 'Trad Dist Calc Data'!A:I, 9, FALSE)</f>
        <v>#N/A</v>
      </c>
    </row>
    <row r="8" spans="1:16" x14ac:dyDescent="0.25">
      <c r="A8" s="32" t="s">
        <v>10</v>
      </c>
      <c r="B8" s="30" t="e">
        <f>VLOOKUP(B2, Table3[], 5, FALSE)</f>
        <v>#N/A</v>
      </c>
    </row>
    <row r="9" spans="1:16" x14ac:dyDescent="0.25">
      <c r="A9" s="32" t="s">
        <v>11</v>
      </c>
      <c r="B9" s="30" t="e">
        <f>VLOOKUP(B2, Table3[], 4, FALSE)</f>
        <v>#N/A</v>
      </c>
    </row>
    <row r="10" spans="1:16" ht="15.75" customHeight="1" x14ac:dyDescent="0.25">
      <c r="A10" s="32" t="s">
        <v>12</v>
      </c>
      <c r="B10" s="34" t="e">
        <f>VLOOKUP(B2, Table3[], 6, FALSE)</f>
        <v>#N/A</v>
      </c>
    </row>
    <row r="11" spans="1:16" ht="15.75" customHeight="1" x14ac:dyDescent="0.25">
      <c r="A11" s="32" t="s">
        <v>714</v>
      </c>
      <c r="B11" s="30">
        <v>7351.71</v>
      </c>
    </row>
    <row r="12" spans="1:16" x14ac:dyDescent="0.25">
      <c r="A12" s="43" t="s">
        <v>901</v>
      </c>
      <c r="B12" s="44" t="e">
        <f>VLOOKUP(B2,'Per Capita Estimate'!A1:L1002, 12, FALSE)</f>
        <v>#N/A</v>
      </c>
    </row>
    <row r="13" spans="1:16" x14ac:dyDescent="0.25">
      <c r="A13" s="3" t="s">
        <v>13</v>
      </c>
    </row>
    <row r="14" spans="1:16" s="6" customFormat="1" x14ac:dyDescent="0.25">
      <c r="A14" s="4" t="s">
        <v>14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 t="s">
        <v>15</v>
      </c>
    </row>
    <row r="15" spans="1:16" x14ac:dyDescent="0.25">
      <c r="A15" s="7" t="s">
        <v>16</v>
      </c>
      <c r="B15" s="56" t="s">
        <v>17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3" t="e">
        <f>(B8-B9)*B5</f>
        <v>#N/A</v>
      </c>
    </row>
    <row r="16" spans="1:16" x14ac:dyDescent="0.25">
      <c r="A16" s="7" t="s">
        <v>18</v>
      </c>
      <c r="B16" s="57" t="s">
        <v>19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23" t="e">
        <f>(((B11*(VLOOKUP(B4,Table1[#All],2,FALSE)))*(B10)*0.9)*B5)</f>
        <v>#N/A</v>
      </c>
    </row>
    <row r="17" spans="1:16" x14ac:dyDescent="0.25">
      <c r="A17" s="7" t="s">
        <v>20</v>
      </c>
      <c r="B17" s="54" t="s">
        <v>21</v>
      </c>
      <c r="C17" s="54"/>
      <c r="D17" s="54"/>
      <c r="E17" s="54"/>
      <c r="F17" s="54"/>
      <c r="H17" s="58" t="s">
        <v>22</v>
      </c>
      <c r="I17" s="58"/>
      <c r="J17" s="58"/>
      <c r="K17" s="58"/>
      <c r="L17" s="58"/>
      <c r="M17" s="58"/>
      <c r="N17" s="58"/>
      <c r="O17" s="58"/>
      <c r="P17" s="23">
        <f>IF(H17="YES", B7*B5*(IF(B10&gt;0.3333, B10, 0.3333)), 0)</f>
        <v>0</v>
      </c>
    </row>
    <row r="18" spans="1:16" x14ac:dyDescent="0.25">
      <c r="A18" s="7" t="s">
        <v>23</v>
      </c>
      <c r="B18" s="54" t="s">
        <v>24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" t="e">
        <f>SUM(P15:P17)</f>
        <v>#N/A</v>
      </c>
    </row>
    <row r="19" spans="1:16" x14ac:dyDescent="0.25">
      <c r="A19" s="7" t="s">
        <v>25</v>
      </c>
      <c r="B19" s="54" t="s">
        <v>717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">
        <f>B6*B5</f>
        <v>0</v>
      </c>
    </row>
    <row r="20" spans="1:16" x14ac:dyDescent="0.25">
      <c r="A20" s="7" t="s">
        <v>27</v>
      </c>
      <c r="B20" s="55" t="s">
        <v>718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" t="e">
        <f>P19-P18</f>
        <v>#N/A</v>
      </c>
    </row>
    <row r="21" spans="1:16" x14ac:dyDescent="0.25">
      <c r="P21" s="1"/>
    </row>
    <row r="25" spans="1:16" x14ac:dyDescent="0.25">
      <c r="A25" s="40" t="s">
        <v>913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</sheetData>
  <sheetProtection algorithmName="SHA-512" hashValue="kUemsAdsxkG46Y4jf+8mrPs578YlDg2GFIosMRIpyh4wYZwbuM4sG/XN1Kpo5Sy5SIeSEYb0Es01BdFexRhVjw==" saltValue="ziFQqu20OmRhWaIf8OS9Rg==" spinCount="100000" sheet="1" objects="1" scenarios="1" selectLockedCells="1"/>
  <mergeCells count="9">
    <mergeCell ref="C2:E2"/>
    <mergeCell ref="C3:E3"/>
    <mergeCell ref="B20:O20"/>
    <mergeCell ref="B15:O15"/>
    <mergeCell ref="B16:O16"/>
    <mergeCell ref="B17:F17"/>
    <mergeCell ref="H17:O17"/>
    <mergeCell ref="B18:O18"/>
    <mergeCell ref="B19:O19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050434-D01D-4066-9F09-18CA4AC6683F}">
          <x14:formula1>
            <xm:f>List!$A$1:$A$2</xm:f>
          </x14:formula1>
          <xm:sqref>H17:O17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57C7-0A68-470C-A941-409D68679780}">
  <sheetPr>
    <tabColor theme="9" tint="0.79998168889431442"/>
  </sheetPr>
  <dimension ref="A1:Q33"/>
  <sheetViews>
    <sheetView workbookViewId="0">
      <selection activeCell="B2" sqref="B2"/>
    </sheetView>
  </sheetViews>
  <sheetFormatPr defaultRowHeight="15" x14ac:dyDescent="0.25"/>
  <cols>
    <col min="1" max="1" width="52.7109375" customWidth="1"/>
    <col min="2" max="2" width="15.140625" customWidth="1"/>
    <col min="16" max="16" width="31.140625" customWidth="1"/>
    <col min="17" max="17" width="26.28515625" customWidth="1"/>
  </cols>
  <sheetData>
    <row r="1" spans="1:17" ht="18" thickBot="1" x14ac:dyDescent="0.35">
      <c r="A1" s="29" t="s">
        <v>0</v>
      </c>
      <c r="B1" s="29" t="s">
        <v>739</v>
      </c>
    </row>
    <row r="2" spans="1:17" ht="15.75" thickTop="1" x14ac:dyDescent="0.25">
      <c r="A2" s="14" t="s">
        <v>4</v>
      </c>
      <c r="B2" s="46"/>
      <c r="C2" s="51" t="e">
        <f>VLOOKUP(B2, 'JVS Calc Data'!A1:F50, 2, FALSE)</f>
        <v>#N/A</v>
      </c>
      <c r="D2" s="52"/>
      <c r="E2" s="52"/>
      <c r="F2" s="53"/>
    </row>
    <row r="3" spans="1:17" x14ac:dyDescent="0.25">
      <c r="A3" s="14" t="s">
        <v>5</v>
      </c>
      <c r="B3" s="46"/>
      <c r="C3" s="51" t="e">
        <f>VLOOKUP(B3, Table3[[#All],[IRN Dist]:[District Names ]], 2, FALSE)</f>
        <v>#N/A</v>
      </c>
      <c r="D3" s="52"/>
      <c r="E3" s="52"/>
      <c r="F3" s="53"/>
    </row>
    <row r="4" spans="1:17" x14ac:dyDescent="0.25">
      <c r="A4" s="14" t="s">
        <v>6</v>
      </c>
      <c r="B4" s="47"/>
    </row>
    <row r="5" spans="1:17" x14ac:dyDescent="0.25">
      <c r="A5" s="14" t="s">
        <v>7</v>
      </c>
      <c r="B5" s="47"/>
    </row>
    <row r="6" spans="1:17" x14ac:dyDescent="0.25">
      <c r="A6" s="14" t="s">
        <v>9</v>
      </c>
      <c r="B6" s="48"/>
    </row>
    <row r="7" spans="1:17" x14ac:dyDescent="0.25">
      <c r="A7" s="32" t="s">
        <v>741</v>
      </c>
      <c r="B7" s="36">
        <v>7351.71</v>
      </c>
    </row>
    <row r="8" spans="1:17" x14ac:dyDescent="0.25">
      <c r="A8" s="32" t="s">
        <v>12</v>
      </c>
      <c r="B8" s="31" t="e">
        <f>VLOOKUP(B2, Table2[], 6, FALSE)</f>
        <v>#N/A</v>
      </c>
    </row>
    <row r="9" spans="1:17" x14ac:dyDescent="0.25">
      <c r="A9" s="32" t="s">
        <v>798</v>
      </c>
      <c r="B9" s="30" t="e">
        <f>VLOOKUP(B2, Table2[#All], 5, FALSE)</f>
        <v>#N/A</v>
      </c>
    </row>
    <row r="10" spans="1:17" x14ac:dyDescent="0.25">
      <c r="A10" s="32" t="s">
        <v>799</v>
      </c>
      <c r="B10" s="35" t="e">
        <f>VLOOKUP(B2, Table2[], 4, FALSE)</f>
        <v>#N/A</v>
      </c>
    </row>
    <row r="12" spans="1:17" x14ac:dyDescent="0.25">
      <c r="A12" s="3" t="s">
        <v>13</v>
      </c>
    </row>
    <row r="13" spans="1:17" x14ac:dyDescent="0.25">
      <c r="A13" s="4" t="s">
        <v>724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 t="s">
        <v>15</v>
      </c>
    </row>
    <row r="14" spans="1:17" x14ac:dyDescent="0.25">
      <c r="A14" s="15" t="s">
        <v>16</v>
      </c>
      <c r="B14" s="56" t="s">
        <v>742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1" t="e">
        <f>(B9/B10)*B5</f>
        <v>#N/A</v>
      </c>
    </row>
    <row r="15" spans="1:17" ht="15" customHeight="1" x14ac:dyDescent="0.25">
      <c r="A15" s="15" t="s">
        <v>18</v>
      </c>
      <c r="B15" s="59" t="s">
        <v>743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" t="e">
        <f>(((B7*VLOOKUP(B4,Table1[#All],2,FALSE))*B8)*0.9)*B5</f>
        <v>#N/A</v>
      </c>
    </row>
    <row r="16" spans="1:17" x14ac:dyDescent="0.25">
      <c r="A16" s="7" t="s">
        <v>20</v>
      </c>
      <c r="B16" s="54" t="s">
        <v>744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" t="e">
        <f>SUM(Q14:Q15)</f>
        <v>#N/A</v>
      </c>
    </row>
    <row r="17" spans="1:17" x14ac:dyDescent="0.25">
      <c r="A17" s="7" t="s">
        <v>23</v>
      </c>
      <c r="B17" s="54" t="s">
        <v>717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">
        <f>B6*B5</f>
        <v>0</v>
      </c>
    </row>
    <row r="18" spans="1:17" x14ac:dyDescent="0.25">
      <c r="A18" s="7" t="s">
        <v>25</v>
      </c>
      <c r="B18" s="55" t="s">
        <v>745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8" t="e">
        <f>Q17-Q16</f>
        <v>#N/A</v>
      </c>
    </row>
    <row r="23" spans="1:17" x14ac:dyDescent="0.25">
      <c r="A23" s="40" t="s">
        <v>913</v>
      </c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sheetProtection algorithmName="SHA-512" hashValue="jw96O7pRNIrz4zMoazALA2a+nq3rPG+X0CTMLONQetG14YVVdSyao67ywkCLzZ/Bj1guN407gtktJkQdl9BM7g==" saltValue="4WWSzrxzFV/+OAxY21UAgw==" spinCount="100000" sheet="1" objects="1" scenarios="1" selectLockedCells="1"/>
  <mergeCells count="7">
    <mergeCell ref="C2:F2"/>
    <mergeCell ref="C3:F3"/>
    <mergeCell ref="B14:P14"/>
    <mergeCell ref="B15:P15"/>
    <mergeCell ref="B18:P18"/>
    <mergeCell ref="B16:P16"/>
    <mergeCell ref="B17:P1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E4F5-C17E-4FCA-B953-5106C37DF3D3}">
  <sheetPr>
    <tabColor theme="9" tint="0.79998168889431442"/>
  </sheetPr>
  <dimension ref="A1:P37"/>
  <sheetViews>
    <sheetView workbookViewId="0">
      <selection activeCell="B2" sqref="B2"/>
    </sheetView>
  </sheetViews>
  <sheetFormatPr defaultRowHeight="15" x14ac:dyDescent="0.25"/>
  <cols>
    <col min="1" max="1" width="28.140625" customWidth="1"/>
    <col min="2" max="2" width="15.85546875" customWidth="1"/>
    <col min="15" max="15" width="24.28515625" customWidth="1"/>
    <col min="16" max="16" width="23.85546875" customWidth="1"/>
  </cols>
  <sheetData>
    <row r="1" spans="1:16" ht="18" thickBot="1" x14ac:dyDescent="0.35">
      <c r="A1" s="29" t="s">
        <v>0</v>
      </c>
      <c r="B1" s="29" t="s">
        <v>727</v>
      </c>
    </row>
    <row r="2" spans="1:16" ht="15.75" thickTop="1" x14ac:dyDescent="0.25">
      <c r="A2" s="14" t="s">
        <v>4</v>
      </c>
      <c r="B2" s="46"/>
      <c r="C2" s="51" t="e">
        <f>VLOOKUP(B2, 'DD T2 Rate'!A1:B92, 2, FALSE)</f>
        <v>#N/A</v>
      </c>
      <c r="D2" s="52"/>
      <c r="E2" s="53"/>
      <c r="P2" s="12"/>
    </row>
    <row r="3" spans="1:16" x14ac:dyDescent="0.25">
      <c r="A3" s="14" t="s">
        <v>5</v>
      </c>
      <c r="B3" s="46"/>
      <c r="C3" s="51" t="e">
        <f>VLOOKUP(B3, 'Trad Dist Calc Data'!A:H, 2, FALSE)</f>
        <v>#N/A</v>
      </c>
      <c r="D3" s="52"/>
      <c r="E3" s="53"/>
    </row>
    <row r="4" spans="1:16" x14ac:dyDescent="0.25">
      <c r="A4" s="14" t="s">
        <v>6</v>
      </c>
      <c r="B4" s="47"/>
    </row>
    <row r="5" spans="1:16" x14ac:dyDescent="0.25">
      <c r="A5" s="14" t="s">
        <v>7</v>
      </c>
      <c r="B5" s="47"/>
    </row>
    <row r="6" spans="1:16" x14ac:dyDescent="0.25">
      <c r="A6" s="14" t="s">
        <v>9</v>
      </c>
      <c r="B6" s="48"/>
    </row>
    <row r="7" spans="1:16" x14ac:dyDescent="0.25">
      <c r="A7" s="32" t="s">
        <v>895</v>
      </c>
      <c r="B7" s="30" t="e">
        <f>VLOOKUP(B2, 'DD T2 Rate'!A:C, 3, FALSE)</f>
        <v>#N/A</v>
      </c>
    </row>
    <row r="8" spans="1:16" x14ac:dyDescent="0.25">
      <c r="A8" s="32" t="s">
        <v>729</v>
      </c>
      <c r="B8" s="36">
        <v>7351.71</v>
      </c>
    </row>
    <row r="9" spans="1:16" x14ac:dyDescent="0.25">
      <c r="A9" s="32" t="s">
        <v>892</v>
      </c>
      <c r="B9" s="31" t="e">
        <f>VLOOKUP(B3, Table3[#All], 6, FALSE)</f>
        <v>#N/A</v>
      </c>
    </row>
    <row r="10" spans="1:16" x14ac:dyDescent="0.25">
      <c r="B10" s="2"/>
    </row>
    <row r="12" spans="1:16" x14ac:dyDescent="0.25">
      <c r="A12" s="3" t="s">
        <v>723</v>
      </c>
    </row>
    <row r="13" spans="1:16" x14ac:dyDescent="0.25">
      <c r="A13" s="4" t="s">
        <v>724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 t="s">
        <v>15</v>
      </c>
    </row>
    <row r="14" spans="1:16" x14ac:dyDescent="0.25">
      <c r="A14" s="15" t="s">
        <v>16</v>
      </c>
      <c r="B14" s="56" t="s">
        <v>730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45">
        <f>B8*B5</f>
        <v>0</v>
      </c>
    </row>
    <row r="15" spans="1:16" x14ac:dyDescent="0.25">
      <c r="A15" s="15" t="s">
        <v>18</v>
      </c>
      <c r="B15" s="59" t="s">
        <v>731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45" t="e">
        <f>(((B8*VLOOKUP(B4,Table1[#All],2,FALSE))*B9)*B5)</f>
        <v>#N/A</v>
      </c>
    </row>
    <row r="16" spans="1:16" x14ac:dyDescent="0.25">
      <c r="A16" s="24" t="s">
        <v>20</v>
      </c>
      <c r="B16" s="54" t="s">
        <v>732</v>
      </c>
      <c r="C16" s="54"/>
      <c r="D16" s="54"/>
      <c r="E16" s="54"/>
      <c r="F16" s="54"/>
      <c r="G16" s="54"/>
      <c r="H16" s="54"/>
      <c r="J16" s="58" t="s">
        <v>22</v>
      </c>
      <c r="K16" s="58"/>
      <c r="L16" s="58"/>
      <c r="M16" s="58"/>
      <c r="N16" s="58"/>
      <c r="O16" s="58"/>
      <c r="P16" s="49">
        <f>IF(J16="YES", B7*B5*(IF(B9&gt;0.3333, B9, 0.3333)), 0)</f>
        <v>0</v>
      </c>
    </row>
    <row r="17" spans="1:16" x14ac:dyDescent="0.25">
      <c r="A17" s="15" t="s">
        <v>23</v>
      </c>
      <c r="B17" s="54" t="s">
        <v>24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5" t="e">
        <f>SUM(P14:P16)</f>
        <v>#N/A</v>
      </c>
    </row>
    <row r="18" spans="1:16" x14ac:dyDescent="0.25">
      <c r="A18" s="15" t="s">
        <v>25</v>
      </c>
      <c r="B18" s="54" t="s">
        <v>30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5">
        <f>B6*B5</f>
        <v>0</v>
      </c>
    </row>
    <row r="19" spans="1:16" x14ac:dyDescent="0.25">
      <c r="A19" s="15" t="s">
        <v>27</v>
      </c>
      <c r="B19" s="55" t="s">
        <v>718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0" t="e">
        <f>P18-P17</f>
        <v>#N/A</v>
      </c>
    </row>
    <row r="24" spans="1:16" x14ac:dyDescent="0.25">
      <c r="A24" s="40" t="s">
        <v>913</v>
      </c>
    </row>
    <row r="35" spans="2:16" x14ac:dyDescent="0.25">
      <c r="P35" t="s">
        <v>733</v>
      </c>
    </row>
    <row r="37" spans="2:16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</sheetData>
  <sheetProtection algorithmName="SHA-512" hashValue="bewWpuTJb8D/+WrndS4nHrz3XrhdiaEo//dUe1FVnx6gdWnCJEc0zm2KBiQOBKgVow2HJKnGF+BYVVT8icf4ww==" saltValue="k5dhSlnGm5EPr5V+kPUsjA==" spinCount="100000" sheet="1" objects="1" scenarios="1" selectLockedCells="1"/>
  <mergeCells count="10">
    <mergeCell ref="C2:E2"/>
    <mergeCell ref="C3:E3"/>
    <mergeCell ref="B19:O19"/>
    <mergeCell ref="B37:O37"/>
    <mergeCell ref="B14:O14"/>
    <mergeCell ref="B15:O15"/>
    <mergeCell ref="B16:H16"/>
    <mergeCell ref="J16:O16"/>
    <mergeCell ref="B17:O17"/>
    <mergeCell ref="B18:O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7A0EC3-544C-46BC-B454-6235F920C068}">
          <x14:formula1>
            <xm:f>List!$A$1:$A$2</xm:f>
          </x14:formula1>
          <xm:sqref>J16:O16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863C-1110-40AD-A3CC-622DCC1CDB11}">
  <sheetPr>
    <tabColor theme="9" tint="0.79998168889431442"/>
  </sheetPr>
  <dimension ref="A1:Q37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29.5703125" customWidth="1"/>
    <col min="2" max="2" width="14.42578125" customWidth="1"/>
    <col min="16" max="16" width="59.140625" customWidth="1"/>
    <col min="17" max="17" width="23.85546875" customWidth="1"/>
  </cols>
  <sheetData>
    <row r="1" spans="1:17" ht="18" thickBot="1" x14ac:dyDescent="0.35">
      <c r="A1" s="29" t="s">
        <v>0</v>
      </c>
      <c r="B1" s="29" t="s">
        <v>734</v>
      </c>
    </row>
    <row r="2" spans="1:17" ht="15.75" thickTop="1" x14ac:dyDescent="0.25">
      <c r="A2" s="14" t="s">
        <v>4</v>
      </c>
      <c r="B2" s="46"/>
      <c r="C2" s="51" t="e">
        <f>VLOOKUP(B2, 'DD T2 Rate'!A1:B92, 2, FALSE)</f>
        <v>#N/A</v>
      </c>
      <c r="D2" s="52"/>
      <c r="E2" s="53"/>
      <c r="Q2" s="12"/>
    </row>
    <row r="3" spans="1:17" x14ac:dyDescent="0.25">
      <c r="A3" s="14" t="s">
        <v>5</v>
      </c>
      <c r="B3" s="46"/>
      <c r="C3" s="51" t="e">
        <f>VLOOKUP(B3, Table3[[IRN Dist]:[District Names ]], 2, FALSE)</f>
        <v>#N/A</v>
      </c>
      <c r="D3" s="52"/>
      <c r="E3" s="53"/>
    </row>
    <row r="4" spans="1:17" x14ac:dyDescent="0.25">
      <c r="A4" s="14" t="s">
        <v>6</v>
      </c>
      <c r="B4" s="47"/>
    </row>
    <row r="5" spans="1:17" x14ac:dyDescent="0.25">
      <c r="A5" s="14" t="s">
        <v>7</v>
      </c>
      <c r="B5" s="47"/>
    </row>
    <row r="6" spans="1:17" x14ac:dyDescent="0.25">
      <c r="A6" s="14" t="s">
        <v>9</v>
      </c>
      <c r="B6" s="48"/>
    </row>
    <row r="7" spans="1:17" x14ac:dyDescent="0.25">
      <c r="A7" s="37" t="s">
        <v>895</v>
      </c>
      <c r="B7" s="38" t="e">
        <f>VLOOKUP(B2, 'DD T2 Rate'!A:C, 3, FALSE)</f>
        <v>#N/A</v>
      </c>
    </row>
    <row r="8" spans="1:17" x14ac:dyDescent="0.25">
      <c r="A8" s="37" t="s">
        <v>720</v>
      </c>
      <c r="B8" s="38">
        <v>4000</v>
      </c>
    </row>
    <row r="9" spans="1:17" x14ac:dyDescent="0.25">
      <c r="A9" s="37" t="s">
        <v>12</v>
      </c>
      <c r="B9" s="39" t="e">
        <f>VLOOKUP(B3, Table3[], 6, FALSE)</f>
        <v>#N/A</v>
      </c>
    </row>
    <row r="10" spans="1:17" x14ac:dyDescent="0.25">
      <c r="A10" s="37" t="s">
        <v>735</v>
      </c>
      <c r="B10" s="38">
        <v>7351.71</v>
      </c>
    </row>
    <row r="12" spans="1:17" x14ac:dyDescent="0.25">
      <c r="A12" s="3" t="s">
        <v>723</v>
      </c>
    </row>
    <row r="13" spans="1:17" x14ac:dyDescent="0.25">
      <c r="A13" s="4" t="s">
        <v>724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 t="s">
        <v>15</v>
      </c>
    </row>
    <row r="14" spans="1:17" x14ac:dyDescent="0.25">
      <c r="A14" s="15" t="s">
        <v>16</v>
      </c>
      <c r="B14" s="56" t="s">
        <v>725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1">
        <f>B8*B5</f>
        <v>0</v>
      </c>
    </row>
    <row r="15" spans="1:17" x14ac:dyDescent="0.25">
      <c r="A15" s="15" t="s">
        <v>18</v>
      </c>
      <c r="B15" s="59" t="s">
        <v>736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" t="e">
        <f>((((B10*VLOOKUP(B4,Table1[#All],2,FALSE))*B9)*0.5)*B5)</f>
        <v>#N/A</v>
      </c>
    </row>
    <row r="16" spans="1:17" x14ac:dyDescent="0.25">
      <c r="A16" s="15" t="s">
        <v>20</v>
      </c>
      <c r="B16" s="54" t="s">
        <v>732</v>
      </c>
      <c r="C16" s="54"/>
      <c r="D16" s="54"/>
      <c r="E16" s="54"/>
      <c r="F16" s="54"/>
      <c r="G16" s="54"/>
      <c r="H16" s="54"/>
      <c r="J16" s="58" t="s">
        <v>22</v>
      </c>
      <c r="K16" s="58"/>
      <c r="L16" s="58"/>
      <c r="M16" s="58"/>
      <c r="N16" s="58"/>
      <c r="O16" s="58"/>
      <c r="P16" s="58"/>
      <c r="Q16" s="1">
        <f>IF(J16="YES",B7*B5*(IF(B9&gt;0.3333,B9,0.3333)), 0)</f>
        <v>0</v>
      </c>
    </row>
    <row r="17" spans="1:17" x14ac:dyDescent="0.25">
      <c r="A17" s="15" t="s">
        <v>23</v>
      </c>
      <c r="B17" s="54" t="s">
        <v>737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" t="e">
        <f>SUM(Q14:Q16)</f>
        <v>#N/A</v>
      </c>
    </row>
    <row r="18" spans="1:17" x14ac:dyDescent="0.25">
      <c r="A18" s="15" t="s">
        <v>25</v>
      </c>
      <c r="B18" s="54" t="s">
        <v>30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">
        <f>B6*B5</f>
        <v>0</v>
      </c>
    </row>
    <row r="19" spans="1:17" x14ac:dyDescent="0.25">
      <c r="A19" s="15" t="s">
        <v>27</v>
      </c>
      <c r="B19" s="55" t="s">
        <v>718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6" t="e">
        <f>Q18-Q17</f>
        <v>#N/A</v>
      </c>
    </row>
    <row r="24" spans="1:17" x14ac:dyDescent="0.25">
      <c r="A24" s="40" t="s">
        <v>913</v>
      </c>
    </row>
    <row r="35" spans="2:17" x14ac:dyDescent="0.25">
      <c r="Q35" t="s">
        <v>733</v>
      </c>
    </row>
    <row r="37" spans="2:17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</sheetData>
  <sheetProtection algorithmName="SHA-512" hashValue="LtJSYq9cfCm2igs1ibqi7uWuHbRLsbmkCDcIWposH10uegOYKaRtdAzKN3kGXgrGD3419XuoRqoQmiqj72tPzA==" saltValue="TtGomA0pFDK4M8MAIKgTIQ==" spinCount="100000" sheet="1" objects="1" scenarios="1" selectLockedCells="1"/>
  <mergeCells count="10">
    <mergeCell ref="C2:E2"/>
    <mergeCell ref="C3:E3"/>
    <mergeCell ref="B19:P19"/>
    <mergeCell ref="B37:P37"/>
    <mergeCell ref="B14:P14"/>
    <mergeCell ref="B15:P15"/>
    <mergeCell ref="B16:H16"/>
    <mergeCell ref="J16:P16"/>
    <mergeCell ref="B17:P17"/>
    <mergeCell ref="B18:P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9C4AD8-79C6-4942-8833-C96146D19594}">
          <x14:formula1>
            <xm:f>List!$A$1:$A$2</xm:f>
          </x14:formula1>
          <xm:sqref>J16:P16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FB97-E565-48AE-8E0A-5C28D7A06726}">
  <sheetPr>
    <tabColor theme="9" tint="0.79998168889431442"/>
  </sheetPr>
  <dimension ref="A1:Q25"/>
  <sheetViews>
    <sheetView workbookViewId="0">
      <selection activeCell="B2" sqref="B2"/>
    </sheetView>
  </sheetViews>
  <sheetFormatPr defaultRowHeight="15" x14ac:dyDescent="0.25"/>
  <cols>
    <col min="1" max="1" width="26" customWidth="1"/>
    <col min="2" max="2" width="13.140625" customWidth="1"/>
    <col min="16" max="16" width="30.5703125" customWidth="1"/>
    <col min="17" max="17" width="16.28515625" customWidth="1"/>
  </cols>
  <sheetData>
    <row r="1" spans="1:17" ht="18" thickBot="1" x14ac:dyDescent="0.35">
      <c r="A1" s="29" t="s">
        <v>0</v>
      </c>
      <c r="B1" s="29" t="s">
        <v>719</v>
      </c>
    </row>
    <row r="2" spans="1:17" ht="15.75" thickTop="1" x14ac:dyDescent="0.25">
      <c r="A2" s="6" t="s">
        <v>4</v>
      </c>
      <c r="B2" s="46"/>
      <c r="C2" s="51" t="e">
        <f>VLOOKUP(B2, Table3[], 2, FALSE)</f>
        <v>#N/A</v>
      </c>
      <c r="D2" s="52"/>
      <c r="E2" s="53"/>
    </row>
    <row r="3" spans="1:17" x14ac:dyDescent="0.25">
      <c r="A3" s="6" t="s">
        <v>5</v>
      </c>
      <c r="B3" s="46"/>
      <c r="C3" s="51" t="e">
        <f>VLOOKUP(B3, Table3[], 2, FALSE)</f>
        <v>#N/A</v>
      </c>
      <c r="D3" s="52"/>
      <c r="E3" s="53"/>
    </row>
    <row r="4" spans="1:17" x14ac:dyDescent="0.25">
      <c r="A4" s="6" t="s">
        <v>6</v>
      </c>
      <c r="B4" s="47"/>
    </row>
    <row r="5" spans="1:17" x14ac:dyDescent="0.25">
      <c r="A5" s="6" t="s">
        <v>7</v>
      </c>
      <c r="B5" s="47"/>
      <c r="L5" s="14"/>
    </row>
    <row r="6" spans="1:17" x14ac:dyDescent="0.25">
      <c r="A6" s="6" t="s">
        <v>9</v>
      </c>
      <c r="B6" s="48"/>
      <c r="L6" s="14"/>
    </row>
    <row r="7" spans="1:17" x14ac:dyDescent="0.25">
      <c r="A7" s="25" t="s">
        <v>895</v>
      </c>
      <c r="B7" s="26" t="e">
        <f>VLOOKUP(B2, 'Trad Dist Calc Data'!A:I, 9, FALSE)</f>
        <v>#N/A</v>
      </c>
      <c r="L7" s="14"/>
    </row>
    <row r="8" spans="1:17" x14ac:dyDescent="0.25">
      <c r="A8" s="25" t="s">
        <v>720</v>
      </c>
      <c r="B8" s="26">
        <v>4000</v>
      </c>
      <c r="L8" s="14"/>
    </row>
    <row r="9" spans="1:17" x14ac:dyDescent="0.25">
      <c r="A9" s="25" t="s">
        <v>714</v>
      </c>
      <c r="B9" s="27">
        <v>7351.71</v>
      </c>
      <c r="L9" s="14"/>
    </row>
    <row r="10" spans="1:17" x14ac:dyDescent="0.25">
      <c r="A10" s="25" t="s">
        <v>721</v>
      </c>
      <c r="B10" s="28" t="e">
        <f>VLOOKUP(B2, Table3[], 6, FALSE)</f>
        <v>#N/A</v>
      </c>
      <c r="L10" s="14"/>
    </row>
    <row r="11" spans="1:17" x14ac:dyDescent="0.25">
      <c r="A11" s="25" t="s">
        <v>722</v>
      </c>
      <c r="B11" s="25">
        <v>1</v>
      </c>
      <c r="L11" s="14"/>
    </row>
    <row r="12" spans="1:17" x14ac:dyDescent="0.25">
      <c r="A12" s="3"/>
      <c r="L12" s="14"/>
    </row>
    <row r="13" spans="1:17" x14ac:dyDescent="0.25">
      <c r="A13" s="3" t="s">
        <v>723</v>
      </c>
      <c r="L13" s="14"/>
    </row>
    <row r="14" spans="1:17" x14ac:dyDescent="0.25">
      <c r="A14" s="4" t="s">
        <v>724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 t="s">
        <v>15</v>
      </c>
    </row>
    <row r="15" spans="1:17" x14ac:dyDescent="0.25">
      <c r="A15" s="15" t="s">
        <v>16</v>
      </c>
      <c r="B15" s="56" t="s">
        <v>725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">
        <f>B8*B5</f>
        <v>0</v>
      </c>
    </row>
    <row r="16" spans="1:17" x14ac:dyDescent="0.25">
      <c r="A16" s="15" t="s">
        <v>18</v>
      </c>
      <c r="B16" s="61" t="s">
        <v>738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" t="e">
        <f>((((B9*VLOOKUP(B4, Table1[#All], 2, FALSE))*B10)*0.5)*B11)*B5</f>
        <v>#N/A</v>
      </c>
    </row>
    <row r="17" spans="1:17" x14ac:dyDescent="0.25">
      <c r="A17" s="7" t="s">
        <v>20</v>
      </c>
      <c r="B17" s="54" t="s">
        <v>21</v>
      </c>
      <c r="C17" s="54"/>
      <c r="D17" s="54"/>
      <c r="E17" s="54"/>
      <c r="F17" s="54"/>
      <c r="G17" s="54"/>
      <c r="H17" s="54"/>
      <c r="J17" s="58" t="s">
        <v>22</v>
      </c>
      <c r="K17" s="58"/>
      <c r="L17" s="58"/>
      <c r="M17" s="58"/>
      <c r="N17" s="58"/>
      <c r="O17" s="58"/>
      <c r="P17" s="58"/>
      <c r="Q17" s="23">
        <f>IF(J17="YES", B7*B5*(IF(B10&gt;0.3333, B10, 0.3333)), 0)</f>
        <v>0</v>
      </c>
    </row>
    <row r="18" spans="1:17" x14ac:dyDescent="0.25">
      <c r="A18" s="7" t="s">
        <v>23</v>
      </c>
      <c r="B18" s="54" t="s">
        <v>24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" t="e">
        <f>SUM(Q15:Q17)</f>
        <v>#N/A</v>
      </c>
    </row>
    <row r="19" spans="1:17" x14ac:dyDescent="0.25">
      <c r="A19" s="7" t="s">
        <v>25</v>
      </c>
      <c r="B19" s="54" t="s">
        <v>717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">
        <f>B6*B5</f>
        <v>0</v>
      </c>
    </row>
    <row r="20" spans="1:17" x14ac:dyDescent="0.25">
      <c r="A20" s="7" t="s">
        <v>27</v>
      </c>
      <c r="B20" s="55" t="s">
        <v>726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8" t="e">
        <f>Q19-Q18</f>
        <v>#N/A</v>
      </c>
    </row>
    <row r="25" spans="1:17" x14ac:dyDescent="0.25">
      <c r="A25" s="40" t="s">
        <v>913</v>
      </c>
    </row>
  </sheetData>
  <sheetProtection algorithmName="SHA-512" hashValue="xTW1OiSYSo2D5RsAsdhaIABb1hhdFUOJ5Uur/b8JqKnUYp3imWq5sEADVZLLC1rJEy+LFw/WfHk/f9tKPQn8uw==" saltValue="E5JB6yYHYsgtfBdZFFlraw==" spinCount="100000" sheet="1" objects="1" scenarios="1" selectLockedCells="1"/>
  <mergeCells count="9">
    <mergeCell ref="C3:E3"/>
    <mergeCell ref="C2:E2"/>
    <mergeCell ref="B20:P20"/>
    <mergeCell ref="B15:P15"/>
    <mergeCell ref="B16:P16"/>
    <mergeCell ref="B17:H17"/>
    <mergeCell ref="J17:P17"/>
    <mergeCell ref="B18:P18"/>
    <mergeCell ref="B19:P19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84368D-C6AB-4D17-A9F2-63D671657411}">
          <x14:formula1>
            <xm:f>List!$A$1:$A$2</xm:f>
          </x14:formula1>
          <xm:sqref>J17:P17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341B-CBD9-437F-A91C-083EBDCA215B}">
  <sheetPr>
    <tabColor theme="0" tint="-0.499984740745262"/>
  </sheetPr>
  <dimension ref="A1:D7"/>
  <sheetViews>
    <sheetView workbookViewId="0">
      <selection activeCell="C2" sqref="C2"/>
    </sheetView>
  </sheetViews>
  <sheetFormatPr defaultRowHeight="15" x14ac:dyDescent="0.25"/>
  <cols>
    <col min="1" max="1" width="18.5703125" customWidth="1"/>
    <col min="2" max="2" width="21.28515625" customWidth="1"/>
    <col min="3" max="3" width="15.7109375" customWidth="1"/>
    <col min="4" max="4" width="38.5703125" customWidth="1"/>
  </cols>
  <sheetData>
    <row r="1" spans="1:4" x14ac:dyDescent="0.25">
      <c r="A1" t="s">
        <v>6</v>
      </c>
      <c r="B1" t="s">
        <v>33</v>
      </c>
      <c r="C1" t="s">
        <v>34</v>
      </c>
      <c r="D1" t="s">
        <v>35</v>
      </c>
    </row>
    <row r="2" spans="1:4" x14ac:dyDescent="0.25">
      <c r="A2">
        <v>1</v>
      </c>
      <c r="B2">
        <v>0.24349999999999999</v>
      </c>
      <c r="C2" s="1">
        <v>7351.71</v>
      </c>
      <c r="D2" s="1">
        <f>Table1[[#This Row],[Base Per Pupil]]*Table1[[#This Row],[FY22 Weight Percent]]</f>
        <v>1790.1413849999999</v>
      </c>
    </row>
    <row r="3" spans="1:4" x14ac:dyDescent="0.25">
      <c r="A3">
        <v>2</v>
      </c>
      <c r="B3">
        <v>0.6179</v>
      </c>
      <c r="C3" s="1">
        <v>7351.71</v>
      </c>
      <c r="D3" s="1">
        <v>4542.0407830000004</v>
      </c>
    </row>
    <row r="4" spans="1:4" x14ac:dyDescent="0.25">
      <c r="A4">
        <v>3</v>
      </c>
      <c r="B4">
        <v>1.4844999999999999</v>
      </c>
      <c r="C4" s="1">
        <v>7351.71</v>
      </c>
      <c r="D4" s="1">
        <v>10912.218065000001</v>
      </c>
    </row>
    <row r="5" spans="1:4" x14ac:dyDescent="0.25">
      <c r="A5">
        <v>4</v>
      </c>
      <c r="B5">
        <v>1.9812000000000001</v>
      </c>
      <c r="C5" s="1">
        <v>7351.71</v>
      </c>
      <c r="D5" s="1">
        <v>14563.345524000002</v>
      </c>
    </row>
    <row r="6" spans="1:4" x14ac:dyDescent="0.25">
      <c r="A6">
        <v>5</v>
      </c>
      <c r="B6">
        <v>2.6829999999999998</v>
      </c>
      <c r="C6" s="1">
        <v>7351.71</v>
      </c>
      <c r="D6" s="1">
        <v>19722.11591</v>
      </c>
    </row>
    <row r="7" spans="1:4" x14ac:dyDescent="0.25">
      <c r="A7">
        <v>6</v>
      </c>
      <c r="B7">
        <v>3.9554</v>
      </c>
      <c r="C7" s="1">
        <v>7351.71</v>
      </c>
      <c r="D7" s="1">
        <v>29075.235658000001</v>
      </c>
    </row>
  </sheetData>
  <sheetProtection algorithmName="SHA-512" hashValue="o95Ll9o0ByWyTRrjTquw2LWb2moQY1PNkPy9OLf9VOduOaMyfTVfU39wck32W3L+Y78LFOCjMsfBOg5DY4hcdQ==" saltValue="qyI76TER5ywi0f1GTReoHg==" spinCount="100000" sheet="1" objects="1" scenarios="1"/>
  <phoneticPr fontId="14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04080-7050-463C-B290-1BE79A7E16FC}">
  <sheetPr>
    <tabColor theme="0" tint="-0.499984740745262"/>
  </sheetPr>
  <dimension ref="A1:C92"/>
  <sheetViews>
    <sheetView workbookViewId="0"/>
  </sheetViews>
  <sheetFormatPr defaultRowHeight="15" x14ac:dyDescent="0.25"/>
  <cols>
    <col min="2" max="2" width="36.42578125" customWidth="1"/>
    <col min="3" max="3" width="15.28515625" customWidth="1"/>
    <col min="4" max="4" width="16" customWidth="1"/>
  </cols>
  <sheetData>
    <row r="1" spans="1:3" x14ac:dyDescent="0.25">
      <c r="A1" t="s">
        <v>800</v>
      </c>
      <c r="B1" t="s">
        <v>801</v>
      </c>
      <c r="C1" t="s">
        <v>893</v>
      </c>
    </row>
    <row r="2" spans="1:3" x14ac:dyDescent="0.25">
      <c r="A2">
        <v>12815</v>
      </c>
      <c r="B2" t="s">
        <v>889</v>
      </c>
      <c r="C2">
        <v>0</v>
      </c>
    </row>
    <row r="3" spans="1:3" x14ac:dyDescent="0.25">
      <c r="A3">
        <v>65813</v>
      </c>
      <c r="B3" t="s">
        <v>831</v>
      </c>
      <c r="C3">
        <v>0</v>
      </c>
    </row>
    <row r="4" spans="1:3" x14ac:dyDescent="0.25">
      <c r="A4">
        <v>65821</v>
      </c>
      <c r="B4" t="s">
        <v>820</v>
      </c>
      <c r="C4">
        <v>0</v>
      </c>
    </row>
    <row r="5" spans="1:3" x14ac:dyDescent="0.25">
      <c r="A5">
        <v>65839</v>
      </c>
      <c r="B5" t="s">
        <v>803</v>
      </c>
      <c r="C5">
        <v>16708.32</v>
      </c>
    </row>
    <row r="6" spans="1:3" x14ac:dyDescent="0.25">
      <c r="A6">
        <v>65854</v>
      </c>
      <c r="B6" t="s">
        <v>808</v>
      </c>
      <c r="C6">
        <v>42607</v>
      </c>
    </row>
    <row r="7" spans="1:3" x14ac:dyDescent="0.25">
      <c r="A7">
        <v>65870</v>
      </c>
      <c r="B7" t="s">
        <v>824</v>
      </c>
      <c r="C7">
        <v>0</v>
      </c>
    </row>
    <row r="8" spans="1:3" x14ac:dyDescent="0.25">
      <c r="A8">
        <v>65904</v>
      </c>
      <c r="B8" t="s">
        <v>855</v>
      </c>
      <c r="C8">
        <v>0</v>
      </c>
    </row>
    <row r="9" spans="1:3" x14ac:dyDescent="0.25">
      <c r="A9">
        <v>65912</v>
      </c>
      <c r="B9" t="s">
        <v>830</v>
      </c>
      <c r="C9">
        <v>0</v>
      </c>
    </row>
    <row r="10" spans="1:3" x14ac:dyDescent="0.25">
      <c r="A10">
        <v>65920</v>
      </c>
      <c r="B10" t="s">
        <v>876</v>
      </c>
      <c r="C10">
        <v>6646.5675675675675</v>
      </c>
    </row>
    <row r="11" spans="1:3" x14ac:dyDescent="0.25">
      <c r="A11">
        <v>65938</v>
      </c>
      <c r="B11" t="s">
        <v>838</v>
      </c>
      <c r="C11">
        <v>0</v>
      </c>
    </row>
    <row r="12" spans="1:3" x14ac:dyDescent="0.25">
      <c r="A12">
        <v>65946</v>
      </c>
      <c r="B12" t="s">
        <v>869</v>
      </c>
      <c r="C12">
        <v>6784.98</v>
      </c>
    </row>
    <row r="13" spans="1:3" x14ac:dyDescent="0.25">
      <c r="A13">
        <v>65953</v>
      </c>
      <c r="B13" t="s">
        <v>849</v>
      </c>
      <c r="C13">
        <v>0</v>
      </c>
    </row>
    <row r="14" spans="1:3" x14ac:dyDescent="0.25">
      <c r="A14">
        <v>65961</v>
      </c>
      <c r="B14" t="s">
        <v>810</v>
      </c>
      <c r="C14">
        <v>0</v>
      </c>
    </row>
    <row r="15" spans="1:3" x14ac:dyDescent="0.25">
      <c r="A15">
        <v>65979</v>
      </c>
      <c r="B15" t="s">
        <v>728</v>
      </c>
      <c r="C15">
        <v>15473.477386934674</v>
      </c>
    </row>
    <row r="16" spans="1:3" x14ac:dyDescent="0.25">
      <c r="A16">
        <v>65987</v>
      </c>
      <c r="B16" t="s">
        <v>873</v>
      </c>
      <c r="C16">
        <v>0</v>
      </c>
    </row>
    <row r="17" spans="1:3" x14ac:dyDescent="0.25">
      <c r="A17">
        <v>65995</v>
      </c>
      <c r="B17" t="s">
        <v>888</v>
      </c>
      <c r="C17">
        <v>0</v>
      </c>
    </row>
    <row r="18" spans="1:3" x14ac:dyDescent="0.25">
      <c r="A18">
        <v>66019</v>
      </c>
      <c r="B18" t="s">
        <v>845</v>
      </c>
      <c r="C18">
        <v>0</v>
      </c>
    </row>
    <row r="19" spans="1:3" x14ac:dyDescent="0.25">
      <c r="A19">
        <v>66027</v>
      </c>
      <c r="B19" t="s">
        <v>882</v>
      </c>
      <c r="C19">
        <v>12729.571428571429</v>
      </c>
    </row>
    <row r="20" spans="1:3" x14ac:dyDescent="0.25">
      <c r="A20">
        <v>66035</v>
      </c>
      <c r="B20" t="s">
        <v>886</v>
      </c>
      <c r="C20">
        <v>13098.764705882353</v>
      </c>
    </row>
    <row r="21" spans="1:3" x14ac:dyDescent="0.25">
      <c r="A21">
        <v>66043</v>
      </c>
      <c r="B21" t="s">
        <v>815</v>
      </c>
      <c r="C21">
        <v>18773.076923076922</v>
      </c>
    </row>
    <row r="22" spans="1:3" x14ac:dyDescent="0.25">
      <c r="A22">
        <v>66050</v>
      </c>
      <c r="B22" t="s">
        <v>856</v>
      </c>
      <c r="C22">
        <v>7647.5357142857147</v>
      </c>
    </row>
    <row r="23" spans="1:3" x14ac:dyDescent="0.25">
      <c r="A23">
        <v>66068</v>
      </c>
      <c r="B23" t="s">
        <v>804</v>
      </c>
      <c r="C23">
        <v>12261.914285714285</v>
      </c>
    </row>
    <row r="24" spans="1:3" x14ac:dyDescent="0.25">
      <c r="A24">
        <v>66076</v>
      </c>
      <c r="B24" t="s">
        <v>811</v>
      </c>
      <c r="C24">
        <v>0</v>
      </c>
    </row>
    <row r="25" spans="1:3" x14ac:dyDescent="0.25">
      <c r="A25">
        <v>66084</v>
      </c>
      <c r="B25" t="s">
        <v>846</v>
      </c>
      <c r="C25">
        <v>0</v>
      </c>
    </row>
    <row r="26" spans="1:3" x14ac:dyDescent="0.25">
      <c r="A26">
        <v>66092</v>
      </c>
      <c r="B26" t="s">
        <v>812</v>
      </c>
      <c r="C26">
        <v>11671.285714285714</v>
      </c>
    </row>
    <row r="27" spans="1:3" x14ac:dyDescent="0.25">
      <c r="A27">
        <v>66100</v>
      </c>
      <c r="B27" t="s">
        <v>841</v>
      </c>
      <c r="C27">
        <v>0</v>
      </c>
    </row>
    <row r="28" spans="1:3" x14ac:dyDescent="0.25">
      <c r="A28">
        <v>66118</v>
      </c>
      <c r="B28" t="s">
        <v>853</v>
      </c>
      <c r="C28">
        <v>25820.666666666668</v>
      </c>
    </row>
    <row r="29" spans="1:3" x14ac:dyDescent="0.25">
      <c r="A29">
        <v>66126</v>
      </c>
      <c r="B29" t="s">
        <v>850</v>
      </c>
      <c r="C29">
        <v>0</v>
      </c>
    </row>
    <row r="30" spans="1:3" x14ac:dyDescent="0.25">
      <c r="A30">
        <v>66134</v>
      </c>
      <c r="B30" t="s">
        <v>861</v>
      </c>
      <c r="C30">
        <v>0</v>
      </c>
    </row>
    <row r="31" spans="1:3" x14ac:dyDescent="0.25">
      <c r="A31">
        <v>66142</v>
      </c>
      <c r="B31" t="s">
        <v>870</v>
      </c>
      <c r="C31">
        <v>0</v>
      </c>
    </row>
    <row r="32" spans="1:3" x14ac:dyDescent="0.25">
      <c r="A32">
        <v>66159</v>
      </c>
      <c r="B32" t="s">
        <v>883</v>
      </c>
      <c r="C32">
        <v>0</v>
      </c>
    </row>
    <row r="33" spans="1:3" x14ac:dyDescent="0.25">
      <c r="A33">
        <v>66167</v>
      </c>
      <c r="B33" t="s">
        <v>877</v>
      </c>
      <c r="C33">
        <v>0</v>
      </c>
    </row>
    <row r="34" spans="1:3" x14ac:dyDescent="0.25">
      <c r="A34">
        <v>66175</v>
      </c>
      <c r="B34" t="s">
        <v>862</v>
      </c>
      <c r="C34">
        <v>0</v>
      </c>
    </row>
    <row r="35" spans="1:3" x14ac:dyDescent="0.25">
      <c r="A35">
        <v>66183</v>
      </c>
      <c r="B35" t="s">
        <v>816</v>
      </c>
      <c r="C35">
        <v>0</v>
      </c>
    </row>
    <row r="36" spans="1:3" x14ac:dyDescent="0.25">
      <c r="A36">
        <v>66191</v>
      </c>
      <c r="B36" t="s">
        <v>829</v>
      </c>
      <c r="C36">
        <v>0</v>
      </c>
    </row>
    <row r="37" spans="1:3" x14ac:dyDescent="0.25">
      <c r="A37">
        <v>66209</v>
      </c>
      <c r="B37" t="s">
        <v>809</v>
      </c>
      <c r="C37">
        <v>0</v>
      </c>
    </row>
    <row r="38" spans="1:3" x14ac:dyDescent="0.25">
      <c r="A38">
        <v>66225</v>
      </c>
      <c r="B38" t="s">
        <v>891</v>
      </c>
      <c r="C38">
        <v>0</v>
      </c>
    </row>
    <row r="39" spans="1:3" x14ac:dyDescent="0.25">
      <c r="A39">
        <v>66233</v>
      </c>
      <c r="B39" t="s">
        <v>837</v>
      </c>
      <c r="C39">
        <v>0</v>
      </c>
    </row>
    <row r="40" spans="1:3" x14ac:dyDescent="0.25">
      <c r="A40">
        <v>66241</v>
      </c>
      <c r="B40" t="s">
        <v>832</v>
      </c>
      <c r="C40">
        <v>7399.5510204081629</v>
      </c>
    </row>
    <row r="41" spans="1:3" x14ac:dyDescent="0.25">
      <c r="A41">
        <v>66258</v>
      </c>
      <c r="B41" t="s">
        <v>823</v>
      </c>
      <c r="C41">
        <v>0</v>
      </c>
    </row>
    <row r="42" spans="1:3" x14ac:dyDescent="0.25">
      <c r="A42">
        <v>66266</v>
      </c>
      <c r="B42" t="s">
        <v>854</v>
      </c>
      <c r="C42">
        <v>13096.669565217391</v>
      </c>
    </row>
    <row r="43" spans="1:3" x14ac:dyDescent="0.25">
      <c r="A43">
        <v>66274</v>
      </c>
      <c r="B43" t="s">
        <v>840</v>
      </c>
      <c r="C43">
        <v>9009.2727272727279</v>
      </c>
    </row>
    <row r="44" spans="1:3" x14ac:dyDescent="0.25">
      <c r="A44">
        <v>66290</v>
      </c>
      <c r="B44" t="s">
        <v>825</v>
      </c>
      <c r="C44">
        <v>24329.571428571428</v>
      </c>
    </row>
    <row r="45" spans="1:3" x14ac:dyDescent="0.25">
      <c r="A45">
        <v>66308</v>
      </c>
      <c r="B45" t="s">
        <v>826</v>
      </c>
      <c r="C45">
        <v>18668.642857142859</v>
      </c>
    </row>
    <row r="46" spans="1:3" x14ac:dyDescent="0.25">
      <c r="A46">
        <v>66316</v>
      </c>
      <c r="B46" t="s">
        <v>875</v>
      </c>
      <c r="C46">
        <v>0</v>
      </c>
    </row>
    <row r="47" spans="1:3" x14ac:dyDescent="0.25">
      <c r="A47">
        <v>66324</v>
      </c>
      <c r="B47" t="s">
        <v>867</v>
      </c>
      <c r="C47">
        <v>18132.474820143885</v>
      </c>
    </row>
    <row r="48" spans="1:3" x14ac:dyDescent="0.25">
      <c r="A48">
        <v>66357</v>
      </c>
      <c r="B48" t="s">
        <v>871</v>
      </c>
      <c r="C48">
        <v>11444.30303030303</v>
      </c>
    </row>
    <row r="49" spans="1:3" x14ac:dyDescent="0.25">
      <c r="A49">
        <v>66365</v>
      </c>
      <c r="B49" t="s">
        <v>813</v>
      </c>
      <c r="C49">
        <v>0</v>
      </c>
    </row>
    <row r="50" spans="1:3" x14ac:dyDescent="0.25">
      <c r="A50">
        <v>66563</v>
      </c>
      <c r="B50" t="s">
        <v>881</v>
      </c>
      <c r="C50">
        <v>0</v>
      </c>
    </row>
    <row r="51" spans="1:3" x14ac:dyDescent="0.25">
      <c r="A51">
        <v>67223</v>
      </c>
      <c r="B51" t="s">
        <v>807</v>
      </c>
      <c r="C51">
        <v>0</v>
      </c>
    </row>
    <row r="52" spans="1:3" x14ac:dyDescent="0.25">
      <c r="A52">
        <v>67231</v>
      </c>
      <c r="B52" t="s">
        <v>868</v>
      </c>
      <c r="C52">
        <v>0</v>
      </c>
    </row>
    <row r="53" spans="1:3" x14ac:dyDescent="0.25">
      <c r="A53">
        <v>68015</v>
      </c>
      <c r="B53" t="s">
        <v>864</v>
      </c>
      <c r="C53">
        <v>0</v>
      </c>
    </row>
    <row r="54" spans="1:3" x14ac:dyDescent="0.25">
      <c r="A54">
        <v>68627</v>
      </c>
      <c r="B54" t="s">
        <v>848</v>
      </c>
      <c r="C54">
        <v>0</v>
      </c>
    </row>
    <row r="55" spans="1:3" x14ac:dyDescent="0.25">
      <c r="A55">
        <v>68890</v>
      </c>
      <c r="B55" t="s">
        <v>802</v>
      </c>
      <c r="C55">
        <v>24488.21875</v>
      </c>
    </row>
    <row r="56" spans="1:3" x14ac:dyDescent="0.25">
      <c r="A56">
        <v>68957</v>
      </c>
      <c r="B56" t="s">
        <v>859</v>
      </c>
      <c r="C56">
        <v>0</v>
      </c>
    </row>
    <row r="57" spans="1:3" x14ac:dyDescent="0.25">
      <c r="A57">
        <v>69039</v>
      </c>
      <c r="B57" t="s">
        <v>851</v>
      </c>
      <c r="C57">
        <v>0</v>
      </c>
    </row>
    <row r="58" spans="1:3" x14ac:dyDescent="0.25">
      <c r="A58">
        <v>69062</v>
      </c>
      <c r="B58" t="s">
        <v>863</v>
      </c>
      <c r="C58">
        <v>0</v>
      </c>
    </row>
    <row r="59" spans="1:3" x14ac:dyDescent="0.25">
      <c r="A59">
        <v>69088</v>
      </c>
      <c r="B59" t="s">
        <v>878</v>
      </c>
      <c r="C59">
        <v>0</v>
      </c>
    </row>
    <row r="60" spans="1:3" x14ac:dyDescent="0.25">
      <c r="A60">
        <v>69112</v>
      </c>
      <c r="B60" t="s">
        <v>842</v>
      </c>
      <c r="C60">
        <v>0</v>
      </c>
    </row>
    <row r="61" spans="1:3" x14ac:dyDescent="0.25">
      <c r="A61">
        <v>69229</v>
      </c>
      <c r="B61" t="s">
        <v>874</v>
      </c>
      <c r="C61">
        <v>0</v>
      </c>
    </row>
    <row r="62" spans="1:3" x14ac:dyDescent="0.25">
      <c r="A62">
        <v>69294</v>
      </c>
      <c r="B62" t="s">
        <v>833</v>
      </c>
      <c r="C62">
        <v>0</v>
      </c>
    </row>
    <row r="63" spans="1:3" x14ac:dyDescent="0.25">
      <c r="A63">
        <v>69625</v>
      </c>
      <c r="B63" t="s">
        <v>884</v>
      </c>
      <c r="C63">
        <v>16233.92</v>
      </c>
    </row>
    <row r="64" spans="1:3" x14ac:dyDescent="0.25">
      <c r="A64">
        <v>69773</v>
      </c>
      <c r="B64" t="s">
        <v>839</v>
      </c>
      <c r="C64">
        <v>88486.399999999994</v>
      </c>
    </row>
    <row r="65" spans="1:3" x14ac:dyDescent="0.25">
      <c r="A65">
        <v>70011</v>
      </c>
      <c r="B65" t="s">
        <v>857</v>
      </c>
      <c r="C65">
        <v>0</v>
      </c>
    </row>
    <row r="66" spans="1:3" x14ac:dyDescent="0.25">
      <c r="A66">
        <v>70037</v>
      </c>
      <c r="B66" t="s">
        <v>822</v>
      </c>
      <c r="C66">
        <v>16951.459016393441</v>
      </c>
    </row>
    <row r="67" spans="1:3" x14ac:dyDescent="0.25">
      <c r="A67">
        <v>70615</v>
      </c>
      <c r="B67" t="s">
        <v>836</v>
      </c>
      <c r="C67">
        <v>0</v>
      </c>
    </row>
    <row r="68" spans="1:3" x14ac:dyDescent="0.25">
      <c r="A68">
        <v>71076</v>
      </c>
      <c r="B68" t="s">
        <v>817</v>
      </c>
      <c r="C68">
        <v>10829.733333333334</v>
      </c>
    </row>
    <row r="69" spans="1:3" x14ac:dyDescent="0.25">
      <c r="A69">
        <v>71084</v>
      </c>
      <c r="B69" t="s">
        <v>805</v>
      </c>
      <c r="C69">
        <v>19212.227272727272</v>
      </c>
    </row>
    <row r="70" spans="1:3" x14ac:dyDescent="0.25">
      <c r="A70">
        <v>71092</v>
      </c>
      <c r="B70" t="s">
        <v>880</v>
      </c>
      <c r="C70">
        <v>0</v>
      </c>
    </row>
    <row r="71" spans="1:3" x14ac:dyDescent="0.25">
      <c r="A71">
        <v>71100</v>
      </c>
      <c r="B71" t="s">
        <v>843</v>
      </c>
      <c r="C71">
        <v>7940.2777777777774</v>
      </c>
    </row>
    <row r="72" spans="1:3" x14ac:dyDescent="0.25">
      <c r="A72">
        <v>71118</v>
      </c>
      <c r="B72" t="s">
        <v>890</v>
      </c>
      <c r="C72">
        <v>0</v>
      </c>
    </row>
    <row r="73" spans="1:3" x14ac:dyDescent="0.25">
      <c r="A73">
        <v>71126</v>
      </c>
      <c r="B73" t="s">
        <v>865</v>
      </c>
      <c r="C73">
        <v>0</v>
      </c>
    </row>
    <row r="74" spans="1:3" x14ac:dyDescent="0.25">
      <c r="A74">
        <v>71134</v>
      </c>
      <c r="B74" t="s">
        <v>879</v>
      </c>
      <c r="C74">
        <v>0</v>
      </c>
    </row>
    <row r="75" spans="1:3" x14ac:dyDescent="0.25">
      <c r="A75">
        <v>71142</v>
      </c>
      <c r="B75" t="s">
        <v>818</v>
      </c>
      <c r="C75">
        <v>0</v>
      </c>
    </row>
    <row r="76" spans="1:3" x14ac:dyDescent="0.25">
      <c r="A76">
        <v>71159</v>
      </c>
      <c r="B76" t="s">
        <v>866</v>
      </c>
      <c r="C76">
        <v>0</v>
      </c>
    </row>
    <row r="77" spans="1:3" x14ac:dyDescent="0.25">
      <c r="A77">
        <v>71167</v>
      </c>
      <c r="B77" t="s">
        <v>872</v>
      </c>
      <c r="C77">
        <v>0</v>
      </c>
    </row>
    <row r="78" spans="1:3" x14ac:dyDescent="0.25">
      <c r="A78">
        <v>71175</v>
      </c>
      <c r="B78" t="s">
        <v>847</v>
      </c>
      <c r="C78">
        <v>3464.7022900763359</v>
      </c>
    </row>
    <row r="79" spans="1:3" x14ac:dyDescent="0.25">
      <c r="A79">
        <v>71183</v>
      </c>
      <c r="B79" t="s">
        <v>887</v>
      </c>
      <c r="C79">
        <v>0</v>
      </c>
    </row>
    <row r="80" spans="1:3" x14ac:dyDescent="0.25">
      <c r="A80">
        <v>71191</v>
      </c>
      <c r="B80" t="s">
        <v>844</v>
      </c>
      <c r="C80">
        <v>46815.666666666664</v>
      </c>
    </row>
    <row r="81" spans="1:3" x14ac:dyDescent="0.25">
      <c r="A81">
        <v>71472</v>
      </c>
      <c r="B81" t="s">
        <v>827</v>
      </c>
      <c r="C81">
        <v>0</v>
      </c>
    </row>
    <row r="82" spans="1:3" x14ac:dyDescent="0.25">
      <c r="A82">
        <v>71589</v>
      </c>
      <c r="B82" t="s">
        <v>860</v>
      </c>
      <c r="C82">
        <v>0</v>
      </c>
    </row>
    <row r="83" spans="1:3" x14ac:dyDescent="0.25">
      <c r="A83">
        <v>71597</v>
      </c>
      <c r="B83" t="s">
        <v>806</v>
      </c>
      <c r="C83">
        <v>0</v>
      </c>
    </row>
    <row r="84" spans="1:3" x14ac:dyDescent="0.25">
      <c r="A84">
        <v>71787</v>
      </c>
      <c r="B84" t="s">
        <v>821</v>
      </c>
      <c r="C84">
        <v>0</v>
      </c>
    </row>
    <row r="85" spans="1:3" x14ac:dyDescent="0.25">
      <c r="A85">
        <v>78014</v>
      </c>
      <c r="B85" t="s">
        <v>814</v>
      </c>
      <c r="C85">
        <v>15684.076923076924</v>
      </c>
    </row>
    <row r="86" spans="1:3" x14ac:dyDescent="0.25">
      <c r="A86">
        <v>78022</v>
      </c>
      <c r="B86" t="s">
        <v>885</v>
      </c>
      <c r="C86">
        <v>0</v>
      </c>
    </row>
    <row r="87" spans="1:3" x14ac:dyDescent="0.25">
      <c r="A87">
        <v>78048</v>
      </c>
      <c r="B87" t="s">
        <v>852</v>
      </c>
      <c r="C87">
        <v>0</v>
      </c>
    </row>
    <row r="88" spans="1:3" x14ac:dyDescent="0.25">
      <c r="A88">
        <v>78055</v>
      </c>
      <c r="B88" t="s">
        <v>828</v>
      </c>
      <c r="C88">
        <v>0</v>
      </c>
    </row>
    <row r="89" spans="1:3" x14ac:dyDescent="0.25">
      <c r="A89">
        <v>78063</v>
      </c>
      <c r="B89" t="s">
        <v>819</v>
      </c>
      <c r="C89">
        <v>20375.511627906977</v>
      </c>
    </row>
    <row r="90" spans="1:3" x14ac:dyDescent="0.25">
      <c r="A90">
        <v>85662</v>
      </c>
      <c r="B90" t="s">
        <v>858</v>
      </c>
      <c r="C90">
        <v>7639.2571428571428</v>
      </c>
    </row>
    <row r="91" spans="1:3" x14ac:dyDescent="0.25">
      <c r="A91">
        <v>90308</v>
      </c>
      <c r="B91" t="s">
        <v>835</v>
      </c>
      <c r="C91">
        <v>0</v>
      </c>
    </row>
    <row r="92" spans="1:3" x14ac:dyDescent="0.25">
      <c r="A92">
        <v>96370</v>
      </c>
      <c r="B92" t="s">
        <v>834</v>
      </c>
      <c r="C92">
        <v>0</v>
      </c>
    </row>
  </sheetData>
  <sheetProtection algorithmName="SHA-512" hashValue="qM5hCCbSH/QVoa+Aj7z/je0kN3XOMD4HpUmBH+8MUSySP8BJnmANwTVUI8UvIkNkYGO6c1YNm5lrO0MzNiMsqA==" saltValue="cG0EcG3qQTnWUiBJpPKk6A==" spinCount="100000" sheet="1" objects="1" scenarios="1" autoFilter="0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AFDA4-098E-48DB-A7CD-3DFD7A94EC41}">
  <sheetPr>
    <tabColor theme="0" tint="-0.499984740745262"/>
  </sheetPr>
  <dimension ref="A1:F51"/>
  <sheetViews>
    <sheetView workbookViewId="0"/>
  </sheetViews>
  <sheetFormatPr defaultColWidth="11.42578125" defaultRowHeight="15" x14ac:dyDescent="0.25"/>
  <cols>
    <col min="1" max="1" width="11" customWidth="1"/>
    <col min="2" max="2" width="50.7109375" customWidth="1"/>
    <col min="3" max="3" width="15.140625" customWidth="1"/>
    <col min="4" max="4" width="15.42578125" customWidth="1"/>
    <col min="5" max="5" width="35.85546875" customWidth="1"/>
    <col min="6" max="6" width="20.42578125" customWidth="1"/>
  </cols>
  <sheetData>
    <row r="1" spans="1:6" x14ac:dyDescent="0.25">
      <c r="A1" s="11" t="s">
        <v>746</v>
      </c>
      <c r="B1" s="18" t="s">
        <v>747</v>
      </c>
      <c r="C1" s="18" t="s">
        <v>134</v>
      </c>
      <c r="D1" s="18" t="s">
        <v>748</v>
      </c>
      <c r="E1" s="11" t="s">
        <v>749</v>
      </c>
      <c r="F1" s="11" t="s">
        <v>137</v>
      </c>
    </row>
    <row r="2" spans="1:6" x14ac:dyDescent="0.25">
      <c r="A2">
        <v>50773</v>
      </c>
      <c r="B2" t="s">
        <v>750</v>
      </c>
      <c r="C2" t="s">
        <v>40</v>
      </c>
      <c r="D2" s="19">
        <v>1032.7641570000001</v>
      </c>
      <c r="E2" s="12">
        <v>6674629.6299999999</v>
      </c>
      <c r="F2" s="13">
        <v>0.83843630000000002</v>
      </c>
    </row>
    <row r="3" spans="1:6" x14ac:dyDescent="0.25">
      <c r="A3">
        <v>50799</v>
      </c>
      <c r="B3" t="s">
        <v>751</v>
      </c>
      <c r="C3" t="s">
        <v>103</v>
      </c>
      <c r="D3" s="19">
        <v>582.90286300000002</v>
      </c>
      <c r="E3" s="12">
        <v>4944740.3</v>
      </c>
      <c r="F3" s="13">
        <v>0.90671449999999998</v>
      </c>
    </row>
    <row r="4" spans="1:6" x14ac:dyDescent="0.25">
      <c r="A4">
        <v>50815</v>
      </c>
      <c r="B4" t="s">
        <v>752</v>
      </c>
      <c r="C4" t="s">
        <v>51</v>
      </c>
      <c r="D4" s="19">
        <v>697.88934300000005</v>
      </c>
      <c r="E4" s="12">
        <v>5029687.46</v>
      </c>
      <c r="F4" s="13">
        <v>0.83529089999999995</v>
      </c>
    </row>
    <row r="5" spans="1:6" x14ac:dyDescent="0.25">
      <c r="A5">
        <v>50856</v>
      </c>
      <c r="B5" t="s">
        <v>753</v>
      </c>
      <c r="C5" t="s">
        <v>55</v>
      </c>
      <c r="D5" s="19">
        <v>462.94134100000002</v>
      </c>
      <c r="E5" s="12">
        <v>3088262.11</v>
      </c>
      <c r="F5" s="13">
        <v>0.69044629999999996</v>
      </c>
    </row>
    <row r="6" spans="1:6" x14ac:dyDescent="0.25">
      <c r="A6">
        <v>50880</v>
      </c>
      <c r="B6" t="s">
        <v>754</v>
      </c>
      <c r="C6" t="s">
        <v>106</v>
      </c>
      <c r="D6" s="19">
        <v>3712.5235379999999</v>
      </c>
      <c r="E6" s="12">
        <v>27394937.09</v>
      </c>
      <c r="F6" s="13">
        <v>0.83317059999999998</v>
      </c>
    </row>
    <row r="7" spans="1:6" x14ac:dyDescent="0.25">
      <c r="A7">
        <v>50906</v>
      </c>
      <c r="B7" t="s">
        <v>755</v>
      </c>
      <c r="C7" t="s">
        <v>58</v>
      </c>
      <c r="D7" s="19">
        <v>307.336724</v>
      </c>
      <c r="E7" s="12">
        <v>2687058.19</v>
      </c>
      <c r="F7" s="13">
        <v>0.77509099999999997</v>
      </c>
    </row>
    <row r="8" spans="1:6" x14ac:dyDescent="0.25">
      <c r="A8">
        <v>50922</v>
      </c>
      <c r="B8" t="s">
        <v>756</v>
      </c>
      <c r="C8" t="s">
        <v>57</v>
      </c>
      <c r="D8" s="19">
        <v>408.66539299999999</v>
      </c>
      <c r="E8" s="12">
        <v>549265.97</v>
      </c>
      <c r="F8" s="13">
        <v>0.1369543</v>
      </c>
    </row>
    <row r="9" spans="1:6" x14ac:dyDescent="0.25">
      <c r="A9">
        <v>50948</v>
      </c>
      <c r="B9" t="s">
        <v>757</v>
      </c>
      <c r="C9" t="s">
        <v>57</v>
      </c>
      <c r="D9" s="19">
        <v>672.37074900000005</v>
      </c>
      <c r="E9" s="12">
        <v>3002438.84</v>
      </c>
      <c r="F9" s="13">
        <v>0.52028200000000002</v>
      </c>
    </row>
    <row r="10" spans="1:6" x14ac:dyDescent="0.25">
      <c r="A10">
        <v>50963</v>
      </c>
      <c r="B10" t="s">
        <v>740</v>
      </c>
      <c r="C10" t="s">
        <v>115</v>
      </c>
      <c r="D10" s="19">
        <v>943.13165600000002</v>
      </c>
      <c r="E10" s="12">
        <v>6192270.0499999998</v>
      </c>
      <c r="F10" s="13">
        <v>0.75479629999999998</v>
      </c>
    </row>
    <row r="11" spans="1:6" x14ac:dyDescent="0.25">
      <c r="A11">
        <v>50989</v>
      </c>
      <c r="B11" t="s">
        <v>758</v>
      </c>
      <c r="C11" t="s">
        <v>67</v>
      </c>
      <c r="D11" s="19">
        <v>798.408636</v>
      </c>
      <c r="E11" s="12">
        <v>3285404.14</v>
      </c>
      <c r="F11" s="13">
        <v>0.46796670000000001</v>
      </c>
    </row>
    <row r="12" spans="1:6" x14ac:dyDescent="0.25">
      <c r="A12">
        <v>51003</v>
      </c>
      <c r="B12" t="s">
        <v>759</v>
      </c>
      <c r="C12" t="s">
        <v>66</v>
      </c>
      <c r="D12" s="19">
        <v>1434.3673590000001</v>
      </c>
      <c r="E12" s="12">
        <v>7045620.7599999998</v>
      </c>
      <c r="F12" s="13">
        <v>0.5843853</v>
      </c>
    </row>
    <row r="13" spans="1:6" x14ac:dyDescent="0.25">
      <c r="A13">
        <v>51029</v>
      </c>
      <c r="B13" t="s">
        <v>760</v>
      </c>
      <c r="C13" t="s">
        <v>107</v>
      </c>
      <c r="D13" s="19">
        <v>793.33251299999995</v>
      </c>
      <c r="E13" s="12">
        <v>4853006.79</v>
      </c>
      <c r="F13" s="13">
        <v>0.70984389999999997</v>
      </c>
    </row>
    <row r="14" spans="1:6" x14ac:dyDescent="0.25">
      <c r="A14">
        <v>51045</v>
      </c>
      <c r="B14" t="s">
        <v>761</v>
      </c>
      <c r="C14" t="s">
        <v>59</v>
      </c>
      <c r="D14" s="19">
        <v>1162.331925</v>
      </c>
      <c r="E14" s="12">
        <v>6915594.4500000002</v>
      </c>
      <c r="F14" s="13">
        <v>0.74884669999999998</v>
      </c>
    </row>
    <row r="15" spans="1:6" x14ac:dyDescent="0.25">
      <c r="A15">
        <v>51060</v>
      </c>
      <c r="B15" t="s">
        <v>762</v>
      </c>
      <c r="C15" t="s">
        <v>88</v>
      </c>
      <c r="D15" s="19">
        <v>4161.5660909999997</v>
      </c>
      <c r="E15" s="12">
        <v>23698956.059999999</v>
      </c>
      <c r="F15" s="13">
        <v>0.68183819999999995</v>
      </c>
    </row>
    <row r="16" spans="1:6" x14ac:dyDescent="0.25">
      <c r="A16">
        <v>51128</v>
      </c>
      <c r="B16" t="s">
        <v>763</v>
      </c>
      <c r="C16" t="s">
        <v>78</v>
      </c>
      <c r="D16" s="19">
        <v>348.73903899999999</v>
      </c>
      <c r="E16" s="12">
        <v>2693201.89</v>
      </c>
      <c r="F16" s="13">
        <v>0.74961469999999997</v>
      </c>
    </row>
    <row r="17" spans="1:6" x14ac:dyDescent="0.25">
      <c r="A17">
        <v>51144</v>
      </c>
      <c r="B17" t="s">
        <v>764</v>
      </c>
      <c r="C17" t="s">
        <v>85</v>
      </c>
      <c r="D17" s="19">
        <v>559.35447899999997</v>
      </c>
      <c r="E17" s="12">
        <v>4183783.1</v>
      </c>
      <c r="F17" s="13">
        <v>0.82613539999999996</v>
      </c>
    </row>
    <row r="18" spans="1:6" x14ac:dyDescent="0.25">
      <c r="A18">
        <v>51169</v>
      </c>
      <c r="B18" t="s">
        <v>765</v>
      </c>
      <c r="C18" t="s">
        <v>110</v>
      </c>
      <c r="D18" s="19">
        <v>390.16865100000001</v>
      </c>
      <c r="E18" s="12">
        <v>1288207.1200000001</v>
      </c>
      <c r="F18" s="13">
        <v>0.34232790000000002</v>
      </c>
    </row>
    <row r="19" spans="1:6" x14ac:dyDescent="0.25">
      <c r="A19">
        <v>51185</v>
      </c>
      <c r="B19" t="s">
        <v>766</v>
      </c>
      <c r="C19" t="s">
        <v>86</v>
      </c>
      <c r="D19" s="19">
        <v>760.44628699999998</v>
      </c>
      <c r="E19" s="12">
        <v>5493768.8600000003</v>
      </c>
      <c r="F19" s="13">
        <v>0.88209559999999998</v>
      </c>
    </row>
    <row r="20" spans="1:6" x14ac:dyDescent="0.25">
      <c r="A20">
        <v>51201</v>
      </c>
      <c r="B20" t="s">
        <v>767</v>
      </c>
      <c r="C20" t="s">
        <v>114</v>
      </c>
      <c r="D20" s="19">
        <v>945.64597500000002</v>
      </c>
      <c r="E20" s="12">
        <v>4770509.09</v>
      </c>
      <c r="F20" s="13">
        <v>0.64124190000000003</v>
      </c>
    </row>
    <row r="21" spans="1:6" x14ac:dyDescent="0.25">
      <c r="A21">
        <v>51227</v>
      </c>
      <c r="B21" t="s">
        <v>768</v>
      </c>
      <c r="C21" t="s">
        <v>43</v>
      </c>
      <c r="D21" s="19">
        <v>1277.9272269999999</v>
      </c>
      <c r="E21" s="12">
        <v>6473022.3099999996</v>
      </c>
      <c r="F21" s="13">
        <v>0.64015390000000005</v>
      </c>
    </row>
    <row r="22" spans="1:6" x14ac:dyDescent="0.25">
      <c r="A22">
        <v>51243</v>
      </c>
      <c r="B22" t="s">
        <v>769</v>
      </c>
      <c r="C22" t="s">
        <v>53</v>
      </c>
      <c r="D22" s="19">
        <v>734.06031299999995</v>
      </c>
      <c r="E22" s="12">
        <v>4675695.28</v>
      </c>
      <c r="F22" s="13">
        <v>0.69530190000000003</v>
      </c>
    </row>
    <row r="23" spans="1:6" x14ac:dyDescent="0.25">
      <c r="A23">
        <v>51284</v>
      </c>
      <c r="B23" t="s">
        <v>770</v>
      </c>
      <c r="C23" t="s">
        <v>74</v>
      </c>
      <c r="D23" s="19">
        <v>2031.0229690000001</v>
      </c>
      <c r="E23" s="12">
        <v>13381292.359999999</v>
      </c>
      <c r="F23" s="13">
        <v>0.7773679</v>
      </c>
    </row>
    <row r="24" spans="1:6" x14ac:dyDescent="0.25">
      <c r="A24">
        <v>51300</v>
      </c>
      <c r="B24" t="s">
        <v>771</v>
      </c>
      <c r="C24" t="s">
        <v>102</v>
      </c>
      <c r="D24" s="19">
        <v>1098.6610290000001</v>
      </c>
      <c r="E24" s="12">
        <v>6414595.7199999997</v>
      </c>
      <c r="F24" s="13">
        <v>0.7289021</v>
      </c>
    </row>
    <row r="25" spans="1:6" x14ac:dyDescent="0.25">
      <c r="A25">
        <v>51334</v>
      </c>
      <c r="B25" t="s">
        <v>772</v>
      </c>
      <c r="C25" t="s">
        <v>60</v>
      </c>
      <c r="D25" s="19">
        <v>1019.644678</v>
      </c>
      <c r="E25" s="12">
        <v>6181034.9400000004</v>
      </c>
      <c r="F25" s="13">
        <v>0.76703299999999996</v>
      </c>
    </row>
    <row r="26" spans="1:6" x14ac:dyDescent="0.25">
      <c r="A26">
        <v>51359</v>
      </c>
      <c r="B26" t="s">
        <v>773</v>
      </c>
      <c r="C26" t="s">
        <v>72</v>
      </c>
      <c r="D26" s="19">
        <v>2106.552494</v>
      </c>
      <c r="E26" s="12">
        <v>13991586.99</v>
      </c>
      <c r="F26" s="13">
        <v>0.79298950000000001</v>
      </c>
    </row>
    <row r="27" spans="1:6" x14ac:dyDescent="0.25">
      <c r="A27">
        <v>51375</v>
      </c>
      <c r="B27" t="s">
        <v>774</v>
      </c>
      <c r="C27" t="s">
        <v>105</v>
      </c>
      <c r="D27" s="19">
        <v>427.64098999999999</v>
      </c>
      <c r="E27" s="12">
        <v>4068955.98</v>
      </c>
      <c r="F27" s="13">
        <v>0.93528500000000003</v>
      </c>
    </row>
    <row r="28" spans="1:6" x14ac:dyDescent="0.25">
      <c r="A28">
        <v>51391</v>
      </c>
      <c r="B28" t="s">
        <v>775</v>
      </c>
      <c r="C28" t="s">
        <v>52</v>
      </c>
      <c r="D28" s="19">
        <v>639.67795599999999</v>
      </c>
      <c r="E28" s="12">
        <v>4473264.37</v>
      </c>
      <c r="F28" s="13">
        <v>0.76478900000000005</v>
      </c>
    </row>
    <row r="29" spans="1:6" x14ac:dyDescent="0.25">
      <c r="A29">
        <v>51417</v>
      </c>
      <c r="B29" t="s">
        <v>776</v>
      </c>
      <c r="C29" t="s">
        <v>92</v>
      </c>
      <c r="D29" s="19">
        <v>1314.893832</v>
      </c>
      <c r="E29" s="12">
        <v>9299195.6999999993</v>
      </c>
      <c r="F29" s="13">
        <v>0.85851880000000003</v>
      </c>
    </row>
    <row r="30" spans="1:6" x14ac:dyDescent="0.25">
      <c r="A30">
        <v>51433</v>
      </c>
      <c r="B30" t="s">
        <v>777</v>
      </c>
      <c r="C30" t="s">
        <v>37</v>
      </c>
      <c r="D30" s="19">
        <v>1103.499157</v>
      </c>
      <c r="E30" s="12">
        <v>7450095.4699999997</v>
      </c>
      <c r="F30" s="13">
        <v>0.85409740000000001</v>
      </c>
    </row>
    <row r="31" spans="1:6" x14ac:dyDescent="0.25">
      <c r="A31">
        <v>51458</v>
      </c>
      <c r="B31" t="s">
        <v>778</v>
      </c>
      <c r="C31" t="s">
        <v>93</v>
      </c>
      <c r="D31" s="19">
        <v>882.536787</v>
      </c>
      <c r="E31" s="12">
        <v>4521191.5199999996</v>
      </c>
      <c r="F31" s="13">
        <v>0.70423040000000003</v>
      </c>
    </row>
    <row r="32" spans="1:6" x14ac:dyDescent="0.25">
      <c r="A32">
        <v>51474</v>
      </c>
      <c r="B32" t="s">
        <v>779</v>
      </c>
      <c r="C32" t="s">
        <v>83</v>
      </c>
      <c r="D32" s="19">
        <v>1153.6569549999999</v>
      </c>
      <c r="E32" s="12">
        <v>7021744.0700000003</v>
      </c>
      <c r="F32" s="13">
        <v>0.7145669</v>
      </c>
    </row>
    <row r="33" spans="1:6" x14ac:dyDescent="0.25">
      <c r="A33">
        <v>51490</v>
      </c>
      <c r="B33" t="s">
        <v>780</v>
      </c>
      <c r="C33" t="s">
        <v>70</v>
      </c>
      <c r="D33" s="19">
        <v>668.56759099999999</v>
      </c>
      <c r="E33" s="12">
        <v>4518306.47</v>
      </c>
      <c r="F33" s="13">
        <v>0.88299110000000003</v>
      </c>
    </row>
    <row r="34" spans="1:6" x14ac:dyDescent="0.25">
      <c r="A34">
        <v>51532</v>
      </c>
      <c r="B34" t="s">
        <v>781</v>
      </c>
      <c r="C34" t="s">
        <v>90</v>
      </c>
      <c r="D34" s="19">
        <v>701.532017</v>
      </c>
      <c r="E34" s="12">
        <v>4841824.5</v>
      </c>
      <c r="F34" s="13">
        <v>0.78722550000000002</v>
      </c>
    </row>
    <row r="35" spans="1:6" x14ac:dyDescent="0.25">
      <c r="A35">
        <v>51607</v>
      </c>
      <c r="B35" t="s">
        <v>782</v>
      </c>
      <c r="C35" t="s">
        <v>39</v>
      </c>
      <c r="D35" s="19">
        <v>539.64237200000002</v>
      </c>
      <c r="E35" s="12">
        <v>3727617.75</v>
      </c>
      <c r="F35" s="13">
        <v>0.74846219999999997</v>
      </c>
    </row>
    <row r="36" spans="1:6" x14ac:dyDescent="0.25">
      <c r="A36">
        <v>51631</v>
      </c>
      <c r="B36" t="s">
        <v>783</v>
      </c>
      <c r="C36" t="s">
        <v>71</v>
      </c>
      <c r="D36" s="19">
        <v>913.36168399999997</v>
      </c>
      <c r="E36" s="12">
        <v>5859676.54</v>
      </c>
      <c r="F36" s="13">
        <v>0.76630019999999999</v>
      </c>
    </row>
    <row r="37" spans="1:6" x14ac:dyDescent="0.25">
      <c r="A37">
        <v>51656</v>
      </c>
      <c r="B37" t="s">
        <v>784</v>
      </c>
      <c r="C37" t="s">
        <v>91</v>
      </c>
      <c r="D37" s="19">
        <v>916.46834200000001</v>
      </c>
      <c r="E37" s="12">
        <v>5880032.9100000001</v>
      </c>
      <c r="F37" s="13">
        <v>0.74582499999999996</v>
      </c>
    </row>
    <row r="38" spans="1:6" x14ac:dyDescent="0.25">
      <c r="A38">
        <v>51672</v>
      </c>
      <c r="B38" t="s">
        <v>785</v>
      </c>
      <c r="C38" t="s">
        <v>99</v>
      </c>
      <c r="D38" s="19">
        <v>507.52782400000001</v>
      </c>
      <c r="E38" s="12">
        <v>4228334.22</v>
      </c>
      <c r="F38" s="13">
        <v>0.82392200000000004</v>
      </c>
    </row>
    <row r="39" spans="1:6" x14ac:dyDescent="0.25">
      <c r="A39">
        <v>51698</v>
      </c>
      <c r="B39" t="s">
        <v>786</v>
      </c>
      <c r="C39" t="s">
        <v>62</v>
      </c>
      <c r="D39" s="19">
        <v>522.55686100000003</v>
      </c>
      <c r="E39" s="12">
        <v>3913579.43</v>
      </c>
      <c r="F39" s="13">
        <v>0.82210649999999996</v>
      </c>
    </row>
    <row r="40" spans="1:6" x14ac:dyDescent="0.25">
      <c r="A40">
        <v>51714</v>
      </c>
      <c r="B40" t="s">
        <v>787</v>
      </c>
      <c r="C40" t="s">
        <v>87</v>
      </c>
      <c r="D40" s="19">
        <v>722.17543899999998</v>
      </c>
      <c r="E40" s="12">
        <v>4633493.1100000003</v>
      </c>
      <c r="F40" s="13">
        <v>0.74364730000000001</v>
      </c>
    </row>
    <row r="41" spans="1:6" x14ac:dyDescent="0.25">
      <c r="A41">
        <v>62026</v>
      </c>
      <c r="B41" t="s">
        <v>788</v>
      </c>
      <c r="C41" t="s">
        <v>41</v>
      </c>
      <c r="D41" s="19">
        <v>717.68359799999996</v>
      </c>
      <c r="E41" s="12">
        <v>4838115.5</v>
      </c>
      <c r="F41" s="13">
        <v>0.83805719999999995</v>
      </c>
    </row>
    <row r="42" spans="1:6" x14ac:dyDescent="0.25">
      <c r="A42">
        <v>62042</v>
      </c>
      <c r="B42" t="s">
        <v>789</v>
      </c>
      <c r="C42" t="s">
        <v>50</v>
      </c>
      <c r="D42" s="19">
        <v>478.92019399999998</v>
      </c>
      <c r="E42" s="12">
        <v>3479140.86</v>
      </c>
      <c r="F42" s="13">
        <v>0.78516249999999999</v>
      </c>
    </row>
    <row r="43" spans="1:6" x14ac:dyDescent="0.25">
      <c r="A43">
        <v>62067</v>
      </c>
      <c r="B43" t="s">
        <v>790</v>
      </c>
      <c r="C43" t="s">
        <v>112</v>
      </c>
      <c r="D43" s="19">
        <v>680.97300700000005</v>
      </c>
      <c r="E43" s="12">
        <v>4658725.8</v>
      </c>
      <c r="F43" s="13">
        <v>0.83012819999999998</v>
      </c>
    </row>
    <row r="44" spans="1:6" x14ac:dyDescent="0.25">
      <c r="A44">
        <v>62109</v>
      </c>
      <c r="B44" t="s">
        <v>791</v>
      </c>
      <c r="C44" t="s">
        <v>68</v>
      </c>
      <c r="D44" s="19">
        <v>1146.2501990000001</v>
      </c>
      <c r="E44" s="12">
        <v>6210587.4500000002</v>
      </c>
      <c r="F44" s="13">
        <v>0.69476309999999997</v>
      </c>
    </row>
    <row r="45" spans="1:6" x14ac:dyDescent="0.25">
      <c r="A45">
        <v>62125</v>
      </c>
      <c r="B45" t="s">
        <v>792</v>
      </c>
      <c r="C45" t="s">
        <v>65</v>
      </c>
      <c r="D45" s="19">
        <v>1371.4801689999999</v>
      </c>
      <c r="E45" s="12">
        <v>10045610.48</v>
      </c>
      <c r="F45" s="13">
        <v>0.8798532</v>
      </c>
    </row>
    <row r="46" spans="1:6" x14ac:dyDescent="0.25">
      <c r="A46">
        <v>62802</v>
      </c>
      <c r="B46" t="s">
        <v>793</v>
      </c>
      <c r="C46" t="s">
        <v>56</v>
      </c>
      <c r="D46" s="19">
        <v>421.65687100000002</v>
      </c>
      <c r="E46" s="12">
        <v>3677493.3</v>
      </c>
      <c r="F46" s="13">
        <v>0.89005279999999998</v>
      </c>
    </row>
    <row r="47" spans="1:6" x14ac:dyDescent="0.25">
      <c r="A47">
        <v>63495</v>
      </c>
      <c r="B47" t="s">
        <v>794</v>
      </c>
      <c r="C47" t="s">
        <v>38</v>
      </c>
      <c r="D47" s="19">
        <v>339.67698300000001</v>
      </c>
      <c r="E47" s="12">
        <v>2808858.23</v>
      </c>
      <c r="F47" s="13">
        <v>0.74197970000000002</v>
      </c>
    </row>
    <row r="48" spans="1:6" x14ac:dyDescent="0.25">
      <c r="A48">
        <v>63511</v>
      </c>
      <c r="B48" t="s">
        <v>795</v>
      </c>
      <c r="C48" t="s">
        <v>117</v>
      </c>
      <c r="D48" s="19">
        <v>890.97072800000001</v>
      </c>
      <c r="E48" s="12">
        <v>2792742.61</v>
      </c>
      <c r="F48" s="13">
        <v>0.38561689999999998</v>
      </c>
    </row>
    <row r="49" spans="1:6" x14ac:dyDescent="0.25">
      <c r="A49">
        <v>65227</v>
      </c>
      <c r="B49" t="s">
        <v>796</v>
      </c>
      <c r="C49" t="s">
        <v>98</v>
      </c>
      <c r="D49" s="19">
        <v>236.52825100000001</v>
      </c>
      <c r="E49" s="12">
        <v>2497170.81</v>
      </c>
      <c r="F49" s="13">
        <v>0.86407860000000003</v>
      </c>
    </row>
    <row r="50" spans="1:6" x14ac:dyDescent="0.25">
      <c r="A50">
        <v>65268</v>
      </c>
      <c r="B50" t="s">
        <v>797</v>
      </c>
      <c r="C50" t="s">
        <v>108</v>
      </c>
      <c r="D50" s="19">
        <v>549.03419599999995</v>
      </c>
      <c r="E50" s="12">
        <v>3964189.89</v>
      </c>
      <c r="F50" s="13">
        <v>0.78730619999999996</v>
      </c>
    </row>
    <row r="51" spans="1:6" x14ac:dyDescent="0.25">
      <c r="D51" s="20">
        <f t="shared" ref="D51:E51" si="0">SUM(D2:D50)</f>
        <v>46289.667431999995</v>
      </c>
      <c r="E51" s="21">
        <f t="shared" si="0"/>
        <v>294318516.47000009</v>
      </c>
      <c r="F51" s="22"/>
    </row>
  </sheetData>
  <sheetProtection algorithmName="SHA-512" hashValue="7Elcn8PgfFqB8t/A8rs1GmlJ2TAkJGENaj00oQL6ZSdxsjaQOdJP+ULiah/NmIMLZEZJD4/ysXr3jSmtJxLiyQ==" saltValue="rrxFxgN1lWslvqoFu/IMSQ==" spinCount="100000" sheet="1" objects="1" scenarios="1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Court Placed</vt:lpstr>
      <vt:lpstr>Open Enrolled</vt:lpstr>
      <vt:lpstr>JVS</vt:lpstr>
      <vt:lpstr>DD School Age</vt:lpstr>
      <vt:lpstr>DD PreK</vt:lpstr>
      <vt:lpstr>PreK</vt:lpstr>
      <vt:lpstr>Weighted Funding</vt:lpstr>
      <vt:lpstr>DD T2 Rate</vt:lpstr>
      <vt:lpstr>JVS Calc Data</vt:lpstr>
      <vt:lpstr>Trad Dist Calc Data</vt:lpstr>
      <vt:lpstr>Per Capita Estimate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2022-09-26T18:02:32Z</dcterms:created>
  <dcterms:modified xsi:type="dcterms:W3CDTF">2023-10-27T13:08:15Z</dcterms:modified>
</cp:coreProperties>
</file>