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<sst xmlns="http://schemas.openxmlformats.org/spreadsheetml/2006/main" count="1514" uniqueCount="800">
  <si>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</si>
  <si>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</si>
  <si>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</si>
  <si>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</si>
  <si>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</si>
  <si>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</si>
  <si>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</si>
  <si>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</si>
  <si>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</si>
  <si>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</si>
  <si>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</si>
  <si>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</si>
  <si>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</si>
  <si>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</si>
  <si>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</si>
  <si>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</si>
  <si>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</si>
  <si>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</si>
  <si>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</si>
  <si>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</si>
  <si>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</si>
  <si>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</si>
  <si>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</si>
  <si>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</si>
  <si>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</si>
  <si>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</si>
  <si>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</si>
  <si>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</si>
  <si>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</si>
  <si>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</si>
  <si>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</si>
  <si>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</si>
  <si>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</si>
  <si>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</si>
  <si>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</si>
  <si>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</si>
  <si>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</si>
  <si>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</si>
  <si>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</si>
  <si>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</si>
  <si>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</si>
  <si>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</si>
  <si>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</si>
  <si>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</si>
  <si>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</si>
  <si>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</si>
  <si>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</si>
  <si>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</si>
  <si>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</si>
  <si>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</si>
  <si>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</si>
  <si>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</si>
  <si>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</si>
  <si>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</si>
  <si>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</si>
  <si>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</si>
  <si>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</si>
  <si>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</si>
  <si>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</si>
  <si>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</si>
  <si>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</si>
  <si>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</si>
  <si>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</si>
  <si>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</si>
  <si>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</si>
  <si>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</si>
  <si>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</si>
  <si>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</si>
  <si>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</si>
  <si>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</si>
  <si>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</si>
  <si>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</si>
  <si>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</si>
  <si>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</si>
  <si>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</si>
  <si>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</si>
  <si>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</si>
  <si>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</si>
  <si>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</si>
  <si>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</si>
  <si>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</si>
  <si>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</si>
  <si>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</si>
  <si>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</si>
  <si>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</si>
  <si>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</si>
  <si>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</si>
  <si>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</si>
  <si>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</si>
  <si>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</si>
  <si>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</si>
  <si>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</si>
  <si>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</si>
  <si>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</si>
  <si>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</si>
  <si>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</si>
  <si>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</si>
  <si>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</si>
  <si>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</si>
  <si>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</si>
  <si>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</si>
  <si>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</si>
  <si>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</si>
  <si>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</si>
  <si>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</si>
  <si>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</si>
  <si>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</si>
  <si>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</si>
  <si>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</si>
  <si>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</si>
  <si>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</si>
  <si>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</si>
  <si>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</si>
  <si>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</si>
  <si>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</si>
  <si>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</si>
  <si>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</si>
  <si>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</si>
  <si>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</si>
  <si>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</si>
  <si>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</si>
  <si>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</si>
  <si>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</si>
  <si>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</si>
  <si>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</si>
  <si>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</si>
  <si>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</si>
  <si>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</si>
  <si>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</si>
  <si>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</si>
  <si>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</si>
  <si>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</si>
  <si>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</si>
  <si>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</si>
  <si>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</si>
  <si>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</si>
  <si>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</si>
  <si>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</si>
  <si>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</si>
  <si>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</si>
  <si>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</si>
  <si>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</si>
  <si>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</si>
  <si>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</si>
  <si>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</si>
  <si>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</si>
  <si>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</si>
  <si>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</si>
  <si>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</si>
  <si>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</si>
  <si>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</si>
  <si>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</si>
  <si>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</si>
  <si>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</si>
  <si>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</si>
  <si>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</si>
  <si>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</si>
  <si>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</si>
  <si>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</si>
  <si>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</si>
  <si>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</si>
  <si>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</si>
  <si>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</si>
  <si>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</si>
  <si>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</si>
  <si>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</si>
  <si>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</si>
  <si>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</si>
  <si>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</si>
  <si>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</si>
  <si>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</si>
  <si>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</si>
  <si>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</si>
  <si>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</si>
  <si>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</si>
  <si>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</si>
  <si>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</si>
  <si>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</si>
  <si>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</si>
  <si>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</si>
  <si>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</si>
  <si>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</si>
  <si>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</si>
  <si>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</si>
  <si>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</si>
  <si>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</si>
  <si>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</si>
  <si>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</si>
  <si>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</si>
  <si>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</si>
  <si>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</si>
  <si>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</si>
  <si>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</si>
  <si>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</si>
  <si>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</si>
  <si>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</si>
  <si>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</si>
  <si>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</si>
  <si>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</si>
  <si>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</si>
  <si>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</si>
  <si>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</si>
  <si>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</si>
  <si>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</si>
  <si>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</si>
  <si>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</si>
  <si>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</si>
  <si>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</si>
  <si>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</si>
  <si>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</si>
  <si>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</si>
  <si>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</si>
  <si>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</si>
  <si>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</si>
  <si>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</si>
  <si>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</si>
  <si>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</si>
  <si>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</si>
  <si>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</si>
  <si>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</si>
  <si>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</si>
  <si>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</si>
  <si>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</si>
  <si>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</si>
  <si>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</si>
  <si>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</si>
  <si>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</si>
  <si>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</si>
  <si>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</si>
  <si>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</si>
  <si>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</si>
  <si>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</si>
  <si>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</si>
  <si>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</si>
  <si>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</si>
  <si>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</si>
  <si>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</si>
  <si>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</si>
  <si>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</si>
  <si>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</si>
  <si>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</si>
  <si>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</si>
  <si>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</si>
  <si>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</si>
  <si>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</si>
  <si>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</si>
  <si>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</si>
  <si>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</si>
  <si>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</si>
  <si>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</si>
  <si>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</si>
  <si>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</si>
  <si>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</si>
  <si>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</si>
  <si>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</si>
  <si>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</si>
  <si>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</si>
  <si>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</si>
  <si>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</si>
  <si>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</si>
  <si>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</si>
  <si>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</si>
  <si>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</si>
  <si>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</si>
  <si>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</si>
  <si>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</si>
  <si>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</si>
  <si>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</si>
  <si>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</si>
  <si>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</si>
  <si>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</si>
  <si>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</si>
  <si>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</si>
  <si>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</si>
  <si>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</si>
  <si>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</si>
  <si>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</si>
  <si>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</si>
  <si>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</si>
  <si>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</si>
  <si>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</si>
  <si>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</si>
  <si>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</si>
  <si>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</si>
  <si>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</si>
  <si>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</si>
  <si>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</si>
  <si>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</si>
  <si>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</si>
  <si>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</si>
  <si>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</si>
  <si>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</si>
  <si>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</si>
  <si>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</si>
  <si>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</si>
  <si>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</si>
  <si>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</si>
  <si>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</si>
  <si>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</si>
  <si>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</si>
  <si>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</si>
  <si>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</si>
  <si>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</si>
  <si>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</si>
  <si>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</si>
  <si>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</si>
  <si>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</si>
  <si>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</si>
  <si>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</si>
  <si>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</si>
  <si>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</si>
  <si>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</si>
  <si>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</si>
  <si>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</si>
  <si>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</si>
  <si>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</si>
  <si>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</si>
  <si>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</si>
  <si>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</si>
  <si>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</si>
  <si>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</si>
  <si>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</si>
  <si>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</si>
  <si>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</si>
  <si>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</si>
  <si>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</si>
  <si>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</si>
  <si>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</si>
  <si>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</si>
  <si>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</si>
  <si>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</si>
  <si>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</si>
  <si>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</si>
  <si>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</si>
  <si>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</si>
  <si>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</si>
  <si>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</si>
  <si>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</si>
  <si>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</si>
  <si>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</si>
  <si>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</si>
  <si>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</si>
  <si>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</si>
  <si>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</si>
  <si>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</si>
  <si>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</si>
  <si>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</si>
  <si>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</si>
  <si>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</si>
  <si>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</si>
  <si>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</si>
  <si>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</si>
  <si>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</si>
  <si>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</si>
  <si>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</si>
  <si>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</si>
  <si>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</si>
  <si>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</si>
  <si>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</si>
  <si>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</si>
  <si>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</si>
  <si>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</si>
  <si>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</si>
  <si>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</si>
  <si>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</si>
  <si>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</si>
  <si>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</si>
  <si>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</si>
  <si>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</si>
  <si>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</si>
  <si>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</si>
  <si>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</si>
  <si>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</si>
  <si>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</si>
  <si>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</si>
  <si>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</si>
  <si>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</si>
  <si>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</si>
  <si>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</si>
  <si>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</si>
  <si>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</si>
  <si>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</si>
  <si>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</si>
  <si>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</si>
  <si>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</si>
  <si>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</si>
  <si>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</si>
  <si>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</si>
  <si>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</si>
  <si>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</si>
  <si>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</si>
  <si>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</si>
  <si>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</si>
  <si>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</si>
  <si>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</si>
  <si>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</si>
  <si>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</si>
  <si>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</si>
  <si>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</si>
  <si>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</si>
  <si>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</si>
  <si>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</si>
  <si>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</si>
  <si>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</si>
  <si>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</si>
  <si>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</si>
  <si>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</si>
  <si>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</si>
  <si>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</si>
  <si>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</si>
  <si>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</si>
  <si>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</si>
  <si>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</si>
  <si>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</si>
  <si>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</si>
  <si>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</si>
  <si>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</si>
  <si>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</si>
  <si>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</si>
  <si>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</si>
  <si>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</si>
  <si>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</si>
  <si>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</si>
  <si>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</si>
  <si>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</si>
  <si>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</si>
  <si>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</si>
  <si>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</si>
  <si>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</si>
  <si>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</si>
  <si>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</si>
  <si>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</si>
  <si>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</si>
  <si>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</si>
  <si>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</si>
  <si>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</si>
  <si>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</si>
  <si>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</si>
  <si>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</si>
  <si>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</si>
  <si>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</si>
  <si>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</si>
  <si>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</si>
  <si>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</si>
  <si>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</si>
  <si>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</si>
  <si>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</si>
  <si>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</si>
  <si>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</si>
  <si>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</si>
  <si>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</si>
  <si>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</si>
  <si>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</si>
  <si>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</si>
  <si>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</si>
  <si>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</si>
  <si>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</si>
  <si>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</si>
  <si>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</si>
  <si>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</si>
  <si>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</si>
  <si>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</si>
  <si>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</si>
  <si>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</si>
  <si>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</si>
  <si>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</si>
  <si>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</si>
  <si>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</si>
  <si>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</si>
  <si>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</si>
  <si>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</si>
  <si>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</si>
  <si>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</si>
  <si>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</si>
  <si>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</si>
  <si>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</si>
  <si>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</si>
  <si>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</si>
  <si>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</si>
  <si>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</si>
  <si>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</si>
  <si>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</si>
  <si>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</si>
  <si>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</si>
  <si>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</si>
  <si>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</si>
  <si>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</si>
  <si>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</si>
  <si>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</si>
  <si>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</si>
  <si>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</si>
  <si>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</si>
  <si>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</si>
  <si>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</si>
  <si>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</si>
  <si>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</si>
  <si>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</si>
  <si>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</si>
  <si>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</si>
  <si>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</si>
  <si>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</si>
  <si>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</si>
  <si>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</si>
  <si>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</si>
  <si>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</si>
  <si>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</si>
  <si>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</si>
  <si>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</si>
  <si>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</si>
  <si>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</si>
  <si>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</si>
  <si>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</si>
  <si>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</si>
  <si>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</si>
  <si>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</si>
  <si>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</si>
  <si>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</si>
  <si>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</si>
  <si>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</si>
  <si>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</si>
  <si>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</si>
  <si>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</si>
  <si>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</si>
  <si>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</si>
  <si>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</si>
  <si>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</si>
  <si>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</si>
  <si>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</si>
  <si>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</si>
  <si>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</si>
  <si>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</si>
  <si>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</si>
  <si>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</si>
  <si>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</si>
  <si>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</si>
  <si>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</si>
  <si>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</si>
  <si>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</si>
  <si>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</si>
  <si>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</si>
  <si>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</si>
  <si>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</si>
  <si>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</si>
  <si>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</si>
  <si>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</si>
  <si>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</si>
  <si>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</si>
  <si>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</si>
  <si>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</si>
  <si>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</si>
  <si>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</si>
  <si>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</si>
  <si>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</si>
  <si>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</si>
  <si>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</si>
  <si>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</si>
  <si>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</si>
  <si>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</si>
  <si>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</si>
  <si>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</si>
  <si>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</si>
  <si>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</si>
  <si>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</si>
  <si>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</si>
  <si>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</si>
  <si>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</si>
  <si>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</si>
  <si>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</si>
  <si>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</si>
  <si>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</si>
  <si>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</si>
  <si>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</si>
  <si>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</si>
  <si>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</si>
  <si>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</si>
  <si>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</si>
  <si>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</si>
  <si>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</si>
  <si>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</si>
  <si>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</si>
  <si>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</si>
  <si>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</si>
  <si>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</si>
  <si>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</si>
  <si>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</si>
  <si>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</si>
  <si>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</si>
  <si>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</si>
  <si>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</si>
  <si>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</si>
  <si>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</si>
  <si>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</si>
  <si>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</si>
  <si>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</si>
  <si>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</si>
  <si>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</si>
  <si>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</si>
  <si>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</si>
  <si>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</si>
  <si>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</si>
  <si>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</si>
  <si>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</si>
  <si>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</si>
  <si>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</si>
  <si>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</si>
  <si>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</si>
  <si>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</si>
  <si>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</si>
  <si>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</si>
  <si>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</si>
  <si>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</si>
  <si>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</si>
  <si>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</si>
  <si>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</si>
  <si>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</si>
  <si>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</si>
  <si>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</si>
  <si>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</si>
  <si>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</si>
  <si>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</si>
  <si>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</si>
  <si>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</si>
  <si>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</si>
  <si>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</si>
  <si>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</si>
  <si>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</si>
  <si>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</si>
  <si>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</si>
  <si>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</si>
  <si>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</si>
  <si>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</si>
  <si>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</si>
  <si>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</si>
  <si>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</si>
  <si>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</si>
  <si>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</si>
  <si>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</si>
  <si>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</si>
  <si>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</si>
  <si>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</si>
  <si>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</si>
  <si>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</si>
  <si>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</si>
  <si>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</si>
  <si>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</si>
  <si>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</si>
  <si>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</si>
  <si>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</si>
  <si>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</si>
  <si>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</si>
  <si>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</si>
  <si>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</si>
  <si>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</si>
  <si>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</si>
  <si>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</si>
  <si>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</si>
  <si>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</si>
  <si>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</si>
  <si>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</si>
  <si>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</si>
  <si>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</si>
  <si>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</si>
  <si>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</si>
  <si>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</si>
  <si>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</si>
  <si>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</si>
  <si>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</si>
  <si>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</si>
  <si>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</si>
  <si>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</si>
  <si>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</si>
  <si>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</si>
  <si>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</si>
  <si>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</si>
  <si>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</si>
  <si>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</si>
  <si>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</si>
  <si>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</si>
  <si>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</si>
  <si>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</si>
  <si>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</si>
  <si>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</si>
  <si>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</si>
  <si>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</si>
  <si>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</si>
  <si>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</si>
  <si>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</si>
  <si>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</si>
  <si>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</si>
  <si>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</si>
  <si>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</si>
  <si>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</si>
  <si>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</si>
  <si>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</si>
  <si>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</si>
  <si>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</si>
  <si>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</si>
  <si>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</si>
  <si>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</si>
  <si>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</si>
  <si>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</si>
  <si>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</si>
  <si>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</si>
  <si>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</si>
  <si>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</si>
  <si>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</si>
  <si>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</si>
  <si>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</si>
  <si>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</si>
  <si>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</si>
  <si>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</si>
  <si>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</si>
  <si>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</si>
  <si>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</si>
  <si>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</si>
  <si>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</si>
  <si>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</si>
  <si>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</si>
  <si>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</si>
  <si>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</si>
  <si>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</si>
  <si>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</si>
  <si>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</si>
  <si>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</si>
  <si>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</si>
  <si>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</si>
  <si>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</si>
  <si>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</si>
  <si>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</si>
  <si>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</si>
  <si>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</si>
  <si>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</si>
  <si>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</si>
  <si>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</si>
  <si>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</si>
  <si>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</si>
  <si>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</si>
  <si>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</si>
  <si>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</si>
  <si>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</si>
  <si>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</si>
  <si>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</si>
  <si>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</si>
  <si>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</si>
  <si>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</si>
  <si>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</si>
  <si>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</si>
  <si>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</si>
  <si>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</si>
  <si>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</si>
  <si>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</si>
  <si>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</si>
  <si>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</si>
  <si>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</si>
  <si>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</si>
  <si>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</si>
  <si>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</si>
  <si>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</si>
  <si>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</si>
  <si>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</si>
  <si>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</si>
  <si>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</si>
  <si>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</si>
  <si>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</si>
  <si>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</si>
  <si>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</si>
  <si>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</si>
  <si>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</si>
  <si>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</si>
  <si>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</si>
  <si>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</si>
  <si>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</si>
  <si>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</si>
  <si>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</si>
  <si>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</si>
  <si>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</si>
  <si>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</si>
  <si>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</si>
  <si>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</si>
  <si>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</si>
  <si>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</si>
  <si>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</si>
  <si>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</si>
  <si>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</si>
  <si>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</si>
  <si>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</si>
  <si>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</si>
  <si>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</si>
  <si>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</si>
  <si>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</si>
  <si>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</si>
  <si>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</si>
  <si>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</si>
  <si>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</si>
  <si>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</si>
  <si>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Spicy Chicken Sandwich</t>
  </si>
  <si>
    <t>Hatton Chicken Crunch with Asian Brown Rice</t>
  </si>
  <si>
    <t>Pizza</t>
  </si>
  <si>
    <t>Eagle Tostado</t>
  </si>
  <si>
    <t>Meatball Sub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</si>
</sst>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sz val="11"/>
      <color indexed="16"/>
      <name val="Calibri"/>
      <family val="2"/>
    </font>
    <font>
      <b/>
      <sz val="11"/>
      <color indexed="17"/>
      <name val="Calibri"/>
      <family val="2"/>
    </font>
    <font>
      <b/>
      <sz val="11"/>
      <color indexed="60"/>
      <name val="Calibri"/>
      <family val="2"/>
    </font>
    <font>
      <b/>
      <u val="single"/>
      <sz val="14"/>
      <color indexed="12"/>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thin"/>
      <right/>
      <top style="thin"/>
      <bottom style="mediu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12" fontId="89" fillId="33" borderId="10" xfId="0" applyNumberFormat="1" applyFont="1" applyFill="1" applyBorder="1" applyAlignment="1">
      <alignment horizontal="center" vertical="center"/>
    </xf>
    <xf numFmtId="12" fontId="89" fillId="33" borderId="13" xfId="0" applyNumberFormat="1" applyFont="1" applyFill="1" applyBorder="1" applyAlignment="1">
      <alignment horizontal="center" vertical="center"/>
    </xf>
    <xf numFmtId="0" fontId="89"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12" fontId="89"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3"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3" xfId="0" applyFont="1" applyFill="1" applyBorder="1" applyAlignment="1">
      <alignment horizontal="center" wrapText="1"/>
    </xf>
    <xf numFmtId="0" fontId="103" fillId="13" borderId="50"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2"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105"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4"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5"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6" fillId="7" borderId="47" xfId="0" applyFont="1" applyFill="1" applyBorder="1" applyAlignment="1">
      <alignment horizontal="righ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3"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1"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1"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2"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5" fillId="33" borderId="10" xfId="0" applyNumberFormat="1" applyFont="1" applyFill="1" applyBorder="1" applyAlignment="1">
      <alignment horizontal="center" vertical="center"/>
    </xf>
    <xf numFmtId="2" fontId="124"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26"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19" fillId="34" borderId="70" xfId="0" applyFont="1" applyFill="1" applyBorder="1" applyAlignment="1">
      <alignment horizontal="center" vertical="center" wrapText="1"/>
    </xf>
    <xf numFmtId="0" fontId="119" fillId="34" borderId="64" xfId="0" applyFont="1" applyFill="1" applyBorder="1" applyAlignment="1">
      <alignment horizontal="center" vertical="center" wrapText="1"/>
    </xf>
    <xf numFmtId="0" fontId="119" fillId="34" borderId="64"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left" vertical="center"/>
      <protection locked="0"/>
    </xf>
    <xf numFmtId="0" fontId="119" fillId="0" borderId="55" xfId="0" applyFont="1" applyFill="1" applyBorder="1" applyAlignment="1" applyProtection="1">
      <alignment horizontal="left"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5"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119" fillId="0" borderId="27" xfId="0" applyFont="1" applyFill="1" applyBorder="1" applyAlignment="1" applyProtection="1">
      <alignment horizontal="left" vertical="center"/>
      <protection locked="0"/>
    </xf>
    <xf numFmtId="0" fontId="119" fillId="0" borderId="56" xfId="0" applyFont="1" applyFill="1" applyBorder="1" applyAlignment="1" applyProtection="1">
      <alignment horizontal="left"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33" borderId="70" xfId="0" applyFont="1" applyFill="1" applyBorder="1" applyAlignment="1">
      <alignment horizontal="center" vertical="top" wrapText="1"/>
    </xf>
    <xf numFmtId="0" fontId="119" fillId="33" borderId="64"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4"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5" fillId="4" borderId="16" xfId="0" applyFont="1" applyFill="1" applyBorder="1" applyAlignment="1" applyProtection="1">
      <alignment horizontal="center" vertical="center" wrapText="1"/>
      <protection hidden="1"/>
    </xf>
    <xf numFmtId="0" fontId="125" fillId="4" borderId="72" xfId="0" applyFont="1" applyFill="1" applyBorder="1" applyAlignment="1" applyProtection="1">
      <alignment horizontal="center" vertical="center" wrapText="1"/>
      <protection hidden="1"/>
    </xf>
    <xf numFmtId="0" fontId="125"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6" fillId="7" borderId="24" xfId="0" applyFont="1" applyFill="1" applyBorder="1" applyAlignment="1" applyProtection="1">
      <alignment horizontal="center" vertical="center" wrapText="1"/>
      <protection hidden="1"/>
    </xf>
    <xf numFmtId="0" fontId="126" fillId="7" borderId="72" xfId="0" applyFont="1" applyFill="1" applyBorder="1" applyAlignment="1" applyProtection="1">
      <alignment horizontal="center" vertical="center" wrapText="1"/>
      <protection hidden="1"/>
    </xf>
    <xf numFmtId="0" fontId="126"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4"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4"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5"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4"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5" fillId="4" borderId="77" xfId="0" applyFont="1" applyFill="1" applyBorder="1" applyAlignment="1">
      <alignment horizontal="center" vertical="center" wrapText="1"/>
    </xf>
    <xf numFmtId="0" fontId="125"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61"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4"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5" xfId="0" applyNumberFormat="1" applyFont="1" applyBorder="1" applyAlignment="1" applyProtection="1">
      <alignment horizontal="center" vertical="center"/>
      <protection locked="0"/>
    </xf>
    <xf numFmtId="0" fontId="125" fillId="4" borderId="16" xfId="0" applyFont="1" applyFill="1" applyBorder="1" applyAlignment="1">
      <alignment horizontal="center" vertical="center" wrapText="1"/>
    </xf>
    <xf numFmtId="0" fontId="125" fillId="4" borderId="72" xfId="0" applyFont="1" applyFill="1" applyBorder="1" applyAlignment="1">
      <alignment horizontal="center" vertical="center" wrapText="1"/>
    </xf>
    <xf numFmtId="0" fontId="125"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1"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6" fillId="7" borderId="87" xfId="0" applyFont="1" applyFill="1" applyBorder="1" applyAlignment="1">
      <alignment horizontal="center" vertical="center" wrapText="1"/>
    </xf>
    <xf numFmtId="0" fontId="126"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6" fillId="7" borderId="24" xfId="0" applyFont="1" applyFill="1" applyBorder="1" applyAlignment="1">
      <alignment horizontal="center" vertical="center" wrapText="1"/>
    </xf>
    <xf numFmtId="0" fontId="126" fillId="7" borderId="72" xfId="0" applyFont="1" applyFill="1" applyBorder="1" applyAlignment="1">
      <alignment horizontal="center" vertical="center" wrapText="1"/>
    </xf>
    <xf numFmtId="0" fontId="126"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8" fillId="16" borderId="0" xfId="53" applyFont="1" applyFill="1" applyAlignment="1" applyProtection="1">
      <alignment horizontal="center" vertical="center" wrapText="1"/>
      <protection/>
    </xf>
    <xf numFmtId="0" fontId="98"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4"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4"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4"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98" fillId="0" borderId="0" xfId="53" applyFont="1" applyAlignment="1" applyProtection="1">
      <alignment horizontal="center"/>
      <protection/>
    </xf>
    <xf numFmtId="0" fontId="105" fillId="0" borderId="64" xfId="53" applyFont="1" applyFill="1" applyBorder="1" applyAlignment="1" applyProtection="1">
      <alignment horizontal="center" vertical="center"/>
      <protection locked="0"/>
    </xf>
    <xf numFmtId="0" fontId="105"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89"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5"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24" fillId="3" borderId="23" xfId="0" applyFont="1" applyFill="1" applyBorder="1" applyAlignment="1">
      <alignment horizontal="center" vertical="center" wrapText="1"/>
    </xf>
    <xf numFmtId="0" fontId="124" fillId="3" borderId="33" xfId="0" applyFont="1" applyFill="1" applyBorder="1" applyAlignment="1">
      <alignment horizontal="center" vertical="center" wrapText="1"/>
    </xf>
    <xf numFmtId="0" fontId="124" fillId="3" borderId="47" xfId="0" applyFont="1" applyFill="1" applyBorder="1" applyAlignment="1">
      <alignment horizontal="center" vertical="center" wrapText="1"/>
    </xf>
    <xf numFmtId="0" fontId="124" fillId="44" borderId="23" xfId="0" applyFont="1" applyFill="1" applyBorder="1" applyAlignment="1">
      <alignment horizontal="center" vertical="center" wrapText="1"/>
    </xf>
    <xf numFmtId="0" fontId="124" fillId="44" borderId="33" xfId="0" applyFont="1" applyFill="1" applyBorder="1" applyAlignment="1">
      <alignment horizontal="center" vertical="center" wrapText="1"/>
    </xf>
    <xf numFmtId="0" fontId="124" fillId="44" borderId="47"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82"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2" fillId="12" borderId="70" xfId="0" applyFont="1" applyFill="1" applyBorder="1" applyAlignment="1">
      <alignment horizontal="center" vertical="top" wrapText="1"/>
    </xf>
    <xf numFmtId="0" fontId="92" fillId="12" borderId="64"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0" fillId="0" borderId="0" xfId="0" applyBorder="1" applyAlignment="1">
      <alignment horizontal="right"/>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0" fontId="119" fillId="0" borderId="0" xfId="0" applyFont="1" applyAlignment="1">
      <alignment horizontal="center"/>
    </xf>
    <xf numFmtId="0" fontId="105" fillId="3" borderId="10" xfId="53" applyFont="1" applyFill="1" applyBorder="1" applyAlignment="1" applyProtection="1">
      <alignment horizontal="center" vertical="center"/>
      <protection locked="0"/>
    </xf>
    <xf numFmtId="0" fontId="124" fillId="3" borderId="23" xfId="0" applyFont="1" applyFill="1" applyBorder="1" applyAlignment="1">
      <alignment horizontal="right" vertical="center"/>
    </xf>
    <xf numFmtId="0" fontId="124" fillId="3" borderId="33" xfId="0" applyFont="1" applyFill="1" applyBorder="1" applyAlignment="1">
      <alignment horizontal="right" vertical="center"/>
    </xf>
    <xf numFmtId="0" fontId="124"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5" fillId="4" borderId="23" xfId="0" applyFont="1" applyFill="1" applyBorder="1" applyAlignment="1">
      <alignment horizontal="right" vertical="center"/>
    </xf>
    <xf numFmtId="0" fontId="125" fillId="4" borderId="33" xfId="0" applyFont="1" applyFill="1" applyBorder="1" applyAlignment="1">
      <alignment horizontal="right" vertical="center"/>
    </xf>
    <xf numFmtId="0" fontId="125" fillId="4" borderId="47" xfId="0" applyFont="1" applyFill="1" applyBorder="1" applyAlignment="1">
      <alignment horizontal="right" vertical="center"/>
    </xf>
    <xf numFmtId="0" fontId="125" fillId="4" borderId="10"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5"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89" fillId="45" borderId="36" xfId="0" applyFont="1" applyFill="1" applyBorder="1" applyAlignment="1" applyProtection="1">
      <alignment horizontal="center" vertical="center" wrapText="1"/>
      <protection hidden="1"/>
    </xf>
    <xf numFmtId="0" fontId="89" fillId="45" borderId="31" xfId="0" applyFont="1" applyFill="1" applyBorder="1" applyAlignment="1" applyProtection="1">
      <alignment horizontal="center" vertical="center" wrapText="1"/>
      <protection hidden="1"/>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19" fillId="33" borderId="70" xfId="0" applyFont="1" applyFill="1" applyBorder="1" applyAlignment="1">
      <alignment horizontal="center"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105" fillId="6" borderId="70" xfId="53" applyFont="1" applyFill="1" applyBorder="1" applyAlignment="1" applyProtection="1">
      <alignment horizontal="center" vertical="center"/>
      <protection/>
    </xf>
    <xf numFmtId="0" fontId="105" fillId="6" borderId="64"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105"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41" xfId="0" applyBorder="1" applyAlignment="1">
      <alignment horizontal="center" vertical="center"/>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26" fillId="7" borderId="23" xfId="0" applyFont="1" applyFill="1" applyBorder="1" applyAlignment="1">
      <alignment horizontal="right" vertical="center"/>
    </xf>
    <xf numFmtId="0" fontId="126" fillId="7" borderId="33" xfId="0" applyFont="1" applyFill="1" applyBorder="1" applyAlignment="1">
      <alignment horizontal="right" vertical="center"/>
    </xf>
    <xf numFmtId="0" fontId="126" fillId="7" borderId="47" xfId="0" applyFont="1" applyFill="1" applyBorder="1" applyAlignment="1">
      <alignment horizontal="right" vertical="center"/>
    </xf>
    <xf numFmtId="0" fontId="126" fillId="7" borderId="23" xfId="0" applyFont="1" applyFill="1" applyBorder="1" applyAlignment="1">
      <alignment horizontal="center" vertical="center"/>
    </xf>
    <xf numFmtId="0" fontId="126" fillId="7" borderId="33" xfId="0" applyFont="1" applyFill="1" applyBorder="1" applyAlignment="1">
      <alignment horizontal="center" vertical="center"/>
    </xf>
    <xf numFmtId="0" fontId="126"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201" t="s">
        <v>479</v>
      </c>
    </row>
    <row r="3" spans="1:9" ht="15">
      <c r="A3" s="2">
        <v>0.25</v>
      </c>
      <c r="B3" s="1"/>
      <c r="C3" s="2">
        <v>0.5</v>
      </c>
      <c r="D3" s="2">
        <v>0.25</v>
      </c>
      <c r="F3" s="1" t="s">
        <v>12</v>
      </c>
      <c r="I3" s="201" t="s">
        <v>480</v>
      </c>
    </row>
    <row r="4" spans="1:9" ht="15">
      <c r="A4" s="2">
        <v>0.375</v>
      </c>
      <c r="B4" s="1"/>
      <c r="C4" s="2">
        <v>0.75</v>
      </c>
      <c r="D4" s="2">
        <v>0.375</v>
      </c>
      <c r="I4" s="201" t="s">
        <v>481</v>
      </c>
    </row>
    <row r="5" spans="1:9" ht="15">
      <c r="A5" s="2">
        <v>0.5</v>
      </c>
      <c r="B5" s="1"/>
      <c r="C5" s="2">
        <v>1</v>
      </c>
      <c r="D5" s="2">
        <v>0.5</v>
      </c>
      <c r="I5" s="201" t="s">
        <v>482</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3</v>
      </c>
      <c r="BE5" s="1004">
        <f>INDEX(Cups,BD5)</f>
        <v>0.25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Eagle Tostado</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1</v>
      </c>
      <c r="J7" s="297">
        <f>IF(B7=0,"",FLOOR(VLOOKUP(A7,'All Meals'!$A$12:$V$61,7),0.25))</f>
        <v>1</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308</v>
      </c>
      <c r="AC7" s="919"/>
      <c r="AD7" s="919"/>
      <c r="AE7" s="932"/>
      <c r="AF7" s="927">
        <v>1</v>
      </c>
      <c r="AG7" s="929">
        <f>INDEX(Cups,AF7)</f>
        <v>0</v>
      </c>
      <c r="AH7" s="951" t="s">
        <v>309</v>
      </c>
      <c r="AI7" s="953"/>
      <c r="AJ7" s="953"/>
      <c r="AK7" s="951"/>
      <c r="AL7" s="927">
        <v>7</v>
      </c>
      <c r="AM7" s="929">
        <f>INDEX(Cups,AL7)</f>
        <v>0.75</v>
      </c>
      <c r="AN7" s="930" t="s">
        <v>310</v>
      </c>
      <c r="AO7" s="1019"/>
      <c r="AP7" s="1019"/>
      <c r="AQ7" s="930"/>
      <c r="AR7" s="927">
        <v>3</v>
      </c>
      <c r="AS7" s="929">
        <f>INDEX(Cups,AR7)</f>
        <v>0.25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19</v>
      </c>
      <c r="BB10" s="258" t="str">
        <f aca="true" t="shared" si="13" ref="BB10:BB19">INDEX(OTHER,BA10)</f>
        <v>Lettuce, iceberg</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8</v>
      </c>
      <c r="AJ11" s="101" t="str">
        <f t="shared" si="8"/>
        <v>Sweet potatoes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3</v>
      </c>
      <c r="BE5" s="1004">
        <f>INDEX(Cups,BD5)</f>
        <v>0.25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Meatball Sub</v>
      </c>
      <c r="C7" s="519">
        <v>1</v>
      </c>
      <c r="D7" s="96"/>
      <c r="E7" s="215">
        <f>IF(B7=0,"",FLOOR(VLOOKUP(A7,'All Meals'!$A$12:$V$61,4),0.25))</f>
        <v>2.5</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303</v>
      </c>
      <c r="AC7" s="919"/>
      <c r="AD7" s="919"/>
      <c r="AE7" s="932"/>
      <c r="AF7" s="927">
        <v>5</v>
      </c>
      <c r="AG7" s="929">
        <f>INDEX(Cups,AF7)</f>
        <v>0.5</v>
      </c>
      <c r="AH7" s="951" t="s">
        <v>304</v>
      </c>
      <c r="AI7" s="953"/>
      <c r="AJ7" s="953"/>
      <c r="AK7" s="951"/>
      <c r="AL7" s="927">
        <v>5</v>
      </c>
      <c r="AM7" s="929">
        <f>INDEX(Cups,AL7)</f>
        <v>0.5</v>
      </c>
      <c r="AN7" s="930" t="s">
        <v>305</v>
      </c>
      <c r="AO7" s="1019"/>
      <c r="AP7" s="1019"/>
      <c r="AQ7" s="930"/>
      <c r="AR7" s="927">
        <v>1</v>
      </c>
      <c r="AS7" s="929">
        <f>INDEX(Cups,AR7)</f>
        <v>0</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3</v>
      </c>
      <c r="AG10" s="334">
        <f aca="true" t="shared" si="7" ref="AG10:AG19">IF(AD10=0,"",INDEX(Cups,AF10))</f>
        <v>0.25</v>
      </c>
      <c r="AH10" s="101"/>
      <c r="AI10" s="101">
        <v>11</v>
      </c>
      <c r="AJ10" s="101" t="str">
        <f aca="true" t="shared" si="8" ref="AJ10:AJ19">INDEX(RED,AI10)</f>
        <v>Tomato sauce</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14</v>
      </c>
      <c r="AD11" s="100" t="str">
        <f t="shared" si="6"/>
        <v>Spinach</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NOT(ISERROR(SEARCH("Yes",F5)))</formula>
    </cfRule>
    <cfRule type="containsText" priority="9" dxfId="49" operator="containsText" stopIfTrue="1" text="No">
      <formula>NOT(ISERROR(SEARCH("No",F5)))</formula>
    </cfRule>
  </conditionalFormatting>
  <conditionalFormatting sqref="AB9:AE9 AH9:AK9">
    <cfRule type="containsText" priority="7" dxfId="1" operator="containsText" stopIfTrue="1" text="Remember">
      <formula>NOT(ISERROR(SEARCH("Remember",AB9)))</formula>
    </cfRule>
  </conditionalFormatting>
  <conditionalFormatting sqref="AB20">
    <cfRule type="containsText" priority="6" dxfId="1" operator="containsText" stopIfTrue="1" text="You">
      <formula>NOT(ISERROR(SEARCH("You",AB20)))</formula>
    </cfRule>
  </conditionalFormatting>
  <conditionalFormatting sqref="AN9:AQ9">
    <cfRule type="containsText" priority="1" dxfId="1" operator="containsText" stopIfTrue="1" text="if">
      <formula>NOT(ISERROR(SEARCH("if",AN9)))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zoomScalePageLayoutView="0" workbookViewId="0" topLeftCell="A1">
      <selection activeCell="H28" sqref="H28"/>
    </sheetView>
  </sheetViews>
  <sheetFormatPr defaultColWidth="9.140625" defaultRowHeight="15"/>
  <cols>
    <col min="1" max="1" width="29.8515625" style="121" customWidth="1"/>
    <col min="2" max="2" width="11.7109375" style="121" customWidth="1"/>
    <col min="3" max="3" width="12.57421875" style="121" customWidth="1"/>
    <col min="4" max="4" width="13.28125" style="121" customWidth="1"/>
    <col min="5" max="5" width="13.57421875" style="121" customWidth="1"/>
    <col min="6"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57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7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v>
      </c>
      <c r="C10" s="131">
        <f>MIN(Tuesday!N7:N26)</f>
        <v>1.25</v>
      </c>
      <c r="D10" s="131">
        <f>MIN(Wednesday!N7:N26)</f>
        <v>1.25</v>
      </c>
      <c r="E10" s="131">
        <f>MIN(Thursday!N7:N26)</f>
        <v>1.25</v>
      </c>
      <c r="F10" s="131">
        <f>MIN(Friday!N7:N26)</f>
        <v>1.25</v>
      </c>
      <c r="G10" s="132">
        <f aca="true" t="shared" si="0" ref="G10:G17">SUM(B10:F10)</f>
        <v>6</v>
      </c>
      <c r="H10" s="133">
        <v>5</v>
      </c>
      <c r="I10" s="134" t="str">
        <f aca="true" t="shared" si="1" ref="I10:I17">IF(G10&gt;=H10,"Yes","No")</f>
        <v>Yes</v>
      </c>
      <c r="L10" s="1059"/>
      <c r="M10" s="1060"/>
      <c r="N10" s="1056">
        <f>S11</f>
        <v>6</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v>
      </c>
      <c r="O11" s="137">
        <f>MAX(Tuesday!N7:N26)</f>
        <v>1.25</v>
      </c>
      <c r="P11" s="137">
        <f>MAX(Wednesday!N7:N26)</f>
        <v>1.25</v>
      </c>
      <c r="Q11" s="137">
        <f>MAX(Thursday!N7:N26)</f>
        <v>1.25</v>
      </c>
      <c r="R11" s="137">
        <f>MAX(Friday!N7:N26)</f>
        <v>1.25</v>
      </c>
      <c r="S11" s="379">
        <f>SUM(N11:R11)</f>
        <v>6</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0.625</v>
      </c>
      <c r="D13" s="136">
        <f>IF(Wednesday!AR3=TRUE,SUM('Optional VegBar'!G16,Wednesday!AG7),Wednesday!AG7)</f>
        <v>0</v>
      </c>
      <c r="E13" s="136">
        <f>IF(Thursday!AR3=TRUE,SUM('Optional VegBar'!G16,Thursday!AG7),Thursday!AG7)</f>
        <v>0</v>
      </c>
      <c r="F13" s="136">
        <f>IF(Friday!AR3=TRUE,SUM('Optional VegBar'!G16,Friday!AG7),Friday!AG7)</f>
        <v>0.5</v>
      </c>
      <c r="G13" s="137">
        <f t="shared" si="0"/>
        <v>1.125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v>
      </c>
      <c r="C14" s="141">
        <f>IF(Tuesday!AR3=TRUE,SUM('Optional VegBar'!M16,Tuesday!AM7),Tuesday!AM7)</f>
        <v>0.125</v>
      </c>
      <c r="D14" s="141">
        <f>IF(Wednesday!AR3=TRUE,SUM('Optional VegBar'!M16,Wednesday!AM7),Wednesday!AM7)</f>
        <v>0.25</v>
      </c>
      <c r="E14" s="141">
        <f>IF(Thursday!AR3=TRUE,SUM('Optional VegBar'!M16,Thursday!AM7),Thursday!AM7)</f>
        <v>0.75</v>
      </c>
      <c r="F14" s="141">
        <f>IF(Friday!AR3=TRUE,SUM('Optional VegBar'!M16,Friday!AM7),Friday!AM7)</f>
        <v>0.5</v>
      </c>
      <c r="G14" s="142">
        <f t="shared" si="0"/>
        <v>1.625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0.25</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0.5</v>
      </c>
      <c r="D16" s="141">
        <f>IF(Wednesday!AR3=TRUE,SUM('Optional VegBar'!Y16,Wednesday!AY7),Wednesday!AY7)</f>
        <v>0.25</v>
      </c>
      <c r="E16" s="141">
        <f>IF(Thursday!AR3=TRUE,SUM('Optional VegBar'!Y16,Thursday!AY7),Thursday!AY7)</f>
        <v>0</v>
      </c>
      <c r="F16" s="141">
        <f>IF(Friday!AR3=TRUE,SUM('Optional VegBar'!Y16,Friday!AY7),Friday!AY7)</f>
        <v>0</v>
      </c>
      <c r="G16" s="142">
        <f t="shared" si="0"/>
        <v>0.75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0.75</v>
      </c>
      <c r="C17" s="144">
        <f>IF(Tuesday!AR3=TRUE,SUM('Optional VegBar'!AE16,Tuesday!BE5),Tuesday!BE5)</f>
        <v>0</v>
      </c>
      <c r="D17" s="144">
        <f>IF(Wednesday!AR3=TRUE,SUM('Optional VegBar'!AE16,Wednesday!BE5),Wednesday!BE5)</f>
        <v>0.75</v>
      </c>
      <c r="E17" s="144">
        <f>IF(Thursday!AR3=TRUE,SUM('Optional VegBar'!AE16,Thursday!BE5),Thursday!BE5)</f>
        <v>0.25</v>
      </c>
      <c r="F17" s="144">
        <f>IF(Friday!AR3=TRUE,SUM('Optional VegBar'!AE16,Friday!BE5),Friday!BE5)</f>
        <v>0.25</v>
      </c>
      <c r="G17" s="382">
        <f t="shared" si="0"/>
        <v>2</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8"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3</v>
      </c>
      <c r="F20" s="291">
        <f>MIN(Friday!E7:E26)</f>
        <v>2.5</v>
      </c>
      <c r="G20" s="289">
        <f>SUM(B20:F20)</f>
        <v>11.5</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3</v>
      </c>
      <c r="F21" s="292">
        <f>MAX(Friday!E7:E26)</f>
        <v>2.5</v>
      </c>
      <c r="G21" s="290">
        <f>SUM(B21:F21)</f>
        <v>11.5</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8"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3</v>
      </c>
      <c r="C24" s="288">
        <f>MIN(Tuesday!G7:G26)</f>
        <v>2</v>
      </c>
      <c r="D24" s="288">
        <f>MIN(Wednesday!G7:G26)</f>
        <v>2.25</v>
      </c>
      <c r="E24" s="288">
        <f>MIN(Thursday!G7:G26)</f>
        <v>2</v>
      </c>
      <c r="F24" s="288">
        <f>MIN(Friday!G7:G26)</f>
        <v>2.5</v>
      </c>
      <c r="G24" s="289">
        <f>SUM(B24:F24)</f>
        <v>11.75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3</v>
      </c>
      <c r="C25" s="288">
        <f>MAX(Tuesday!G7:G26)</f>
        <v>2</v>
      </c>
      <c r="D25" s="288">
        <f>MAX(Wednesday!G7:G26)</f>
        <v>2.25</v>
      </c>
      <c r="E25" s="288">
        <f>MAX(Thursday!G7:G26)</f>
        <v>2</v>
      </c>
      <c r="F25" s="288">
        <f>MAX(Friday!G7:G26)</f>
        <v>2.5</v>
      </c>
      <c r="G25" s="290">
        <f>SUM(B25:F25)</f>
        <v>11.75</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1</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11.75</v>
      </c>
      <c r="D28" s="155" t="s">
        <v>95</v>
      </c>
      <c r="E28" s="188">
        <f>SUM(Monday:Friday!I7:I26)</f>
        <v>8.75</v>
      </c>
      <c r="F28" s="156" t="s">
        <v>94</v>
      </c>
      <c r="G28" s="330">
        <f>IF(ISERROR(E28/C28),0,E28/C28)</f>
        <v>0.7446808510638298</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8"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t="str">
        <f>Monday!Z5</f>
        <v>Yes</v>
      </c>
      <c r="C33" s="169" t="str">
        <f>Tuesday!Z5</f>
        <v>Yes</v>
      </c>
      <c r="D33" s="169" t="str">
        <f>Wednesday!Z5</f>
        <v>Yes</v>
      </c>
      <c r="E33" s="169" t="str">
        <f>Thursday!Z5</f>
        <v>Yes</v>
      </c>
      <c r="F33" s="250" t="str">
        <f>Friday!Z5</f>
        <v>Yes</v>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NOT(ISERROR(SEARCH("No",I4)))</formula>
    </cfRule>
    <cfRule type="containsText" priority="15" dxfId="48" operator="containsText" stopIfTrue="1" text="Yes">
      <formula>NOT(ISERROR(SEARCH("Yes",I4)))</formula>
    </cfRule>
  </conditionalFormatting>
  <conditionalFormatting sqref="B33:F35">
    <cfRule type="containsText" priority="12" dxfId="2" operator="containsText" stopIfTrue="1" text="Yes">
      <formula>NOT(ISERROR(SEARCH("Yes",B33)))</formula>
    </cfRule>
    <cfRule type="containsText" priority="13" dxfId="49" operator="containsText" stopIfTrue="1" text="No">
      <formula>NOT(ISERROR(SEARCH("No",B33)))</formula>
    </cfRule>
  </conditionalFormatting>
  <conditionalFormatting sqref="T5:U7 T10:U12">
    <cfRule type="containsText" priority="10" dxfId="0" operator="containsText" stopIfTrue="1" text="No">
      <formula>NOT(ISERROR(SEARCH("No",T5)))</formula>
    </cfRule>
    <cfRule type="containsText" priority="11" dxfId="48" operator="containsText" stopIfTrue="1" text="Yes">
      <formula>NOT(ISERROR(SEARCH("Yes",T5)))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3" t="s">
        <v>2</v>
      </c>
      <c r="N4" s="755"/>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75" t="s">
        <v>4</v>
      </c>
      <c r="D5" s="940" t="s">
        <v>19</v>
      </c>
      <c r="E5" s="1102" t="s">
        <v>13</v>
      </c>
      <c r="F5" s="32"/>
      <c r="G5" s="32"/>
      <c r="H5" s="32"/>
      <c r="I5" s="32"/>
      <c r="J5" s="938" t="s">
        <v>52</v>
      </c>
      <c r="K5" s="783"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NOT(ISERROR(SEARCH("Yes",D5)))</formula>
    </cfRule>
    <cfRule type="containsText" priority="2" dxfId="4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57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75">
      <c r="A4" s="328" t="s">
        <v>293</v>
      </c>
    </row>
    <row r="5" ht="55.5" customHeight="1">
      <c r="A5" s="442" t="s">
        <v>650</v>
      </c>
    </row>
    <row r="6" ht="32.25" customHeight="1">
      <c r="A6" s="324" t="s">
        <v>636</v>
      </c>
    </row>
    <row r="7" ht="26.25" customHeight="1">
      <c r="A7" s="323" t="s">
        <v>294</v>
      </c>
    </row>
    <row r="8" ht="15.75">
      <c r="A8" s="323"/>
    </row>
    <row r="9" ht="15.75">
      <c r="A9" s="323" t="s">
        <v>679</v>
      </c>
    </row>
    <row r="10" ht="15.75">
      <c r="A10" s="325"/>
    </row>
    <row r="11" ht="15.75">
      <c r="A11" s="326" t="s">
        <v>281</v>
      </c>
    </row>
    <row r="12" ht="15.75">
      <c r="A12" s="323" t="s">
        <v>282</v>
      </c>
    </row>
    <row r="13" ht="15.75">
      <c r="A13" s="323" t="s">
        <v>283</v>
      </c>
    </row>
    <row r="14" ht="15.75">
      <c r="A14" s="323" t="s">
        <v>656</v>
      </c>
    </row>
    <row r="15" ht="15.75">
      <c r="A15" s="323" t="s">
        <v>284</v>
      </c>
    </row>
    <row r="16" ht="15.75">
      <c r="A16" s="323" t="s">
        <v>285</v>
      </c>
    </row>
    <row r="17" ht="15.75">
      <c r="A17" s="323" t="s">
        <v>286</v>
      </c>
    </row>
    <row r="18" ht="15.75">
      <c r="A18" s="323" t="s">
        <v>287</v>
      </c>
    </row>
    <row r="19" ht="15.75">
      <c r="A19" s="323" t="s">
        <v>288</v>
      </c>
    </row>
    <row r="20" ht="15.75">
      <c r="A20" s="325"/>
    </row>
    <row r="21" ht="15.75">
      <c r="A21" s="326" t="s">
        <v>669</v>
      </c>
    </row>
    <row r="22" ht="15.75">
      <c r="A22" s="323" t="s">
        <v>289</v>
      </c>
    </row>
    <row r="23" ht="15.75">
      <c r="A23" s="323" t="s">
        <v>290</v>
      </c>
    </row>
    <row r="24" ht="15.75">
      <c r="A24" s="323" t="s">
        <v>291</v>
      </c>
    </row>
    <row r="25" ht="15.75">
      <c r="A25" s="323"/>
    </row>
    <row r="26" ht="15.75">
      <c r="A26" s="323"/>
    </row>
    <row r="27" ht="16.5" thickBot="1">
      <c r="A27" s="327" t="s">
        <v>295</v>
      </c>
    </row>
    <row r="28" s="550" customFormat="1" ht="16.5" thickBot="1">
      <c r="A28" s="634"/>
    </row>
    <row r="29" s="550" customFormat="1" ht="15.75">
      <c r="A29" s="663" t="s">
        <v>726</v>
      </c>
    </row>
    <row r="30" s="550" customFormat="1" ht="49.5" customHeight="1" thickBot="1">
      <c r="A30" s="635" t="s">
        <v>789</v>
      </c>
    </row>
    <row r="31" ht="15.75">
      <c r="A31" s="638" t="s">
        <v>684</v>
      </c>
    </row>
    <row r="32" ht="15.75">
      <c r="A32" s="305" t="s">
        <v>632</v>
      </c>
    </row>
    <row r="33" ht="47.25">
      <c r="A33" s="305" t="s">
        <v>681</v>
      </c>
    </row>
    <row r="34" ht="15.75">
      <c r="A34" s="305" t="s">
        <v>633</v>
      </c>
    </row>
    <row r="35" s="550" customFormat="1" ht="31.5">
      <c r="A35" s="305" t="s">
        <v>682</v>
      </c>
    </row>
    <row r="36" s="550" customFormat="1" ht="47.25">
      <c r="A36" s="305" t="s">
        <v>683</v>
      </c>
    </row>
    <row r="37" ht="15.75">
      <c r="A37" s="305" t="s">
        <v>646</v>
      </c>
    </row>
    <row r="38" ht="15.75">
      <c r="A38" s="305" t="s">
        <v>647</v>
      </c>
    </row>
    <row r="39" ht="15.75">
      <c r="A39" s="305" t="s">
        <v>648</v>
      </c>
    </row>
    <row r="40" ht="15.75">
      <c r="A40" s="305" t="s">
        <v>649</v>
      </c>
    </row>
    <row r="41" s="550" customFormat="1" ht="15.75">
      <c r="A41" s="636" t="s">
        <v>689</v>
      </c>
    </row>
    <row r="42" s="550" customFormat="1" ht="15.75">
      <c r="A42" s="636" t="s">
        <v>685</v>
      </c>
    </row>
    <row r="43" s="550" customFormat="1" ht="15.75">
      <c r="A43" s="636" t="s">
        <v>686</v>
      </c>
    </row>
    <row r="44" s="550" customFormat="1" ht="15.75">
      <c r="A44" s="636" t="s">
        <v>688</v>
      </c>
    </row>
    <row r="45" s="550" customFormat="1" ht="16.5" thickBot="1">
      <c r="A45" s="637" t="s">
        <v>687</v>
      </c>
    </row>
    <row r="46" ht="16.5" thickBot="1">
      <c r="A46" s="319"/>
    </row>
    <row r="47" ht="15.75">
      <c r="A47" s="639" t="s">
        <v>792</v>
      </c>
    </row>
    <row r="48" ht="15.75">
      <c r="A48" s="308"/>
    </row>
    <row r="49" ht="15.75">
      <c r="A49" s="308" t="s">
        <v>632</v>
      </c>
    </row>
    <row r="50" ht="31.5">
      <c r="A50" s="308" t="s">
        <v>690</v>
      </c>
    </row>
    <row r="51" s="550" customFormat="1" ht="15.75">
      <c r="A51" s="308"/>
    </row>
    <row r="52" ht="47.25">
      <c r="A52" s="308" t="s">
        <v>691</v>
      </c>
    </row>
    <row r="53" ht="15.75">
      <c r="A53" s="308" t="s">
        <v>634</v>
      </c>
    </row>
    <row r="54" ht="15.75">
      <c r="A54" s="640" t="s">
        <v>693</v>
      </c>
    </row>
    <row r="55" s="550" customFormat="1" ht="15.75">
      <c r="A55" s="640" t="s">
        <v>692</v>
      </c>
    </row>
    <row r="56" s="550" customFormat="1" ht="15.75">
      <c r="A56" s="640" t="s">
        <v>727</v>
      </c>
    </row>
    <row r="57" s="550" customFormat="1" ht="15.75">
      <c r="A57" s="640" t="s">
        <v>728</v>
      </c>
    </row>
    <row r="58" ht="16.5" thickBot="1">
      <c r="A58" s="641" t="s">
        <v>694</v>
      </c>
    </row>
    <row r="59" ht="16.5" thickBot="1">
      <c r="A59" s="319"/>
    </row>
    <row r="60" ht="15.75">
      <c r="A60" s="642" t="s">
        <v>695</v>
      </c>
    </row>
    <row r="61" ht="15.75">
      <c r="A61" s="310" t="s">
        <v>635</v>
      </c>
    </row>
    <row r="62" ht="15.75">
      <c r="A62" s="310"/>
    </row>
    <row r="63" ht="31.5">
      <c r="A63" s="310" t="s">
        <v>696</v>
      </c>
    </row>
    <row r="64" ht="31.5">
      <c r="A64" s="310" t="s">
        <v>729</v>
      </c>
    </row>
    <row r="65" ht="15.75">
      <c r="A65" s="310" t="s">
        <v>642</v>
      </c>
    </row>
    <row r="66" ht="15.75">
      <c r="A66" s="310" t="s">
        <v>643</v>
      </c>
    </row>
    <row r="67" ht="15.75">
      <c r="A67" s="310" t="s">
        <v>644</v>
      </c>
    </row>
    <row r="68" s="550" customFormat="1" ht="15.75">
      <c r="A68" s="310" t="s">
        <v>697</v>
      </c>
    </row>
    <row r="69" s="550" customFormat="1" ht="15.75">
      <c r="A69" s="310" t="s">
        <v>645</v>
      </c>
    </row>
    <row r="70" s="550" customFormat="1" ht="15.75">
      <c r="A70" s="644" t="s">
        <v>702</v>
      </c>
    </row>
    <row r="71" s="550" customFormat="1" ht="15.75">
      <c r="A71" s="644" t="s">
        <v>698</v>
      </c>
    </row>
    <row r="72" s="550" customFormat="1" ht="15.75">
      <c r="A72" s="644" t="s">
        <v>699</v>
      </c>
    </row>
    <row r="73" s="550" customFormat="1" ht="31.5">
      <c r="A73" s="644" t="s">
        <v>700</v>
      </c>
    </row>
    <row r="74" s="550" customFormat="1" ht="32.25" thickBot="1">
      <c r="A74" s="557" t="s">
        <v>701</v>
      </c>
    </row>
    <row r="75" s="643" customFormat="1" ht="16.5" thickBot="1">
      <c r="A75" s="319"/>
    </row>
    <row r="76" s="643" customFormat="1" ht="15.75">
      <c r="A76" s="648" t="s">
        <v>511</v>
      </c>
    </row>
    <row r="77" ht="15.75">
      <c r="A77" s="307" t="s">
        <v>637</v>
      </c>
    </row>
    <row r="78" ht="15.75">
      <c r="A78" s="307"/>
    </row>
    <row r="79" ht="15.75">
      <c r="A79" s="307" t="s">
        <v>730</v>
      </c>
    </row>
    <row r="80" s="550" customFormat="1" ht="31.5" customHeight="1">
      <c r="A80" s="307" t="s">
        <v>703</v>
      </c>
    </row>
    <row r="81" s="550" customFormat="1" ht="30.75" customHeight="1">
      <c r="A81" s="645" t="s">
        <v>733</v>
      </c>
    </row>
    <row r="82" ht="15.75">
      <c r="A82" s="307" t="s">
        <v>638</v>
      </c>
    </row>
    <row r="83" ht="15.75">
      <c r="A83" s="307" t="s">
        <v>639</v>
      </c>
    </row>
    <row r="84" ht="47.25">
      <c r="A84" s="307" t="s">
        <v>710</v>
      </c>
    </row>
    <row r="85" ht="31.5">
      <c r="A85" s="307" t="s">
        <v>704</v>
      </c>
    </row>
    <row r="86" ht="31.5">
      <c r="A86" s="307" t="s">
        <v>705</v>
      </c>
    </row>
    <row r="87" ht="31.5">
      <c r="A87" s="307" t="s">
        <v>706</v>
      </c>
    </row>
    <row r="88" s="550" customFormat="1" ht="15.75">
      <c r="A88" s="646" t="s">
        <v>711</v>
      </c>
    </row>
    <row r="89" s="550" customFormat="1" ht="15.75">
      <c r="A89" s="646" t="s">
        <v>707</v>
      </c>
    </row>
    <row r="90" s="550" customFormat="1" ht="15.75">
      <c r="A90" s="646" t="s">
        <v>708</v>
      </c>
    </row>
    <row r="91" s="550" customFormat="1" ht="16.5" thickBot="1">
      <c r="A91" s="647" t="s">
        <v>709</v>
      </c>
    </row>
    <row r="92" ht="16.5" thickBot="1">
      <c r="A92" s="321"/>
    </row>
    <row r="93" s="322" customFormat="1" ht="15.75">
      <c r="A93" s="651" t="s">
        <v>640</v>
      </c>
    </row>
    <row r="94" s="322" customFormat="1" ht="15.75">
      <c r="A94" s="309" t="s">
        <v>641</v>
      </c>
    </row>
    <row r="95" s="322" customFormat="1" ht="15.75">
      <c r="A95" s="309"/>
    </row>
    <row r="96" s="322" customFormat="1" ht="31.5">
      <c r="A96" s="309" t="s">
        <v>719</v>
      </c>
    </row>
    <row r="97" s="322" customFormat="1" ht="15.75">
      <c r="A97" s="309"/>
    </row>
    <row r="98" s="322" customFormat="1" ht="31.5">
      <c r="A98" s="309" t="s">
        <v>712</v>
      </c>
    </row>
    <row r="99" s="322" customFormat="1" ht="15.75">
      <c r="A99" s="309"/>
    </row>
    <row r="100" s="322" customFormat="1" ht="47.25">
      <c r="A100" s="309" t="s">
        <v>731</v>
      </c>
    </row>
    <row r="101" s="322" customFormat="1" ht="15.75">
      <c r="A101" s="309"/>
    </row>
    <row r="102" s="322" customFormat="1" ht="15.75">
      <c r="A102" s="309" t="s">
        <v>713</v>
      </c>
    </row>
    <row r="103" s="322" customFormat="1" ht="15.75">
      <c r="A103" s="309"/>
    </row>
    <row r="104" s="322" customFormat="1" ht="47.25">
      <c r="A104" s="309" t="s">
        <v>714</v>
      </c>
    </row>
    <row r="105" s="322" customFormat="1" ht="15.75">
      <c r="A105" s="649" t="s">
        <v>716</v>
      </c>
    </row>
    <row r="106" s="322" customFormat="1" ht="15.75">
      <c r="A106" s="649" t="s">
        <v>715</v>
      </c>
    </row>
    <row r="107" s="322" customFormat="1" ht="15.75">
      <c r="A107" s="649" t="s">
        <v>717</v>
      </c>
    </row>
    <row r="108" s="322" customFormat="1" ht="16.5" thickBot="1">
      <c r="A108" s="650" t="s">
        <v>718</v>
      </c>
    </row>
    <row r="109" ht="16.5" thickBot="1">
      <c r="A109" s="319"/>
    </row>
    <row r="110" ht="15.75">
      <c r="A110" s="652" t="s">
        <v>720</v>
      </c>
    </row>
    <row r="111" s="550" customFormat="1" ht="15.75">
      <c r="A111" s="306" t="s">
        <v>721</v>
      </c>
    </row>
    <row r="112" s="550" customFormat="1" ht="15.75">
      <c r="A112" s="306"/>
    </row>
    <row r="113" s="550" customFormat="1" ht="36" customHeight="1">
      <c r="A113" s="306" t="s">
        <v>722</v>
      </c>
    </row>
    <row r="114" s="550" customFormat="1" ht="13.5" customHeight="1">
      <c r="A114" s="306"/>
    </row>
    <row r="115" s="550" customFormat="1" ht="50.25" customHeight="1">
      <c r="A115" s="306" t="s">
        <v>723</v>
      </c>
    </row>
    <row r="116" s="550" customFormat="1" ht="15.75">
      <c r="A116" s="306"/>
    </row>
    <row r="117" s="550" customFormat="1" ht="15.75">
      <c r="A117" s="306" t="s">
        <v>724</v>
      </c>
    </row>
    <row r="118" s="550" customFormat="1" ht="15.75">
      <c r="A118" s="653"/>
    </row>
    <row r="119" ht="16.5" thickBot="1">
      <c r="A119" s="329" t="s">
        <v>725</v>
      </c>
    </row>
    <row r="120" ht="15">
      <c r="A120" s="550"/>
    </row>
    <row r="121" ht="15">
      <c r="A121" s="550"/>
    </row>
  </sheetData>
  <sheetProtection/>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57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57421875" style="0" customWidth="1"/>
    <col min="25" max="26" width="9.140625" style="0" hidden="1" customWidth="1"/>
    <col min="31" max="31" width="13.57421875" style="201" customWidth="1"/>
    <col min="32" max="32" width="9.140625" style="0" hidden="1" customWidth="1"/>
    <col min="33" max="33" width="0.85546875" style="0" hidden="1" customWidth="1"/>
    <col min="35" max="35" width="5.8515625" style="0" customWidth="1"/>
    <col min="36" max="36" width="3.421875" style="0" customWidth="1"/>
    <col min="39" max="39" width="8.140625" style="0" customWidth="1"/>
    <col min="40" max="40" width="0" style="0" hidden="1" customWidth="1"/>
    <col min="41" max="41" width="1.28515625" style="0" hidden="1"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Spicy Chicken Sandwich</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Hatton Chicken Crunch with Asian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Pizza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Eagle Tostado</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Meatball Sub</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64"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65"/>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1.125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1.625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0.75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2</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5">
      <c r="O73" s="1248" t="s">
        <v>602</v>
      </c>
      <c r="P73" s="1248"/>
      <c r="Q73" s="1248"/>
      <c r="R73" s="1248"/>
      <c r="S73" s="1248"/>
      <c r="T73" s="1248"/>
      <c r="U73" s="1248"/>
    </row>
    <row r="74" spans="15:21" ht="15.75" thickBot="1">
      <c r="O74" s="1248"/>
      <c r="P74" s="1248"/>
      <c r="Q74" s="1248"/>
      <c r="R74" s="1248"/>
      <c r="S74" s="1248"/>
      <c r="T74" s="1248"/>
      <c r="U74" s="1248"/>
    </row>
    <row r="75" spans="15:21" ht="15.75" thickTop="1">
      <c r="O75" s="1061"/>
      <c r="P75" s="1062"/>
      <c r="Q75" s="1062"/>
      <c r="R75" s="1062"/>
      <c r="S75" s="1062"/>
      <c r="T75" s="1062"/>
      <c r="U75" s="1063"/>
    </row>
    <row r="76" spans="15:21" ht="15">
      <c r="O76" s="1064"/>
      <c r="P76" s="1003"/>
      <c r="Q76" s="1003"/>
      <c r="R76" s="1003"/>
      <c r="S76" s="1003"/>
      <c r="T76" s="1003"/>
      <c r="U76" s="1065"/>
    </row>
    <row r="77" spans="15:21" ht="15">
      <c r="O77" s="1064"/>
      <c r="P77" s="1003"/>
      <c r="Q77" s="1003"/>
      <c r="R77" s="1003"/>
      <c r="S77" s="1003"/>
      <c r="T77" s="1003"/>
      <c r="U77" s="1065"/>
    </row>
    <row r="78" spans="15:21" ht="15">
      <c r="O78" s="1064"/>
      <c r="P78" s="1003"/>
      <c r="Q78" s="1003"/>
      <c r="R78" s="1003"/>
      <c r="S78" s="1003"/>
      <c r="T78" s="1003"/>
      <c r="U78" s="1065"/>
    </row>
    <row r="79" spans="15:21" ht="15">
      <c r="O79" s="1064"/>
      <c r="P79" s="1003"/>
      <c r="Q79" s="1003"/>
      <c r="R79" s="1003"/>
      <c r="S79" s="1003"/>
      <c r="T79" s="1003"/>
      <c r="U79" s="1065"/>
    </row>
    <row r="80" spans="15:21" ht="15">
      <c r="O80" s="1064"/>
      <c r="P80" s="1003"/>
      <c r="Q80" s="1003"/>
      <c r="R80" s="1003"/>
      <c r="S80" s="1003"/>
      <c r="T80" s="1003"/>
      <c r="U80" s="1065"/>
    </row>
    <row r="81" spans="15:21" ht="15">
      <c r="O81" s="1064"/>
      <c r="P81" s="1003"/>
      <c r="Q81" s="1003"/>
      <c r="R81" s="1003"/>
      <c r="S81" s="1003"/>
      <c r="T81" s="1003"/>
      <c r="U81" s="1065"/>
    </row>
    <row r="82" spans="15:21" ht="15">
      <c r="O82" s="1064"/>
      <c r="P82" s="1003"/>
      <c r="Q82" s="1003"/>
      <c r="R82" s="1003"/>
      <c r="S82" s="1003"/>
      <c r="T82" s="1003"/>
      <c r="U82" s="1065"/>
    </row>
    <row r="83" spans="15:21" ht="15">
      <c r="O83" s="1064"/>
      <c r="P83" s="1003"/>
      <c r="Q83" s="1003"/>
      <c r="R83" s="1003"/>
      <c r="S83" s="1003"/>
      <c r="T83" s="1003"/>
      <c r="U83" s="1065"/>
    </row>
    <row r="84" spans="15:21" ht="15">
      <c r="O84" s="1064"/>
      <c r="P84" s="1003"/>
      <c r="Q84" s="1003"/>
      <c r="R84" s="1003"/>
      <c r="S84" s="1003"/>
      <c r="T84" s="1003"/>
      <c r="U84" s="1065"/>
    </row>
    <row r="85" spans="15:21" ht="15">
      <c r="O85" s="1064"/>
      <c r="P85" s="1003"/>
      <c r="Q85" s="1003"/>
      <c r="R85" s="1003"/>
      <c r="S85" s="1003"/>
      <c r="T85" s="1003"/>
      <c r="U85" s="1065"/>
    </row>
    <row r="86" spans="15:21" ht="15">
      <c r="O86" s="1064"/>
      <c r="P86" s="1003"/>
      <c r="Q86" s="1003"/>
      <c r="R86" s="1003"/>
      <c r="S86" s="1003"/>
      <c r="T86" s="1003"/>
      <c r="U86" s="1065"/>
    </row>
    <row r="87" spans="15:21" ht="15">
      <c r="O87" s="1064"/>
      <c r="P87" s="1003"/>
      <c r="Q87" s="1003"/>
      <c r="R87" s="1003"/>
      <c r="S87" s="1003"/>
      <c r="T87" s="1003"/>
      <c r="U87" s="1065"/>
    </row>
    <row r="88" spans="15:21" ht="15">
      <c r="O88" s="1064"/>
      <c r="P88" s="1003"/>
      <c r="Q88" s="1003"/>
      <c r="R88" s="1003"/>
      <c r="S88" s="1003"/>
      <c r="T88" s="1003"/>
      <c r="U88" s="1065"/>
    </row>
    <row r="89" spans="15:21" ht="15">
      <c r="O89" s="1064"/>
      <c r="P89" s="1003"/>
      <c r="Q89" s="1003"/>
      <c r="R89" s="1003"/>
      <c r="S89" s="1003"/>
      <c r="T89" s="1003"/>
      <c r="U89" s="1065"/>
    </row>
    <row r="90" spans="15:21" ht="15">
      <c r="O90" s="1064"/>
      <c r="P90" s="1003"/>
      <c r="Q90" s="1003"/>
      <c r="R90" s="1003"/>
      <c r="S90" s="1003"/>
      <c r="T90" s="1003"/>
      <c r="U90" s="1065"/>
    </row>
    <row r="91" spans="15:21" ht="15">
      <c r="O91" s="1064"/>
      <c r="P91" s="1003"/>
      <c r="Q91" s="1003"/>
      <c r="R91" s="1003"/>
      <c r="S91" s="1003"/>
      <c r="T91" s="1003"/>
      <c r="U91" s="1065"/>
    </row>
    <row r="92" spans="15:21" ht="15">
      <c r="O92" s="1064"/>
      <c r="P92" s="1003"/>
      <c r="Q92" s="1003"/>
      <c r="R92" s="1003"/>
      <c r="S92" s="1003"/>
      <c r="T92" s="1003"/>
      <c r="U92" s="1065"/>
    </row>
    <row r="93" spans="15:21" ht="15">
      <c r="O93" s="1064"/>
      <c r="P93" s="1003"/>
      <c r="Q93" s="1003"/>
      <c r="R93" s="1003"/>
      <c r="S93" s="1003"/>
      <c r="T93" s="1003"/>
      <c r="U93" s="1065"/>
    </row>
    <row r="94" spans="15:21" ht="15">
      <c r="O94" s="1064"/>
      <c r="P94" s="1003"/>
      <c r="Q94" s="1003"/>
      <c r="R94" s="1003"/>
      <c r="S94" s="1003"/>
      <c r="T94" s="1003"/>
      <c r="U94" s="1065"/>
    </row>
    <row r="95" spans="15:21" ht="15">
      <c r="O95" s="1064"/>
      <c r="P95" s="1003"/>
      <c r="Q95" s="1003"/>
      <c r="R95" s="1003"/>
      <c r="S95" s="1003"/>
      <c r="T95" s="1003"/>
      <c r="U95" s="1065"/>
    </row>
    <row r="96" spans="15:21" ht="15">
      <c r="O96" s="1064"/>
      <c r="P96" s="1003"/>
      <c r="Q96" s="1003"/>
      <c r="R96" s="1003"/>
      <c r="S96" s="1003"/>
      <c r="T96" s="1003"/>
      <c r="U96" s="1065"/>
    </row>
    <row r="97" spans="15:21" ht="15">
      <c r="O97" s="1064"/>
      <c r="P97" s="1003"/>
      <c r="Q97" s="1003"/>
      <c r="R97" s="1003"/>
      <c r="S97" s="1003"/>
      <c r="T97" s="1003"/>
      <c r="U97" s="1065"/>
    </row>
    <row r="98" spans="15:21" ht="15">
      <c r="O98" s="1064"/>
      <c r="P98" s="1003"/>
      <c r="Q98" s="1003"/>
      <c r="R98" s="1003"/>
      <c r="S98" s="1003"/>
      <c r="T98" s="1003"/>
      <c r="U98" s="1065"/>
    </row>
    <row r="99" spans="15:21" ht="15">
      <c r="O99" s="1064"/>
      <c r="P99" s="1003"/>
      <c r="Q99" s="1003"/>
      <c r="R99" s="1003"/>
      <c r="S99" s="1003"/>
      <c r="T99" s="1003"/>
      <c r="U99" s="1065"/>
    </row>
    <row r="100" spans="15:21" ht="15">
      <c r="O100" s="1064"/>
      <c r="P100" s="1003"/>
      <c r="Q100" s="1003"/>
      <c r="R100" s="1003"/>
      <c r="S100" s="1003"/>
      <c r="T100" s="1003"/>
      <c r="U100" s="1065"/>
    </row>
    <row r="101" spans="15:21" ht="15">
      <c r="O101" s="1064"/>
      <c r="P101" s="1003"/>
      <c r="Q101" s="1003"/>
      <c r="R101" s="1003"/>
      <c r="S101" s="1003"/>
      <c r="T101" s="1003"/>
      <c r="U101" s="1065"/>
    </row>
    <row r="102" spans="15:21" ht="15">
      <c r="O102" s="1064"/>
      <c r="P102" s="1003"/>
      <c r="Q102" s="1003"/>
      <c r="R102" s="1003"/>
      <c r="S102" s="1003"/>
      <c r="T102" s="1003"/>
      <c r="U102" s="1065"/>
    </row>
    <row r="103" spans="15:21" ht="15.75" thickBot="1">
      <c r="O103" s="1066"/>
      <c r="P103" s="1067"/>
      <c r="Q103" s="1067"/>
      <c r="R103" s="1067"/>
      <c r="S103" s="1067"/>
      <c r="T103" s="1067"/>
      <c r="U103" s="1068"/>
    </row>
    <row r="104" ht="15.75" thickTop="1"/>
  </sheetData>
  <sheetProtection/>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percent",U62)))</formula>
    </cfRule>
    <cfRule type="containsText" priority="3" dxfId="5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5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97">
      <selection activeCell="A18" sqref="A18"/>
    </sheetView>
  </sheetViews>
  <sheetFormatPr defaultColWidth="0" defaultRowHeight="15"/>
  <cols>
    <col min="1" max="1" width="143.57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20.25">
      <c r="A2" s="243" t="s">
        <v>621</v>
      </c>
      <c r="B2" s="242"/>
      <c r="C2" s="242"/>
      <c r="D2" s="242"/>
      <c r="E2" s="242"/>
      <c r="F2" s="242"/>
      <c r="G2" s="242"/>
      <c r="H2" s="242"/>
      <c r="I2" s="242"/>
      <c r="J2" s="242"/>
      <c r="K2" s="242"/>
      <c r="L2" s="242"/>
      <c r="M2" s="242"/>
      <c r="N2" s="242"/>
      <c r="O2" s="242"/>
    </row>
    <row r="3" spans="1:15" ht="16.5" thickBot="1">
      <c r="A3" s="707" t="s">
        <v>793</v>
      </c>
      <c r="B3"/>
      <c r="C3"/>
      <c r="D3"/>
      <c r="E3"/>
      <c r="F3"/>
      <c r="G3"/>
      <c r="H3"/>
      <c r="I3"/>
      <c r="J3"/>
      <c r="K3"/>
      <c r="L3"/>
      <c r="M3"/>
      <c r="N3"/>
      <c r="O3"/>
    </row>
    <row r="4" spans="1:15" ht="15.75">
      <c r="A4" s="439" t="s">
        <v>165</v>
      </c>
      <c r="B4"/>
      <c r="C4"/>
      <c r="D4"/>
      <c r="E4"/>
      <c r="F4"/>
      <c r="G4"/>
      <c r="H4"/>
      <c r="I4"/>
      <c r="J4"/>
      <c r="K4"/>
      <c r="L4"/>
      <c r="M4"/>
      <c r="N4"/>
      <c r="O4"/>
    </row>
    <row r="5" spans="1:15" ht="15.75">
      <c r="A5" s="511" t="s">
        <v>589</v>
      </c>
      <c r="B5"/>
      <c r="C5"/>
      <c r="D5"/>
      <c r="E5"/>
      <c r="F5"/>
      <c r="G5"/>
      <c r="H5"/>
      <c r="I5"/>
      <c r="J5"/>
      <c r="K5"/>
      <c r="L5"/>
      <c r="M5"/>
      <c r="N5"/>
      <c r="O5"/>
    </row>
    <row r="6" spans="1:15" ht="15.75">
      <c r="A6" s="440" t="s">
        <v>165</v>
      </c>
      <c r="B6"/>
      <c r="C6"/>
      <c r="D6"/>
      <c r="E6"/>
      <c r="F6"/>
      <c r="G6"/>
      <c r="H6"/>
      <c r="I6"/>
      <c r="J6"/>
      <c r="K6"/>
      <c r="L6"/>
      <c r="M6"/>
      <c r="N6"/>
      <c r="O6"/>
    </row>
    <row r="7" spans="1:15" ht="15.75">
      <c r="A7" s="324" t="s">
        <v>171</v>
      </c>
      <c r="B7"/>
      <c r="C7"/>
      <c r="D7"/>
      <c r="E7"/>
      <c r="F7"/>
      <c r="G7"/>
      <c r="H7"/>
      <c r="I7"/>
      <c r="J7"/>
      <c r="K7"/>
      <c r="L7"/>
      <c r="M7"/>
      <c r="N7"/>
      <c r="O7"/>
    </row>
    <row r="8" spans="1:15" ht="15.75">
      <c r="A8" s="324" t="s">
        <v>172</v>
      </c>
      <c r="B8"/>
      <c r="C8"/>
      <c r="D8"/>
      <c r="E8"/>
      <c r="F8"/>
      <c r="G8"/>
      <c r="H8"/>
      <c r="I8"/>
      <c r="J8"/>
      <c r="K8"/>
      <c r="L8"/>
      <c r="M8"/>
      <c r="N8"/>
      <c r="O8"/>
    </row>
    <row r="9" spans="1:15" ht="15.75">
      <c r="A9" s="324" t="s">
        <v>173</v>
      </c>
      <c r="B9"/>
      <c r="C9"/>
      <c r="D9"/>
      <c r="E9"/>
      <c r="F9"/>
      <c r="G9"/>
      <c r="H9"/>
      <c r="I9"/>
      <c r="J9"/>
      <c r="K9"/>
      <c r="L9"/>
      <c r="M9"/>
      <c r="N9"/>
      <c r="O9"/>
    </row>
    <row r="10" spans="1:15" ht="15.75">
      <c r="A10" s="324" t="s">
        <v>174</v>
      </c>
      <c r="B10"/>
      <c r="C10"/>
      <c r="D10"/>
      <c r="E10"/>
      <c r="F10"/>
      <c r="G10"/>
      <c r="H10"/>
      <c r="I10"/>
      <c r="J10"/>
      <c r="K10"/>
      <c r="L10"/>
      <c r="M10"/>
      <c r="N10"/>
      <c r="O10"/>
    </row>
    <row r="11" spans="1:15" ht="15.75">
      <c r="A11" s="324" t="s">
        <v>175</v>
      </c>
      <c r="B11"/>
      <c r="C11"/>
      <c r="D11"/>
      <c r="E11"/>
      <c r="F11"/>
      <c r="G11"/>
      <c r="H11"/>
      <c r="I11"/>
      <c r="J11"/>
      <c r="K11"/>
      <c r="L11"/>
      <c r="M11"/>
      <c r="N11"/>
      <c r="O11"/>
    </row>
    <row r="12" spans="1:15" ht="15.75">
      <c r="A12" s="441" t="s">
        <v>334</v>
      </c>
      <c r="B12"/>
      <c r="C12"/>
      <c r="D12"/>
      <c r="E12"/>
      <c r="F12"/>
      <c r="G12"/>
      <c r="H12"/>
      <c r="I12"/>
      <c r="J12"/>
      <c r="K12"/>
      <c r="L12"/>
      <c r="M12"/>
      <c r="N12"/>
      <c r="O12"/>
    </row>
    <row r="13" s="201" customFormat="1" ht="15.75">
      <c r="A13" s="441" t="s">
        <v>335</v>
      </c>
    </row>
    <row r="14" s="201" customFormat="1" ht="15.75">
      <c r="A14" s="441"/>
    </row>
    <row r="15" spans="1:5" s="201" customFormat="1" ht="31.5">
      <c r="A15" s="441" t="s">
        <v>593</v>
      </c>
      <c r="B15" s="529"/>
      <c r="C15" s="529"/>
      <c r="D15" s="529"/>
      <c r="E15" s="529"/>
    </row>
    <row r="16" s="201" customFormat="1" ht="31.5">
      <c r="A16" s="324" t="s">
        <v>545</v>
      </c>
    </row>
    <row r="17" s="201" customFormat="1" ht="31.5">
      <c r="A17" s="324" t="s">
        <v>493</v>
      </c>
    </row>
    <row r="18" s="201" customFormat="1" ht="15.75">
      <c r="A18" s="442" t="s">
        <v>494</v>
      </c>
    </row>
    <row r="19" s="201" customFormat="1" ht="32.25" thickBot="1">
      <c r="A19" s="445" t="s">
        <v>166</v>
      </c>
    </row>
    <row r="20" s="206" customFormat="1" ht="16.5" thickBot="1">
      <c r="A20" s="446"/>
    </row>
    <row r="21" s="201" customFormat="1" ht="15.75">
      <c r="A21" s="439" t="s">
        <v>247</v>
      </c>
    </row>
    <row r="22" s="201" customFormat="1" ht="15.75">
      <c r="A22" s="630" t="s">
        <v>670</v>
      </c>
    </row>
    <row r="23" ht="15.75">
      <c r="A23" s="630" t="s">
        <v>668</v>
      </c>
    </row>
    <row r="24" ht="15.75">
      <c r="A24" s="324" t="s">
        <v>489</v>
      </c>
    </row>
    <row r="25" ht="15.75">
      <c r="A25" s="324" t="s">
        <v>490</v>
      </c>
    </row>
    <row r="26" ht="15.75">
      <c r="A26" s="443" t="s">
        <v>491</v>
      </c>
    </row>
    <row r="27" ht="16.5" thickBot="1">
      <c r="A27" s="444" t="s">
        <v>492</v>
      </c>
    </row>
    <row r="28" ht="16.5" thickBot="1">
      <c r="A28" s="244"/>
    </row>
    <row r="29" ht="15.75">
      <c r="A29" s="658" t="s">
        <v>485</v>
      </c>
    </row>
    <row r="30" ht="16.5" thickBot="1">
      <c r="A30" s="447" t="s">
        <v>780</v>
      </c>
    </row>
    <row r="31" ht="15.75" thickBot="1">
      <c r="A31" s="63"/>
    </row>
    <row r="32" ht="15.75">
      <c r="A32" s="628" t="s">
        <v>562</v>
      </c>
    </row>
    <row r="33" ht="15.75">
      <c r="A33" s="522" t="s">
        <v>576</v>
      </c>
    </row>
    <row r="34" ht="47.25">
      <c r="A34" s="324" t="s">
        <v>660</v>
      </c>
    </row>
    <row r="35" ht="15.75">
      <c r="A35" s="324" t="s">
        <v>658</v>
      </c>
    </row>
    <row r="36" ht="31.5">
      <c r="A36" s="630" t="s">
        <v>671</v>
      </c>
    </row>
    <row r="37" ht="15.75">
      <c r="A37" s="324" t="s">
        <v>176</v>
      </c>
    </row>
    <row r="38" ht="15.75">
      <c r="A38" s="324" t="s">
        <v>655</v>
      </c>
    </row>
    <row r="39" ht="15.75">
      <c r="A39" s="523" t="s">
        <v>561</v>
      </c>
    </row>
    <row r="40" s="201" customFormat="1" ht="15.75">
      <c r="A40" s="522" t="s">
        <v>781</v>
      </c>
    </row>
    <row r="41" s="201" customFormat="1" ht="15.75">
      <c r="A41" s="630" t="s">
        <v>672</v>
      </c>
    </row>
    <row r="42" s="201" customFormat="1" ht="15.75">
      <c r="A42" s="630" t="s">
        <v>673</v>
      </c>
    </row>
    <row r="43" s="201" customFormat="1" ht="31.5">
      <c r="A43" s="324" t="s">
        <v>559</v>
      </c>
    </row>
    <row r="44" s="201" customFormat="1" ht="31.5">
      <c r="A44" s="324" t="s">
        <v>560</v>
      </c>
    </row>
    <row r="45" s="201" customFormat="1" ht="15.75">
      <c r="A45" s="324" t="s">
        <v>167</v>
      </c>
    </row>
    <row r="46" s="201" customFormat="1" ht="32.25" thickBot="1">
      <c r="A46" s="630" t="s">
        <v>782</v>
      </c>
    </row>
    <row r="47" s="201" customFormat="1" ht="15.75">
      <c r="A47" s="524" t="s">
        <v>563</v>
      </c>
    </row>
    <row r="48" s="201" customFormat="1" ht="15.75">
      <c r="A48" s="317" t="s">
        <v>659</v>
      </c>
    </row>
    <row r="49" s="201" customFormat="1" ht="31.5">
      <c r="A49" s="317" t="s">
        <v>180</v>
      </c>
    </row>
    <row r="50" s="201" customFormat="1" ht="15.75">
      <c r="A50" s="525" t="s">
        <v>564</v>
      </c>
    </row>
    <row r="51" s="550" customFormat="1" ht="31.5">
      <c r="A51" s="320" t="s">
        <v>740</v>
      </c>
    </row>
    <row r="52" s="201" customFormat="1" ht="31.5">
      <c r="A52" s="662" t="s">
        <v>739</v>
      </c>
    </row>
    <row r="53" s="201" customFormat="1" ht="31.5">
      <c r="A53" s="629" t="s">
        <v>674</v>
      </c>
    </row>
    <row r="54" s="201" customFormat="1" ht="15.75">
      <c r="A54" s="315" t="s">
        <v>274</v>
      </c>
    </row>
    <row r="55" s="201" customFormat="1" ht="31.5">
      <c r="A55" s="629" t="s">
        <v>675</v>
      </c>
    </row>
    <row r="56" s="201" customFormat="1" ht="15.75">
      <c r="A56" s="315" t="s">
        <v>178</v>
      </c>
    </row>
    <row r="57" s="201" customFormat="1" ht="15.75">
      <c r="A57" s="315" t="s">
        <v>179</v>
      </c>
    </row>
    <row r="58" s="201" customFormat="1" ht="31.5">
      <c r="A58" s="316" t="s">
        <v>783</v>
      </c>
    </row>
    <row r="59" s="201" customFormat="1" ht="31.5">
      <c r="A59" s="320" t="s">
        <v>275</v>
      </c>
    </row>
    <row r="60" s="201" customFormat="1" ht="15.75">
      <c r="A60" s="662" t="s">
        <v>784</v>
      </c>
    </row>
    <row r="61" s="201" customFormat="1" ht="31.5">
      <c r="A61" s="629" t="s">
        <v>676</v>
      </c>
    </row>
    <row r="62" spans="1:15" ht="15.75">
      <c r="A62" s="526" t="s">
        <v>565</v>
      </c>
      <c r="B62"/>
      <c r="C62"/>
      <c r="D62"/>
      <c r="E62"/>
      <c r="F62"/>
      <c r="G62"/>
      <c r="H62"/>
      <c r="I62"/>
      <c r="J62"/>
      <c r="K62"/>
      <c r="L62"/>
      <c r="M62"/>
      <c r="N62"/>
      <c r="O62"/>
    </row>
    <row r="63" spans="1:15" ht="31.5">
      <c r="A63" s="312" t="s">
        <v>566</v>
      </c>
      <c r="B63"/>
      <c r="C63"/>
      <c r="D63"/>
      <c r="E63"/>
      <c r="F63"/>
      <c r="G63"/>
      <c r="H63"/>
      <c r="I63"/>
      <c r="J63"/>
      <c r="K63"/>
      <c r="L63"/>
      <c r="M63"/>
      <c r="N63"/>
      <c r="O63"/>
    </row>
    <row r="64" spans="1:15" ht="15.75">
      <c r="A64" s="245" t="s">
        <v>170</v>
      </c>
      <c r="B64"/>
      <c r="C64"/>
      <c r="D64"/>
      <c r="E64"/>
      <c r="F64"/>
      <c r="G64"/>
      <c r="H64"/>
      <c r="I64"/>
      <c r="J64"/>
      <c r="K64"/>
      <c r="L64"/>
      <c r="M64"/>
      <c r="N64"/>
      <c r="O64"/>
    </row>
    <row r="65" s="201" customFormat="1" ht="15.75">
      <c r="A65" s="313" t="s">
        <v>177</v>
      </c>
    </row>
    <row r="66" spans="1:15" ht="47.25">
      <c r="A66" s="314" t="s">
        <v>569</v>
      </c>
      <c r="B66"/>
      <c r="C66"/>
      <c r="D66"/>
      <c r="E66"/>
      <c r="F66"/>
      <c r="G66"/>
      <c r="H66"/>
      <c r="I66"/>
      <c r="J66"/>
      <c r="K66"/>
      <c r="L66"/>
      <c r="M66"/>
      <c r="N66"/>
      <c r="O66"/>
    </row>
    <row r="67" spans="1:15" ht="15.75">
      <c r="A67" s="527" t="s">
        <v>567</v>
      </c>
      <c r="B67"/>
      <c r="C67"/>
      <c r="D67"/>
      <c r="E67"/>
      <c r="F67"/>
      <c r="G67"/>
      <c r="H67"/>
      <c r="I67"/>
      <c r="J67"/>
      <c r="K67"/>
      <c r="L67"/>
      <c r="M67"/>
      <c r="N67"/>
      <c r="O67"/>
    </row>
    <row r="68" spans="1:15" ht="31.5">
      <c r="A68" s="310" t="s">
        <v>568</v>
      </c>
      <c r="B68"/>
      <c r="C68"/>
      <c r="D68"/>
      <c r="E68"/>
      <c r="F68"/>
      <c r="G68"/>
      <c r="H68"/>
      <c r="I68"/>
      <c r="J68"/>
      <c r="K68"/>
      <c r="L68"/>
      <c r="M68"/>
      <c r="N68"/>
      <c r="O68"/>
    </row>
    <row r="69" spans="1:15" ht="15.75">
      <c r="A69" s="310" t="s">
        <v>278</v>
      </c>
      <c r="B69"/>
      <c r="C69"/>
      <c r="D69"/>
      <c r="E69"/>
      <c r="F69"/>
      <c r="G69"/>
      <c r="H69"/>
      <c r="I69"/>
      <c r="J69"/>
      <c r="K69"/>
      <c r="L69"/>
      <c r="M69"/>
      <c r="N69"/>
      <c r="O69"/>
    </row>
    <row r="70" spans="1:15" ht="31.5">
      <c r="A70" s="310" t="s">
        <v>573</v>
      </c>
      <c r="B70"/>
      <c r="C70"/>
      <c r="D70"/>
      <c r="E70"/>
      <c r="F70"/>
      <c r="G70"/>
      <c r="H70"/>
      <c r="I70"/>
      <c r="J70"/>
      <c r="K70"/>
      <c r="L70"/>
      <c r="M70"/>
      <c r="N70"/>
      <c r="O70"/>
    </row>
    <row r="71" s="201" customFormat="1" ht="47.25">
      <c r="A71" s="311" t="s">
        <v>570</v>
      </c>
    </row>
    <row r="72" spans="1:15" ht="15.75">
      <c r="A72" s="528" t="s">
        <v>574</v>
      </c>
      <c r="B72"/>
      <c r="C72"/>
      <c r="D72"/>
      <c r="E72"/>
      <c r="F72"/>
      <c r="G72"/>
      <c r="H72"/>
      <c r="I72"/>
      <c r="J72"/>
      <c r="K72"/>
      <c r="L72"/>
      <c r="M72"/>
      <c r="N72"/>
      <c r="O72"/>
    </row>
    <row r="73" spans="1:15" ht="16.5" thickBot="1">
      <c r="A73" s="318" t="s">
        <v>575</v>
      </c>
      <c r="B73"/>
      <c r="C73"/>
      <c r="D73"/>
      <c r="E73"/>
      <c r="F73"/>
      <c r="G73"/>
      <c r="H73"/>
      <c r="I73"/>
      <c r="J73"/>
      <c r="K73"/>
      <c r="L73"/>
      <c r="M73"/>
      <c r="N73"/>
      <c r="O73"/>
    </row>
    <row r="74" s="206" customFormat="1" ht="16.5" thickBot="1">
      <c r="A74" s="529"/>
    </row>
    <row r="75" spans="1:15" ht="15.75">
      <c r="A75" s="659" t="s">
        <v>577</v>
      </c>
      <c r="B75"/>
      <c r="C75"/>
      <c r="D75"/>
      <c r="E75"/>
      <c r="F75"/>
      <c r="G75"/>
      <c r="H75"/>
      <c r="I75"/>
      <c r="J75"/>
      <c r="K75"/>
      <c r="L75"/>
      <c r="M75"/>
      <c r="N75"/>
      <c r="O75"/>
    </row>
    <row r="76" s="201" customFormat="1" ht="31.5">
      <c r="A76" s="249" t="s">
        <v>580</v>
      </c>
    </row>
    <row r="77" s="201" customFormat="1" ht="15.75">
      <c r="A77" s="249" t="s">
        <v>578</v>
      </c>
    </row>
    <row r="78" s="201" customFormat="1" ht="15.75">
      <c r="A78" s="249" t="s">
        <v>579</v>
      </c>
    </row>
    <row r="79" s="201" customFormat="1" ht="31.5">
      <c r="A79" s="249" t="s">
        <v>581</v>
      </c>
    </row>
    <row r="80" s="201" customFormat="1" ht="15.75">
      <c r="A80" s="249" t="s">
        <v>791</v>
      </c>
    </row>
    <row r="81" s="201" customFormat="1" ht="16.5" thickBot="1">
      <c r="A81" s="660"/>
    </row>
    <row r="82" s="201" customFormat="1" ht="16.5" thickBot="1">
      <c r="A82" s="509"/>
    </row>
    <row r="83" spans="1:15" ht="15.75">
      <c r="A83" s="246" t="s">
        <v>591</v>
      </c>
      <c r="B83"/>
      <c r="C83"/>
      <c r="D83"/>
      <c r="E83"/>
      <c r="F83"/>
      <c r="G83"/>
      <c r="H83"/>
      <c r="I83"/>
      <c r="J83"/>
      <c r="K83"/>
      <c r="L83"/>
      <c r="M83"/>
      <c r="N83"/>
      <c r="O83"/>
    </row>
    <row r="84" spans="1:15" ht="31.5">
      <c r="A84" s="247" t="s">
        <v>582</v>
      </c>
      <c r="B84"/>
      <c r="C84"/>
      <c r="D84"/>
      <c r="E84"/>
      <c r="F84"/>
      <c r="G84"/>
      <c r="H84"/>
      <c r="I84"/>
      <c r="J84"/>
      <c r="K84"/>
      <c r="L84"/>
      <c r="M84"/>
      <c r="N84"/>
      <c r="O84"/>
    </row>
    <row r="85" spans="1:15" ht="15.75">
      <c r="A85" s="247" t="s">
        <v>732</v>
      </c>
      <c r="B85"/>
      <c r="C85"/>
      <c r="D85"/>
      <c r="E85"/>
      <c r="F85"/>
      <c r="G85"/>
      <c r="H85"/>
      <c r="I85"/>
      <c r="J85"/>
      <c r="K85"/>
      <c r="L85"/>
      <c r="M85"/>
      <c r="N85"/>
      <c r="O85"/>
    </row>
    <row r="86" spans="1:15" ht="15.75">
      <c r="A86" s="247" t="s">
        <v>181</v>
      </c>
      <c r="B86"/>
      <c r="C86"/>
      <c r="D86"/>
      <c r="E86"/>
      <c r="F86"/>
      <c r="G86"/>
      <c r="H86"/>
      <c r="I86"/>
      <c r="J86"/>
      <c r="K86"/>
      <c r="L86"/>
      <c r="M86"/>
      <c r="N86"/>
      <c r="O86"/>
    </row>
    <row r="87" spans="1:15" ht="31.5">
      <c r="A87" s="247" t="s">
        <v>596</v>
      </c>
      <c r="B87"/>
      <c r="C87"/>
      <c r="D87"/>
      <c r="E87"/>
      <c r="F87"/>
      <c r="G87"/>
      <c r="H87"/>
      <c r="I87"/>
      <c r="J87"/>
      <c r="K87"/>
      <c r="L87"/>
      <c r="M87"/>
      <c r="N87"/>
      <c r="O87"/>
    </row>
    <row r="88" spans="1:15" ht="15.75">
      <c r="A88" s="247" t="s">
        <v>599</v>
      </c>
      <c r="B88"/>
      <c r="C88"/>
      <c r="D88"/>
      <c r="E88"/>
      <c r="F88"/>
      <c r="G88"/>
      <c r="H88"/>
      <c r="I88"/>
      <c r="J88"/>
      <c r="K88"/>
      <c r="L88"/>
      <c r="M88"/>
      <c r="N88"/>
      <c r="O88"/>
    </row>
    <row r="89" s="201" customFormat="1" ht="15.75">
      <c r="A89" s="247"/>
    </row>
    <row r="90" s="206" customFormat="1" ht="31.5">
      <c r="A90" s="531" t="s">
        <v>597</v>
      </c>
    </row>
    <row r="91" spans="1:15" ht="31.5">
      <c r="A91" s="247" t="s">
        <v>182</v>
      </c>
      <c r="B91"/>
      <c r="C91"/>
      <c r="D91"/>
      <c r="E91"/>
      <c r="F91"/>
      <c r="G91"/>
      <c r="H91"/>
      <c r="I91"/>
      <c r="J91"/>
      <c r="K91"/>
      <c r="L91"/>
      <c r="M91"/>
      <c r="N91"/>
      <c r="O91"/>
    </row>
    <row r="92" spans="1:15" ht="31.5">
      <c r="A92" s="531" t="s">
        <v>598</v>
      </c>
      <c r="B92"/>
      <c r="C92"/>
      <c r="D92"/>
      <c r="E92"/>
      <c r="F92"/>
      <c r="G92"/>
      <c r="H92"/>
      <c r="I92"/>
      <c r="J92"/>
      <c r="K92"/>
      <c r="L92"/>
      <c r="M92"/>
      <c r="N92"/>
      <c r="O92"/>
    </row>
    <row r="93" spans="1:15" ht="47.25">
      <c r="A93" s="510" t="s">
        <v>583</v>
      </c>
      <c r="B93"/>
      <c r="C93"/>
      <c r="D93"/>
      <c r="E93"/>
      <c r="F93"/>
      <c r="G93"/>
      <c r="H93"/>
      <c r="I93"/>
      <c r="J93"/>
      <c r="K93"/>
      <c r="L93"/>
      <c r="M93"/>
      <c r="N93"/>
      <c r="O93"/>
    </row>
    <row r="94" s="201" customFormat="1" ht="31.5">
      <c r="A94" s="247" t="s">
        <v>600</v>
      </c>
    </row>
    <row r="95" spans="1:15" ht="31.5">
      <c r="A95" s="247" t="s">
        <v>189</v>
      </c>
      <c r="B95"/>
      <c r="C95"/>
      <c r="D95"/>
      <c r="E95"/>
      <c r="F95"/>
      <c r="G95"/>
      <c r="H95"/>
      <c r="I95"/>
      <c r="J95"/>
      <c r="K95"/>
      <c r="L95"/>
      <c r="M95"/>
      <c r="N95"/>
      <c r="O95"/>
    </row>
    <row r="96" spans="1:15" ht="31.5">
      <c r="A96" s="247" t="s">
        <v>677</v>
      </c>
      <c r="B96"/>
      <c r="C96"/>
      <c r="D96"/>
      <c r="E96"/>
      <c r="F96"/>
      <c r="G96"/>
      <c r="H96"/>
      <c r="I96"/>
      <c r="J96"/>
      <c r="K96"/>
      <c r="L96"/>
      <c r="M96"/>
      <c r="N96"/>
      <c r="O96"/>
    </row>
    <row r="97" spans="1:15" ht="31.5">
      <c r="A97" s="247" t="s">
        <v>586</v>
      </c>
      <c r="B97"/>
      <c r="C97"/>
      <c r="D97"/>
      <c r="E97"/>
      <c r="F97"/>
      <c r="G97"/>
      <c r="H97"/>
      <c r="I97"/>
      <c r="J97"/>
      <c r="K97"/>
      <c r="L97"/>
      <c r="M97"/>
      <c r="N97"/>
      <c r="O97"/>
    </row>
    <row r="98" spans="1:15" ht="15.75">
      <c r="A98" s="247" t="s">
        <v>190</v>
      </c>
      <c r="B98"/>
      <c r="C98"/>
      <c r="D98"/>
      <c r="E98"/>
      <c r="F98"/>
      <c r="G98"/>
      <c r="H98"/>
      <c r="I98"/>
      <c r="J98"/>
      <c r="K98"/>
      <c r="L98"/>
      <c r="M98"/>
      <c r="N98"/>
      <c r="O98"/>
    </row>
    <row r="99" spans="1:15" ht="47.25">
      <c r="A99" s="532" t="s">
        <v>734</v>
      </c>
      <c r="B99"/>
      <c r="C99"/>
      <c r="D99"/>
      <c r="E99"/>
      <c r="F99"/>
      <c r="G99"/>
      <c r="H99"/>
      <c r="I99"/>
      <c r="J99"/>
      <c r="K99"/>
      <c r="L99"/>
      <c r="M99"/>
      <c r="N99"/>
      <c r="O99"/>
    </row>
    <row r="100" spans="1:15" ht="31.5">
      <c r="A100" s="247" t="s">
        <v>584</v>
      </c>
      <c r="B100"/>
      <c r="C100"/>
      <c r="D100"/>
      <c r="E100"/>
      <c r="F100"/>
      <c r="G100"/>
      <c r="H100"/>
      <c r="I100"/>
      <c r="J100"/>
      <c r="K100"/>
      <c r="L100"/>
      <c r="M100"/>
      <c r="N100"/>
      <c r="O100"/>
    </row>
    <row r="101" spans="1:15" ht="15.75">
      <c r="A101" s="247" t="s">
        <v>183</v>
      </c>
      <c r="B101"/>
      <c r="C101"/>
      <c r="D101"/>
      <c r="E101"/>
      <c r="F101"/>
      <c r="G101"/>
      <c r="H101"/>
      <c r="I101"/>
      <c r="J101"/>
      <c r="K101"/>
      <c r="L101"/>
      <c r="M101"/>
      <c r="N101"/>
      <c r="O101"/>
    </row>
    <row r="102" spans="1:15" ht="31.5">
      <c r="A102" s="247" t="s">
        <v>585</v>
      </c>
      <c r="B102"/>
      <c r="C102"/>
      <c r="D102"/>
      <c r="E102"/>
      <c r="F102"/>
      <c r="G102"/>
      <c r="H102"/>
      <c r="I102"/>
      <c r="J102"/>
      <c r="K102"/>
      <c r="L102"/>
      <c r="M102"/>
      <c r="N102"/>
      <c r="O102"/>
    </row>
    <row r="103" spans="1:15" ht="15.75">
      <c r="A103" s="247" t="s">
        <v>601</v>
      </c>
      <c r="B103"/>
      <c r="C103"/>
      <c r="D103"/>
      <c r="E103"/>
      <c r="F103"/>
      <c r="G103"/>
      <c r="H103"/>
      <c r="I103"/>
      <c r="J103"/>
      <c r="K103"/>
      <c r="L103"/>
      <c r="M103"/>
      <c r="N103"/>
      <c r="O103"/>
    </row>
    <row r="104" spans="1:15" ht="16.5" thickBot="1">
      <c r="A104" s="248" t="s">
        <v>188</v>
      </c>
      <c r="B104"/>
      <c r="C104"/>
      <c r="D104"/>
      <c r="E104"/>
      <c r="F104"/>
      <c r="G104"/>
      <c r="H104"/>
      <c r="I104"/>
      <c r="J104"/>
      <c r="K104"/>
      <c r="L104"/>
      <c r="M104"/>
      <c r="N104"/>
      <c r="O104"/>
    </row>
    <row r="105" spans="1:15" ht="16.5" thickBot="1">
      <c r="A105" s="244"/>
      <c r="B105"/>
      <c r="C105"/>
      <c r="D105"/>
      <c r="E105"/>
      <c r="F105"/>
      <c r="G105"/>
      <c r="H105"/>
      <c r="I105"/>
      <c r="J105"/>
      <c r="K105"/>
      <c r="L105"/>
      <c r="M105"/>
      <c r="N105"/>
      <c r="O105"/>
    </row>
    <row r="106" spans="1:15" ht="15.75">
      <c r="A106" s="628" t="s">
        <v>587</v>
      </c>
      <c r="B106"/>
      <c r="C106"/>
      <c r="D106"/>
      <c r="E106"/>
      <c r="F106"/>
      <c r="G106"/>
      <c r="H106"/>
      <c r="I106"/>
      <c r="J106"/>
      <c r="K106"/>
      <c r="L106"/>
      <c r="M106"/>
      <c r="N106"/>
      <c r="O106"/>
    </row>
    <row r="107" spans="1:15" ht="15.75">
      <c r="A107" s="631" t="s">
        <v>184</v>
      </c>
      <c r="B107"/>
      <c r="C107"/>
      <c r="D107"/>
      <c r="E107"/>
      <c r="F107"/>
      <c r="G107"/>
      <c r="H107"/>
      <c r="I107"/>
      <c r="J107"/>
      <c r="K107"/>
      <c r="L107"/>
      <c r="M107"/>
      <c r="N107"/>
      <c r="O107"/>
    </row>
    <row r="108" spans="1:15" ht="15.75">
      <c r="A108" s="631" t="s">
        <v>276</v>
      </c>
      <c r="B108"/>
      <c r="C108"/>
      <c r="D108"/>
      <c r="E108"/>
      <c r="F108"/>
      <c r="G108"/>
      <c r="H108"/>
      <c r="I108"/>
      <c r="J108"/>
      <c r="K108"/>
      <c r="L108"/>
      <c r="M108"/>
      <c r="N108"/>
      <c r="O108"/>
    </row>
    <row r="109" spans="1:15" ht="15.75">
      <c r="A109" s="631" t="s">
        <v>185</v>
      </c>
      <c r="B109"/>
      <c r="C109"/>
      <c r="D109"/>
      <c r="E109"/>
      <c r="F109"/>
      <c r="G109"/>
      <c r="H109"/>
      <c r="I109"/>
      <c r="J109"/>
      <c r="K109"/>
      <c r="L109"/>
      <c r="M109"/>
      <c r="N109"/>
      <c r="O109"/>
    </row>
    <row r="110" spans="1:15" ht="31.5">
      <c r="A110" s="631" t="s">
        <v>186</v>
      </c>
      <c r="B110"/>
      <c r="C110"/>
      <c r="D110"/>
      <c r="E110"/>
      <c r="F110"/>
      <c r="G110"/>
      <c r="H110"/>
      <c r="I110"/>
      <c r="J110"/>
      <c r="K110"/>
      <c r="L110"/>
      <c r="M110"/>
      <c r="N110"/>
      <c r="O110"/>
    </row>
    <row r="111" spans="1:15" ht="15.75">
      <c r="A111" s="631" t="s">
        <v>588</v>
      </c>
      <c r="B111"/>
      <c r="C111"/>
      <c r="D111"/>
      <c r="E111"/>
      <c r="F111"/>
      <c r="G111"/>
      <c r="H111"/>
      <c r="I111"/>
      <c r="J111"/>
      <c r="K111"/>
      <c r="L111"/>
      <c r="M111"/>
      <c r="N111"/>
      <c r="O111"/>
    </row>
    <row r="112" spans="1:15" ht="15.75">
      <c r="A112" s="631" t="s">
        <v>277</v>
      </c>
      <c r="B112"/>
      <c r="C112"/>
      <c r="D112"/>
      <c r="E112"/>
      <c r="F112"/>
      <c r="G112"/>
      <c r="H112"/>
      <c r="I112"/>
      <c r="J112"/>
      <c r="K112"/>
      <c r="L112"/>
      <c r="M112"/>
      <c r="N112"/>
      <c r="O112"/>
    </row>
    <row r="113" spans="1:15" ht="15.75">
      <c r="A113" s="631" t="s">
        <v>661</v>
      </c>
      <c r="B113"/>
      <c r="C113"/>
      <c r="D113"/>
      <c r="E113"/>
      <c r="F113"/>
      <c r="G113"/>
      <c r="H113"/>
      <c r="I113"/>
      <c r="J113"/>
      <c r="K113"/>
      <c r="L113"/>
      <c r="M113"/>
      <c r="N113"/>
      <c r="O113"/>
    </row>
    <row r="114" spans="1:15" ht="15.75">
      <c r="A114" s="631" t="s">
        <v>785</v>
      </c>
      <c r="B114"/>
      <c r="C114"/>
      <c r="D114"/>
      <c r="E114"/>
      <c r="F114"/>
      <c r="G114"/>
      <c r="H114"/>
      <c r="I114"/>
      <c r="J114"/>
      <c r="K114"/>
      <c r="L114"/>
      <c r="M114"/>
      <c r="N114"/>
      <c r="O114"/>
    </row>
    <row r="115" spans="1:15" ht="31.5">
      <c r="A115" s="631" t="s">
        <v>187</v>
      </c>
      <c r="B115"/>
      <c r="C115"/>
      <c r="D115"/>
      <c r="E115"/>
      <c r="F115"/>
      <c r="G115"/>
      <c r="H115"/>
      <c r="I115"/>
      <c r="J115"/>
      <c r="K115"/>
      <c r="L115"/>
      <c r="M115"/>
      <c r="N115"/>
      <c r="O115"/>
    </row>
    <row r="116" s="201" customFormat="1" ht="15.75">
      <c r="A116" s="631" t="s">
        <v>590</v>
      </c>
    </row>
    <row r="117" spans="1:15" ht="16.5" thickBot="1">
      <c r="A117" s="626" t="s">
        <v>786</v>
      </c>
      <c r="B117"/>
      <c r="C117"/>
      <c r="D117"/>
      <c r="E117"/>
      <c r="F117"/>
      <c r="G117"/>
      <c r="H117"/>
      <c r="I117"/>
      <c r="J117"/>
      <c r="K117"/>
      <c r="L117"/>
      <c r="M117"/>
      <c r="N117"/>
      <c r="O117"/>
    </row>
    <row r="118" spans="1:15" ht="15">
      <c r="A118" s="708" t="s">
        <v>787</v>
      </c>
      <c r="B118"/>
      <c r="C118"/>
      <c r="D118"/>
      <c r="E118"/>
      <c r="F118"/>
      <c r="G118"/>
      <c r="H118"/>
      <c r="I118"/>
      <c r="J118"/>
      <c r="K118"/>
      <c r="L118"/>
      <c r="M118"/>
      <c r="N118"/>
      <c r="O118"/>
    </row>
    <row r="119" spans="1:15" ht="15">
      <c r="A119" s="709"/>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75">
      <c r="A121" s="661" t="s">
        <v>651</v>
      </c>
      <c r="B121"/>
      <c r="C121"/>
      <c r="D121"/>
      <c r="E121"/>
      <c r="F121"/>
      <c r="G121"/>
      <c r="H121"/>
      <c r="I121"/>
      <c r="J121"/>
      <c r="K121"/>
      <c r="L121"/>
      <c r="M121"/>
      <c r="N121"/>
      <c r="O121"/>
    </row>
    <row r="122" spans="1:15" ht="15.75">
      <c r="A122" s="661" t="s">
        <v>652</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84" sqref="A84"/>
      <selection pane="topRight" activeCell="A84" sqref="A84"/>
      <selection pane="bottomLeft" activeCell="A84" sqref="A84"/>
      <selection pane="bottomRight" activeCell="T17" sqref="T17"/>
    </sheetView>
  </sheetViews>
  <sheetFormatPr defaultColWidth="9.140625" defaultRowHeight="15"/>
  <cols>
    <col min="1" max="1" width="6.57421875" style="0" hidden="1" customWidth="1"/>
    <col min="2" max="2" width="4.140625" style="201" customWidth="1"/>
    <col min="3" max="3" width="47.7109375" style="412" customWidth="1"/>
    <col min="4" max="4" width="24.7109375" style="201" customWidth="1"/>
    <col min="5" max="5" width="22.57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5" t="s">
        <v>17</v>
      </c>
      <c r="B1" s="726"/>
      <c r="C1" s="727"/>
      <c r="D1" s="727"/>
      <c r="E1" s="727"/>
      <c r="F1" s="727"/>
      <c r="G1" s="727"/>
      <c r="H1" s="727"/>
      <c r="I1" s="727"/>
      <c r="J1" s="727"/>
      <c r="K1" s="727"/>
      <c r="L1" s="727"/>
      <c r="M1" s="727"/>
      <c r="N1" s="727"/>
      <c r="O1" s="727"/>
      <c r="P1" s="727"/>
      <c r="Q1" s="727"/>
      <c r="R1" s="727"/>
      <c r="S1" s="727"/>
      <c r="T1" s="728"/>
    </row>
    <row r="2" spans="1:20" s="206" customFormat="1" ht="26.25" customHeight="1">
      <c r="A2" s="413"/>
      <c r="B2" s="739" t="s">
        <v>460</v>
      </c>
      <c r="C2" s="740"/>
      <c r="D2" s="740"/>
      <c r="E2" s="740"/>
      <c r="F2" s="740"/>
      <c r="G2" s="781"/>
      <c r="H2" s="781"/>
      <c r="I2" s="781"/>
      <c r="J2" s="781"/>
      <c r="K2" s="781"/>
      <c r="L2" s="781"/>
      <c r="M2" s="781"/>
      <c r="N2" s="781"/>
      <c r="O2" s="781"/>
      <c r="P2" s="781"/>
      <c r="Q2" s="781"/>
      <c r="R2" s="781"/>
      <c r="S2" s="781"/>
      <c r="T2" s="782"/>
    </row>
    <row r="3" spans="1:20" s="206" customFormat="1" ht="23.25" customHeight="1" thickBot="1">
      <c r="A3" s="413"/>
      <c r="B3" s="770" t="s">
        <v>459</v>
      </c>
      <c r="C3" s="771"/>
      <c r="D3" s="771"/>
      <c r="E3" s="771"/>
      <c r="F3" s="771"/>
      <c r="G3" s="766"/>
      <c r="H3" s="766"/>
      <c r="I3" s="766"/>
      <c r="J3" s="766"/>
      <c r="K3" s="766"/>
      <c r="L3" s="766"/>
      <c r="M3" s="766"/>
      <c r="N3" s="766"/>
      <c r="O3" s="766"/>
      <c r="P3" s="766"/>
      <c r="Q3" s="766"/>
      <c r="R3" s="766"/>
      <c r="S3" s="766"/>
      <c r="T3" s="767"/>
    </row>
    <row r="4" spans="2:26" ht="46.5" customHeight="1" thickBot="1">
      <c r="B4" s="791" t="s">
        <v>662</v>
      </c>
      <c r="C4" s="791"/>
      <c r="D4" s="791"/>
      <c r="E4" s="791"/>
      <c r="F4" s="791"/>
      <c r="G4" s="791"/>
      <c r="H4" s="791"/>
      <c r="I4" s="791"/>
      <c r="J4" s="791"/>
      <c r="K4" s="791"/>
      <c r="L4" s="791"/>
      <c r="M4" s="791"/>
      <c r="N4" s="791"/>
      <c r="O4" s="791"/>
      <c r="P4" s="791"/>
      <c r="Q4" s="791"/>
      <c r="R4" s="791"/>
      <c r="S4" s="791"/>
      <c r="T4" s="791"/>
      <c r="U4" s="279"/>
      <c r="V4" s="280"/>
      <c r="W4" s="747" t="s">
        <v>248</v>
      </c>
      <c r="X4" s="748"/>
      <c r="Y4" s="748"/>
      <c r="Z4" s="749"/>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80" t="s">
        <v>455</v>
      </c>
      <c r="D6" s="729"/>
      <c r="E6" s="729"/>
      <c r="F6" s="729" t="s">
        <v>595</v>
      </c>
      <c r="G6" s="729"/>
      <c r="H6" s="729" t="s">
        <v>456</v>
      </c>
      <c r="I6" s="729"/>
      <c r="J6" s="729"/>
      <c r="K6" s="729"/>
      <c r="L6" s="729"/>
      <c r="M6" s="729"/>
      <c r="N6" s="729"/>
      <c r="O6" s="729"/>
      <c r="P6" s="729"/>
      <c r="Q6" s="729"/>
      <c r="R6" s="729"/>
      <c r="S6" s="729"/>
      <c r="T6" s="729"/>
      <c r="U6" s="173"/>
      <c r="V6" s="173"/>
      <c r="W6" s="750" t="s">
        <v>240</v>
      </c>
      <c r="X6" s="333">
        <v>1</v>
      </c>
      <c r="Y6" s="333">
        <f>INDEX(Cups,X6)</f>
        <v>0</v>
      </c>
      <c r="Z6" s="345"/>
    </row>
    <row r="7" spans="2:26" s="428" customFormat="1" ht="16.5" customHeight="1">
      <c r="B7" s="785">
        <v>1</v>
      </c>
      <c r="C7" s="786"/>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1"/>
      <c r="X7" s="430"/>
      <c r="Y7" s="430"/>
      <c r="Z7" s="431"/>
    </row>
    <row r="8" spans="2:26" s="23" customFormat="1" ht="48" customHeight="1">
      <c r="B8" s="735" t="s">
        <v>246</v>
      </c>
      <c r="C8" s="736"/>
      <c r="D8" s="432" t="s">
        <v>540</v>
      </c>
      <c r="E8" s="772" t="s">
        <v>735</v>
      </c>
      <c r="F8" s="773"/>
      <c r="G8" s="774"/>
      <c r="H8" s="732" t="s">
        <v>541</v>
      </c>
      <c r="I8" s="733"/>
      <c r="J8" s="733"/>
      <c r="K8" s="734"/>
      <c r="L8" s="433"/>
      <c r="M8" s="433"/>
      <c r="N8" s="777" t="s">
        <v>542</v>
      </c>
      <c r="O8" s="778"/>
      <c r="P8" s="778"/>
      <c r="Q8" s="779"/>
      <c r="R8" s="433"/>
      <c r="S8" s="433"/>
      <c r="T8" s="469" t="s">
        <v>543</v>
      </c>
      <c r="U8" s="173"/>
      <c r="V8" s="173"/>
      <c r="W8" s="751"/>
      <c r="X8" s="333">
        <v>1</v>
      </c>
      <c r="Y8" s="333">
        <f>INDEX(Cups,X8)</f>
        <v>0</v>
      </c>
      <c r="Z8" s="346"/>
    </row>
    <row r="9" spans="1:26" ht="30.75" customHeight="1">
      <c r="A9" s="27"/>
      <c r="B9" s="735"/>
      <c r="C9" s="736"/>
      <c r="D9" s="789" t="s">
        <v>326</v>
      </c>
      <c r="E9" s="768" t="s">
        <v>736</v>
      </c>
      <c r="F9" s="787" t="s">
        <v>327</v>
      </c>
      <c r="G9" s="743" t="s">
        <v>329</v>
      </c>
      <c r="H9" s="775" t="s">
        <v>571</v>
      </c>
      <c r="I9" s="177" t="s">
        <v>5</v>
      </c>
      <c r="J9" s="177" t="s">
        <v>6</v>
      </c>
      <c r="K9" s="730" t="s">
        <v>99</v>
      </c>
      <c r="L9" s="174" t="s">
        <v>92</v>
      </c>
      <c r="M9" s="174" t="s">
        <v>93</v>
      </c>
      <c r="N9" s="783" t="s">
        <v>572</v>
      </c>
      <c r="O9" s="175" t="s">
        <v>7</v>
      </c>
      <c r="P9" s="176" t="s">
        <v>8</v>
      </c>
      <c r="Q9" s="741" t="s">
        <v>553</v>
      </c>
      <c r="R9" s="490" t="s">
        <v>554</v>
      </c>
      <c r="S9" s="490" t="s">
        <v>555</v>
      </c>
      <c r="T9" s="758" t="s">
        <v>328</v>
      </c>
      <c r="U9" s="201"/>
      <c r="V9" s="201"/>
      <c r="W9" s="751"/>
      <c r="X9" s="333">
        <v>1</v>
      </c>
      <c r="Y9" s="333">
        <f>INDEX(Cups,X9)</f>
        <v>0</v>
      </c>
      <c r="Z9" s="346"/>
    </row>
    <row r="10" spans="1:26" s="1" customFormat="1" ht="63" customHeight="1">
      <c r="A10" s="27"/>
      <c r="B10" s="737"/>
      <c r="C10" s="738"/>
      <c r="D10" s="790"/>
      <c r="E10" s="769"/>
      <c r="F10" s="788"/>
      <c r="G10" s="744"/>
      <c r="H10" s="776"/>
      <c r="I10" s="177"/>
      <c r="J10" s="177"/>
      <c r="K10" s="731"/>
      <c r="L10" s="65"/>
      <c r="M10" s="65"/>
      <c r="N10" s="784"/>
      <c r="O10" s="496"/>
      <c r="P10" s="83"/>
      <c r="Q10" s="742"/>
      <c r="R10" s="491"/>
      <c r="S10" s="491"/>
      <c r="T10" s="759"/>
      <c r="U10" s="85"/>
      <c r="V10" s="85"/>
      <c r="W10" s="751"/>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1"/>
      <c r="X11" s="333">
        <v>1</v>
      </c>
      <c r="Y11" s="333">
        <f>INDEX(Cups,X11)</f>
        <v>0</v>
      </c>
      <c r="Z11" s="762">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1"/>
      <c r="X12" s="266"/>
      <c r="Y12" s="267"/>
      <c r="Z12" s="762"/>
    </row>
    <row r="13" spans="1:26" ht="32.25" customHeight="1" thickBot="1">
      <c r="A13" s="27">
        <v>2</v>
      </c>
      <c r="B13" s="702">
        <v>1</v>
      </c>
      <c r="C13" s="684" t="s">
        <v>795</v>
      </c>
      <c r="D13" s="685">
        <v>2</v>
      </c>
      <c r="E13" s="681">
        <v>3</v>
      </c>
      <c r="F13" s="682">
        <v>2</v>
      </c>
      <c r="G13" s="683"/>
      <c r="H13" s="239"/>
      <c r="I13" s="97">
        <v>9</v>
      </c>
      <c r="J13" s="282">
        <f>IF(I13=1,"",INDEX(Cups,I13))</f>
        <v>1</v>
      </c>
      <c r="K13" s="240"/>
      <c r="L13" s="81">
        <v>1</v>
      </c>
      <c r="M13" s="81">
        <f t="shared" si="0"/>
      </c>
      <c r="N13" s="239"/>
      <c r="O13" s="414">
        <v>9</v>
      </c>
      <c r="P13" s="84">
        <f t="shared" si="1"/>
        <v>1</v>
      </c>
      <c r="Q13" s="675"/>
      <c r="R13" s="81">
        <v>1</v>
      </c>
      <c r="S13" s="459">
        <f t="shared" si="2"/>
      </c>
      <c r="T13" s="340">
        <v>1</v>
      </c>
      <c r="U13" s="85"/>
      <c r="V13" s="85"/>
      <c r="W13" s="752"/>
      <c r="X13" s="266"/>
      <c r="Y13" s="266"/>
      <c r="Z13" s="763"/>
    </row>
    <row r="14" spans="1:26" ht="32.25" customHeight="1" thickBot="1">
      <c r="A14" s="27">
        <v>3</v>
      </c>
      <c r="B14" s="702">
        <v>2</v>
      </c>
      <c r="C14" s="684" t="s">
        <v>796</v>
      </c>
      <c r="D14" s="685">
        <v>2</v>
      </c>
      <c r="E14" s="681">
        <v>2</v>
      </c>
      <c r="F14" s="682">
        <v>1</v>
      </c>
      <c r="G14" s="683"/>
      <c r="H14" s="341"/>
      <c r="I14" s="332">
        <v>9</v>
      </c>
      <c r="J14" s="282">
        <f aca="true" t="shared" si="3" ref="J14:J44">IF(I14=1,"",INDEX(Cups,I14))</f>
        <v>1</v>
      </c>
      <c r="K14" s="240"/>
      <c r="L14" s="81">
        <v>1</v>
      </c>
      <c r="M14" s="81">
        <f t="shared" si="0"/>
      </c>
      <c r="N14" s="341"/>
      <c r="O14" s="332">
        <v>11</v>
      </c>
      <c r="P14" s="80">
        <f t="shared" si="1"/>
        <v>1.25</v>
      </c>
      <c r="Q14" s="240"/>
      <c r="R14" s="81">
        <v>1</v>
      </c>
      <c r="S14" s="81">
        <f t="shared" si="2"/>
      </c>
      <c r="T14" s="618">
        <v>1</v>
      </c>
      <c r="U14" s="85"/>
      <c r="V14" s="85"/>
      <c r="W14" s="753" t="s">
        <v>457</v>
      </c>
      <c r="X14" s="754"/>
      <c r="Y14" s="754"/>
      <c r="Z14" s="755"/>
    </row>
    <row r="15" spans="1:26" ht="32.25" customHeight="1">
      <c r="A15" s="27">
        <v>4</v>
      </c>
      <c r="B15" s="702">
        <v>3</v>
      </c>
      <c r="C15" s="684" t="s">
        <v>797</v>
      </c>
      <c r="D15" s="622">
        <v>2</v>
      </c>
      <c r="E15" s="615">
        <v>2.25</v>
      </c>
      <c r="F15" s="616">
        <v>2.25</v>
      </c>
      <c r="G15" s="617"/>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56" t="s">
        <v>239</v>
      </c>
      <c r="X15" s="271"/>
      <c r="Y15" s="272"/>
      <c r="Z15" s="760"/>
    </row>
    <row r="16" spans="1:26" ht="32.25" customHeight="1">
      <c r="A16" s="27">
        <v>5</v>
      </c>
      <c r="B16" s="702">
        <v>4</v>
      </c>
      <c r="C16" s="684" t="s">
        <v>798</v>
      </c>
      <c r="D16" s="622">
        <v>3</v>
      </c>
      <c r="E16" s="615">
        <v>2</v>
      </c>
      <c r="F16" s="616">
        <v>1</v>
      </c>
      <c r="G16" s="617">
        <v>1</v>
      </c>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57"/>
      <c r="X16" s="273"/>
      <c r="Y16" s="274"/>
      <c r="Z16" s="761"/>
    </row>
    <row r="17" spans="1:26" ht="32.25" customHeight="1">
      <c r="A17" s="27">
        <v>6</v>
      </c>
      <c r="B17" s="702">
        <v>5</v>
      </c>
      <c r="C17" s="684" t="s">
        <v>799</v>
      </c>
      <c r="D17" s="622">
        <v>2.5</v>
      </c>
      <c r="E17" s="615">
        <v>2.5</v>
      </c>
      <c r="F17" s="616">
        <v>2.5</v>
      </c>
      <c r="G17" s="617"/>
      <c r="H17" s="341"/>
      <c r="I17" s="332">
        <v>9</v>
      </c>
      <c r="J17" s="282">
        <f t="shared" si="3"/>
        <v>1</v>
      </c>
      <c r="K17" s="240"/>
      <c r="L17" s="81">
        <v>1</v>
      </c>
      <c r="M17" s="81">
        <f t="shared" si="0"/>
      </c>
      <c r="N17" s="341"/>
      <c r="O17" s="332">
        <v>11</v>
      </c>
      <c r="P17" s="80">
        <f t="shared" si="1"/>
        <v>1.25</v>
      </c>
      <c r="Q17" s="240"/>
      <c r="R17" s="81">
        <v>1</v>
      </c>
      <c r="S17" s="81">
        <f t="shared" si="2"/>
      </c>
      <c r="T17" s="618">
        <v>1</v>
      </c>
      <c r="U17" s="85"/>
      <c r="V17" s="85"/>
      <c r="W17" s="764" t="s">
        <v>237</v>
      </c>
      <c r="X17" s="275"/>
      <c r="Y17" s="276"/>
      <c r="Z17" s="745">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65"/>
      <c r="X18" s="277"/>
      <c r="Y18" s="278"/>
      <c r="Z18" s="746"/>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B3:F3"/>
    <mergeCell ref="E8:G8"/>
    <mergeCell ref="F6:G6"/>
    <mergeCell ref="H9:H10"/>
    <mergeCell ref="N8:Q8"/>
    <mergeCell ref="C6:E6"/>
    <mergeCell ref="Z17:Z18"/>
    <mergeCell ref="W4:Z4"/>
    <mergeCell ref="W6:W13"/>
    <mergeCell ref="W14:Z14"/>
    <mergeCell ref="W15:W16"/>
    <mergeCell ref="T9:T10"/>
    <mergeCell ref="Z15:Z16"/>
    <mergeCell ref="Z11:Z13"/>
    <mergeCell ref="W17:W18"/>
    <mergeCell ref="A1:T1"/>
    <mergeCell ref="H6:T6"/>
    <mergeCell ref="K9:K10"/>
    <mergeCell ref="H8:K8"/>
    <mergeCell ref="B8:C10"/>
    <mergeCell ref="B2:F2"/>
    <mergeCell ref="Q9:Q10"/>
    <mergeCell ref="G9:G10"/>
    <mergeCell ref="G3:T3"/>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16384"/>
    </sheetView>
  </sheetViews>
  <sheetFormatPr defaultColWidth="9.140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57421875" style="201" hidden="1" customWidth="1"/>
    <col min="17" max="17" width="14.57421875" style="201" customWidth="1"/>
    <col min="18" max="18" width="14.57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47" t="s">
        <v>248</v>
      </c>
      <c r="AH4" s="748"/>
      <c r="AI4" s="748"/>
      <c r="AJ4" s="749"/>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0"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1"/>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1"/>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1"/>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1"/>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2"/>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3" t="s">
        <v>457</v>
      </c>
      <c r="AH12" s="754"/>
      <c r="AI12" s="754"/>
      <c r="AJ12" s="755"/>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0" customWidth="1"/>
    <col min="5" max="5" width="16.7109375" style="201" customWidth="1"/>
    <col min="6" max="10" width="16.57421875" style="201" customWidth="1"/>
    <col min="11" max="11" width="17.140625" style="0" customWidth="1"/>
    <col min="12" max="12" width="15.57421875" style="0" customWidth="1"/>
    <col min="13" max="13" width="15.57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97"/>
      <c r="Z5" s="899" t="str">
        <f>IF(AND(X5=FALSE,X6=FALSE,X7=FALSE),"",IF(AND(X5=TRUE,X6=TRUE),"Yes",IF(AND(X5=TRUE,X7=TRUE),"Yes",IF(AND(X6=TRUE,X7=TRUE),"Yes","No"))))</f>
        <v>Yes</v>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7</v>
      </c>
      <c r="BE5" s="1004">
        <f>INDEX(Cups,BD5)</f>
        <v>0.75</v>
      </c>
    </row>
    <row r="6" spans="1:57" s="1" customFormat="1" ht="44.25" customHeight="1" thickBot="1">
      <c r="A6" s="85"/>
      <c r="B6" s="85"/>
      <c r="C6" s="871"/>
      <c r="D6" s="872"/>
      <c r="E6" s="937"/>
      <c r="F6" s="939"/>
      <c r="G6" s="884"/>
      <c r="H6" s="941"/>
      <c r="I6" s="943"/>
      <c r="J6" s="886"/>
      <c r="K6" s="776"/>
      <c r="L6" s="923"/>
      <c r="M6" s="731"/>
      <c r="N6" s="914"/>
      <c r="O6" s="923"/>
      <c r="P6" s="891"/>
      <c r="Q6" s="918"/>
      <c r="R6" s="939"/>
      <c r="S6" s="944" t="s">
        <v>664</v>
      </c>
      <c r="T6" s="945"/>
      <c r="U6" s="945"/>
      <c r="V6" s="945"/>
      <c r="W6" s="112"/>
      <c r="X6" s="112" t="b">
        <v>1</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Spicy Chicken Sandwich</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1</v>
      </c>
      <c r="Y7" s="97"/>
      <c r="Z7" s="899"/>
      <c r="AA7" s="23"/>
      <c r="AB7" s="924" t="s">
        <v>298</v>
      </c>
      <c r="AC7" s="919"/>
      <c r="AD7" s="919"/>
      <c r="AE7" s="932"/>
      <c r="AF7" s="927">
        <v>1</v>
      </c>
      <c r="AG7" s="929">
        <f>INDEX(Cups,AF7)</f>
        <v>0</v>
      </c>
      <c r="AH7" s="951" t="s">
        <v>299</v>
      </c>
      <c r="AI7" s="953"/>
      <c r="AJ7" s="953"/>
      <c r="AK7" s="951"/>
      <c r="AL7" s="927">
        <v>1</v>
      </c>
      <c r="AM7" s="929">
        <f>INDEX(Cups,AL7)</f>
        <v>0</v>
      </c>
      <c r="AN7" s="930" t="s">
        <v>300</v>
      </c>
      <c r="AO7" s="1019"/>
      <c r="AP7" s="1019"/>
      <c r="AQ7" s="930"/>
      <c r="AR7" s="927">
        <v>3</v>
      </c>
      <c r="AS7" s="929">
        <f>INDEX(Cups,AR7)</f>
        <v>0.25</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47" t="s">
        <v>248</v>
      </c>
      <c r="U11" s="748"/>
      <c r="V11" s="748"/>
      <c r="W11" s="748"/>
      <c r="X11" s="748"/>
      <c r="Y11" s="748"/>
      <c r="Z11" s="749"/>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36</v>
      </c>
      <c r="BB11" s="105" t="str">
        <f t="shared" si="13"/>
        <v>Other unspecified</v>
      </c>
      <c r="BC11" s="106"/>
      <c r="BD11" s="85">
        <v>3</v>
      </c>
      <c r="BE11" s="85">
        <f t="shared" si="14"/>
        <v>0.25</v>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NOT(ISERROR(SEARCH("Yes",F5)))</formula>
    </cfRule>
    <cfRule type="containsText" priority="17" dxfId="4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69"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1</v>
      </c>
      <c r="BE5" s="1004">
        <f>INDEX(Cups,BD5)</f>
        <v>0</v>
      </c>
    </row>
    <row r="6" spans="3:57" ht="44.25" customHeight="1" thickBot="1">
      <c r="C6" s="871"/>
      <c r="D6" s="872"/>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Hatton Chicken Crunch with Asian Brown Rice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318</v>
      </c>
      <c r="AC7" s="919"/>
      <c r="AD7" s="919"/>
      <c r="AE7" s="932"/>
      <c r="AF7" s="927">
        <v>6</v>
      </c>
      <c r="AG7" s="929">
        <f>INDEX(Cups,AF7)</f>
        <v>0.625</v>
      </c>
      <c r="AH7" s="951" t="s">
        <v>319</v>
      </c>
      <c r="AI7" s="953"/>
      <c r="AJ7" s="953"/>
      <c r="AK7" s="951"/>
      <c r="AL7" s="927">
        <v>2</v>
      </c>
      <c r="AM7" s="929">
        <f>INDEX(Cups,AL7)</f>
        <v>0.125</v>
      </c>
      <c r="AN7" s="930" t="s">
        <v>320</v>
      </c>
      <c r="AO7" s="1019"/>
      <c r="AP7" s="1019"/>
      <c r="AQ7" s="930"/>
      <c r="AR7" s="927">
        <v>1</v>
      </c>
      <c r="AS7" s="929">
        <f>INDEX(Cups,AR7)</f>
        <v>0</v>
      </c>
      <c r="AT7" s="1015" t="s">
        <v>321</v>
      </c>
      <c r="AU7" s="1005"/>
      <c r="AV7" s="1005"/>
      <c r="AW7" s="1005"/>
      <c r="AX7" s="927">
        <v>5</v>
      </c>
      <c r="AY7" s="929">
        <f>INDEX(Cups,AX7)</f>
        <v>0.5</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4</v>
      </c>
      <c r="AG10" s="334">
        <f aca="true" t="shared" si="7" ref="AG10:AG19">IF(AD10=0,"",INDEX(Cups,AF10))</f>
        <v>0.375</v>
      </c>
      <c r="AH10" s="101"/>
      <c r="AI10" s="101">
        <v>3</v>
      </c>
      <c r="AJ10" s="101" t="str">
        <f aca="true" t="shared" si="8" ref="AJ10:AJ19">INDEX(RED,AI10)</f>
        <v>Carrots</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14</v>
      </c>
      <c r="AD11" s="100" t="str">
        <f t="shared" si="6"/>
        <v>Spinach</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69"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75" t="s">
        <v>773</v>
      </c>
      <c r="L5" s="922" t="s">
        <v>19</v>
      </c>
      <c r="M5" s="730" t="s">
        <v>774</v>
      </c>
      <c r="N5" s="783" t="s">
        <v>776</v>
      </c>
      <c r="O5" s="922" t="s">
        <v>20</v>
      </c>
      <c r="P5" s="890" t="s">
        <v>777</v>
      </c>
      <c r="Q5" s="917" t="s">
        <v>332</v>
      </c>
      <c r="R5" s="938" t="s">
        <v>105</v>
      </c>
      <c r="S5" s="944" t="s">
        <v>663</v>
      </c>
      <c r="T5" s="945"/>
      <c r="U5" s="945"/>
      <c r="V5" s="945"/>
      <c r="W5" s="112"/>
      <c r="X5" s="112" t="b">
        <v>1</v>
      </c>
      <c r="Y5" s="333"/>
      <c r="Z5" s="899" t="str">
        <f>IF(AND(X5=FALSE,X6=FALSE,X7=FALSE),"",IF(AND(X5=TRUE,X6=TRUE),"Yes",IF(AND(X5=TRUE,X7=TRUE),"Yes",IF(AND(X6=TRUE,X7=TRUE),"Yes","No"))))</f>
        <v>Yes</v>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7</v>
      </c>
      <c r="BE5" s="1004">
        <f>INDEX(Cups,BD5)</f>
        <v>0.75</v>
      </c>
    </row>
    <row r="6" spans="3:57" ht="44.25" customHeight="1" thickBot="1">
      <c r="C6" s="1034"/>
      <c r="D6" s="1035"/>
      <c r="E6" s="937"/>
      <c r="F6" s="939"/>
      <c r="G6" s="884"/>
      <c r="H6" s="941"/>
      <c r="I6" s="943"/>
      <c r="J6" s="886"/>
      <c r="K6" s="776"/>
      <c r="L6" s="923"/>
      <c r="M6" s="731"/>
      <c r="N6" s="914"/>
      <c r="O6" s="923"/>
      <c r="P6" s="891"/>
      <c r="Q6" s="918"/>
      <c r="R6" s="939"/>
      <c r="S6" s="944" t="s">
        <v>664</v>
      </c>
      <c r="T6" s="945"/>
      <c r="U6" s="945"/>
      <c r="V6" s="945"/>
      <c r="W6" s="112"/>
      <c r="X6" s="112" t="b">
        <v>1</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Pizza</v>
      </c>
      <c r="C7" s="519">
        <v>1</v>
      </c>
      <c r="D7" s="96"/>
      <c r="E7" s="215">
        <f>IF(B7=0,"",FLOOR(VLOOKUP(A7,'All Meals'!$A$12:$V$61,4),0.25))</f>
        <v>2</v>
      </c>
      <c r="F7" s="216" t="str">
        <f>IF(B7=0,"",IF(E7="","No",IF(E7&gt;=2,"Yes","No")))</f>
        <v>Yes</v>
      </c>
      <c r="G7" s="215">
        <f>IF(B7=0,"",FLOOR(VLOOKUP(A7,'All Meals'!$A$12:$V$61,5),0.25))</f>
        <v>2.25</v>
      </c>
      <c r="H7" s="217" t="str">
        <f>IF(B7=0,"",IF(G7="","No",IF(G7&gt;=2,"Yes","No")))</f>
        <v>Yes</v>
      </c>
      <c r="I7" s="297">
        <f>IF(B7=0,"",FLOOR(VLOOKUP(A7,'All Meals'!$A$12:$V$61,6),0.25))</f>
        <v>2.25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1</v>
      </c>
      <c r="Y7" s="333"/>
      <c r="Z7" s="899"/>
      <c r="AB7" s="924" t="s">
        <v>313</v>
      </c>
      <c r="AC7" s="919"/>
      <c r="AD7" s="919"/>
      <c r="AE7" s="932"/>
      <c r="AF7" s="927">
        <v>1</v>
      </c>
      <c r="AG7" s="929">
        <f>INDEX(Cups,AF7)</f>
        <v>0</v>
      </c>
      <c r="AH7" s="951" t="s">
        <v>314</v>
      </c>
      <c r="AI7" s="953"/>
      <c r="AJ7" s="953"/>
      <c r="AK7" s="951"/>
      <c r="AL7" s="927">
        <v>3</v>
      </c>
      <c r="AM7" s="929">
        <f>INDEX(Cups,AL7)</f>
        <v>0.25</v>
      </c>
      <c r="AN7" s="930" t="s">
        <v>315</v>
      </c>
      <c r="AO7" s="1019"/>
      <c r="AP7" s="1019"/>
      <c r="AQ7" s="930"/>
      <c r="AR7" s="927">
        <v>1</v>
      </c>
      <c r="AS7" s="929">
        <f>INDEX(Cups,AR7)</f>
        <v>0</v>
      </c>
      <c r="AT7" s="1015" t="s">
        <v>316</v>
      </c>
      <c r="AU7" s="1005"/>
      <c r="AV7" s="1005"/>
      <c r="AW7" s="1005"/>
      <c r="AX7" s="927">
        <v>3</v>
      </c>
      <c r="AY7" s="929">
        <f>INDEX(Cups,AX7)</f>
        <v>0.25</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3</v>
      </c>
      <c r="AY10" s="334">
        <f>IF(AV10=0,"",INDEX(Cups,AX10))</f>
        <v>0.25</v>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47" t="s">
        <v>248</v>
      </c>
      <c r="U11" s="748"/>
      <c r="V11" s="748"/>
      <c r="W11" s="748"/>
      <c r="X11" s="748"/>
      <c r="Y11" s="748"/>
      <c r="Z11" s="749"/>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12</v>
      </c>
      <c r="BB11" s="105" t="str">
        <f t="shared" si="13"/>
        <v>Celery</v>
      </c>
      <c r="BC11" s="106"/>
      <c r="BD11" s="85">
        <v>3</v>
      </c>
      <c r="BE11" s="85">
        <f t="shared" si="14"/>
        <v>0.25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6"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4"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5"/>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2012-05-31T18:36:26Z</cp:lastPrinted>
  <dcterms:created xsi:type="dcterms:W3CDTF">2012-03-21T19:15:44Z</dcterms:created>
  <dcterms:modified xsi:type="dcterms:W3CDTF">2012-08-27T16:44:06Z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