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ohiodas.sharepoint.com/sites/SponsorEvaluation/Shared Documents/2025-26 Evaluation/Compliance/"/>
    </mc:Choice>
  </mc:AlternateContent>
  <xr:revisionPtr revIDLastSave="4142" documentId="8_{BD268EF3-B082-42A5-BFFB-DF263417F89F}" xr6:coauthVersionLast="47" xr6:coauthVersionMax="47" xr10:uidLastSave="{927C0413-F0C6-4F17-9F28-F7C896417DB4}"/>
  <bookViews>
    <workbookView xWindow="-110" yWindow="-110" windowWidth="19420" windowHeight="10420" tabRatio="679" activeTab="1" xr2:uid="{00000000-000D-0000-FFFF-FFFF00000000}"/>
  </bookViews>
  <sheets>
    <sheet name="Efficiency Questions" sheetId="5" r:id="rId1"/>
    <sheet name="Sponsor Oversight of Schools" sheetId="1" r:id="rId2"/>
    <sheet name="SchCompData" sheetId="4" state="hidden" r:id="rId3"/>
    <sheet name="Drop Downs" sheetId="3" state="hidden" r:id="rId4"/>
  </sheets>
  <definedNames>
    <definedName name="_xlnm._FilterDatabase" localSheetId="2" hidden="1">SchCompData!$A$1:$H$275</definedName>
    <definedName name="_xlnm._FilterDatabase" localSheetId="1" hidden="1">'Sponsor Oversight of Schools'!$A$7:$U$338</definedName>
    <definedName name="_MailOriginal" localSheetId="1">'Sponsor Oversight of Schools'!$O$29</definedName>
    <definedName name="_xlnm.Print_Area" localSheetId="1">'Sponsor Oversight of Schools'!$A$1:$U$336</definedName>
    <definedName name="_xlnm.Print_Titles" localSheetId="1">'Sponsor Oversight of Schools'!$7:$7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2" i="4" l="1"/>
  <c r="B112" i="4"/>
  <c r="C112" i="4"/>
  <c r="D112" i="4"/>
  <c r="E112" i="4"/>
  <c r="F112" i="4"/>
  <c r="G112" i="4"/>
  <c r="H112" i="4"/>
  <c r="A113" i="4"/>
  <c r="B113" i="4"/>
  <c r="C113" i="4"/>
  <c r="D113" i="4"/>
  <c r="E113" i="4"/>
  <c r="F113" i="4"/>
  <c r="G113" i="4"/>
  <c r="H113" i="4"/>
  <c r="L299" i="1"/>
  <c r="O299" i="1" s="1"/>
  <c r="O293" i="1"/>
  <c r="O121" i="1"/>
  <c r="O120" i="1"/>
  <c r="O117" i="1"/>
  <c r="O101" i="1"/>
  <c r="O98" i="1"/>
  <c r="A287" i="4"/>
  <c r="B287" i="4"/>
  <c r="C287" i="4"/>
  <c r="D287" i="4"/>
  <c r="E287" i="4"/>
  <c r="F287" i="4"/>
  <c r="G287" i="4"/>
  <c r="H287" i="4"/>
  <c r="A288" i="4"/>
  <c r="B288" i="4"/>
  <c r="C288" i="4"/>
  <c r="E288" i="4"/>
  <c r="F288" i="4"/>
  <c r="G288" i="4"/>
  <c r="H288" i="4"/>
  <c r="A289" i="4"/>
  <c r="B289" i="4"/>
  <c r="C289" i="4"/>
  <c r="D289" i="4"/>
  <c r="E289" i="4"/>
  <c r="F289" i="4"/>
  <c r="G289" i="4"/>
  <c r="H289" i="4"/>
  <c r="A94" i="4"/>
  <c r="B94" i="4"/>
  <c r="C94" i="4"/>
  <c r="E94" i="4"/>
  <c r="F94" i="4"/>
  <c r="G94" i="4"/>
  <c r="H94" i="4"/>
  <c r="O102" i="1"/>
  <c r="D94" i="4" s="1"/>
  <c r="O103" i="1"/>
  <c r="L265" i="1"/>
  <c r="O300" i="1"/>
  <c r="O298" i="1"/>
  <c r="C326" i="4"/>
  <c r="E326" i="4"/>
  <c r="F326" i="4"/>
  <c r="G326" i="4"/>
  <c r="H326" i="4"/>
  <c r="C327" i="4"/>
  <c r="E327" i="4"/>
  <c r="F327" i="4"/>
  <c r="G327" i="4"/>
  <c r="H327" i="4"/>
  <c r="C78" i="4"/>
  <c r="E78" i="4"/>
  <c r="F78" i="4"/>
  <c r="G78" i="4"/>
  <c r="H78" i="4"/>
  <c r="O86" i="1"/>
  <c r="D78" i="4" s="1"/>
  <c r="O85" i="1"/>
  <c r="O338" i="1"/>
  <c r="D327" i="4" s="1"/>
  <c r="O337" i="1"/>
  <c r="D326" i="4" s="1"/>
  <c r="D288" i="4" l="1"/>
  <c r="O217" i="1"/>
  <c r="O248" i="1"/>
  <c r="O114" i="1"/>
  <c r="O115" i="1"/>
  <c r="O119" i="1"/>
  <c r="O122" i="1"/>
  <c r="L320" i="1"/>
  <c r="O320" i="1" s="1"/>
  <c r="L307" i="1"/>
  <c r="O307" i="1" s="1"/>
  <c r="L221" i="1"/>
  <c r="L223" i="1"/>
  <c r="L15" i="1"/>
  <c r="O15" i="1" l="1"/>
  <c r="D8" i="4" s="1"/>
  <c r="D90" i="4"/>
  <c r="O88" i="1"/>
  <c r="O100" i="1"/>
  <c r="D92" i="4" s="1"/>
  <c r="O99" i="1"/>
  <c r="D91" i="4" s="1"/>
  <c r="C92" i="4"/>
  <c r="E92" i="4"/>
  <c r="F92" i="4"/>
  <c r="G92" i="4"/>
  <c r="H92" i="4"/>
  <c r="H90" i="4"/>
  <c r="G90" i="4"/>
  <c r="F90" i="4"/>
  <c r="E90" i="4"/>
  <c r="C90" i="4"/>
  <c r="O185" i="1"/>
  <c r="D175" i="4" s="1"/>
  <c r="O182" i="1"/>
  <c r="D172" i="4" s="1"/>
  <c r="O96" i="1"/>
  <c r="D88" i="4" s="1"/>
  <c r="L293" i="1"/>
  <c r="D282" i="4" s="1"/>
  <c r="L330" i="1"/>
  <c r="G17" i="5"/>
  <c r="G16" i="5"/>
  <c r="H286" i="4"/>
  <c r="G286" i="4"/>
  <c r="F286" i="4"/>
  <c r="E286" i="4"/>
  <c r="C286" i="4"/>
  <c r="H285" i="4"/>
  <c r="G285" i="4"/>
  <c r="F285" i="4"/>
  <c r="E285" i="4"/>
  <c r="C285" i="4"/>
  <c r="H284" i="4"/>
  <c r="G284" i="4"/>
  <c r="F284" i="4"/>
  <c r="E284" i="4"/>
  <c r="C284" i="4"/>
  <c r="H283" i="4"/>
  <c r="G283" i="4"/>
  <c r="F283" i="4"/>
  <c r="E283" i="4"/>
  <c r="C283" i="4"/>
  <c r="H282" i="4"/>
  <c r="G282" i="4"/>
  <c r="F282" i="4"/>
  <c r="E282" i="4"/>
  <c r="C282" i="4"/>
  <c r="H281" i="4"/>
  <c r="G281" i="4"/>
  <c r="F281" i="4"/>
  <c r="E281" i="4"/>
  <c r="C281" i="4"/>
  <c r="H238" i="4"/>
  <c r="G238" i="4"/>
  <c r="F238" i="4"/>
  <c r="E238" i="4"/>
  <c r="C238" i="4"/>
  <c r="H175" i="4"/>
  <c r="G175" i="4"/>
  <c r="F175" i="4"/>
  <c r="E175" i="4"/>
  <c r="C175" i="4"/>
  <c r="H173" i="4"/>
  <c r="G173" i="4"/>
  <c r="F173" i="4"/>
  <c r="E173" i="4"/>
  <c r="C173" i="4"/>
  <c r="H172" i="4"/>
  <c r="G172" i="4"/>
  <c r="F172" i="4"/>
  <c r="E172" i="4"/>
  <c r="C172" i="4"/>
  <c r="H111" i="4"/>
  <c r="G111" i="4"/>
  <c r="F111" i="4"/>
  <c r="E111" i="4"/>
  <c r="C111" i="4"/>
  <c r="H93" i="4"/>
  <c r="G93" i="4"/>
  <c r="F93" i="4"/>
  <c r="E93" i="4"/>
  <c r="C93" i="4"/>
  <c r="H91" i="4"/>
  <c r="G91" i="4"/>
  <c r="F91" i="4"/>
  <c r="E91" i="4"/>
  <c r="C91" i="4"/>
  <c r="H89" i="4"/>
  <c r="G89" i="4"/>
  <c r="F89" i="4"/>
  <c r="E89" i="4"/>
  <c r="C89" i="4"/>
  <c r="H88" i="4"/>
  <c r="G88" i="4"/>
  <c r="F88" i="4"/>
  <c r="E88" i="4"/>
  <c r="C88" i="4"/>
  <c r="H87" i="4"/>
  <c r="G87" i="4"/>
  <c r="F87" i="4"/>
  <c r="E87" i="4"/>
  <c r="C87" i="4"/>
  <c r="H86" i="4"/>
  <c r="G86" i="4"/>
  <c r="F86" i="4"/>
  <c r="E86" i="4"/>
  <c r="C86" i="4"/>
  <c r="L177" i="1"/>
  <c r="O177" i="1" s="1"/>
  <c r="D167" i="4" s="1"/>
  <c r="L178" i="1"/>
  <c r="O178" i="1" s="1"/>
  <c r="D168" i="4" s="1"/>
  <c r="L179" i="1"/>
  <c r="O179" i="1" s="1"/>
  <c r="D169" i="4" s="1"/>
  <c r="O297" i="1"/>
  <c r="D286" i="4" s="1"/>
  <c r="O296" i="1"/>
  <c r="D285" i="4" s="1"/>
  <c r="O295" i="1"/>
  <c r="D284" i="4" s="1"/>
  <c r="O294" i="1"/>
  <c r="D283" i="4" s="1"/>
  <c r="O292" i="1"/>
  <c r="D281" i="4" s="1"/>
  <c r="O183" i="1"/>
  <c r="D173" i="4" s="1"/>
  <c r="D111" i="4"/>
  <c r="D238" i="4"/>
  <c r="D93" i="4"/>
  <c r="D95" i="4"/>
  <c r="O22" i="1"/>
  <c r="D15" i="4" s="1"/>
  <c r="O97" i="1"/>
  <c r="D89" i="4" s="1"/>
  <c r="O94" i="1"/>
  <c r="D86" i="4" s="1"/>
  <c r="O95" i="1"/>
  <c r="D87" i="4" s="1"/>
  <c r="H274" i="4"/>
  <c r="G274" i="4"/>
  <c r="F274" i="4"/>
  <c r="E274" i="4"/>
  <c r="C274" i="4"/>
  <c r="H216" i="4"/>
  <c r="G216" i="4"/>
  <c r="F216" i="4"/>
  <c r="E216" i="4"/>
  <c r="C216" i="4"/>
  <c r="H75" i="4"/>
  <c r="G75" i="4"/>
  <c r="F75" i="4"/>
  <c r="E75" i="4"/>
  <c r="C75" i="4"/>
  <c r="O226" i="1"/>
  <c r="D216" i="4" s="1"/>
  <c r="O225" i="1"/>
  <c r="D215" i="4" s="1"/>
  <c r="O83" i="1"/>
  <c r="D75" i="4" s="1"/>
  <c r="O82" i="1"/>
  <c r="D74" i="4" s="1"/>
  <c r="L58" i="1"/>
  <c r="O58" i="1" s="1"/>
  <c r="D51" i="4" s="1"/>
  <c r="L56" i="1"/>
  <c r="O56" i="1" s="1"/>
  <c r="D49" i="4" s="1"/>
  <c r="E76" i="4"/>
  <c r="H76" i="4"/>
  <c r="G76" i="4"/>
  <c r="F76" i="4"/>
  <c r="F74" i="4"/>
  <c r="C76" i="4"/>
  <c r="H2" i="1"/>
  <c r="H4" i="1"/>
  <c r="A29" i="4" s="1"/>
  <c r="D2" i="5"/>
  <c r="B2" i="1" s="1"/>
  <c r="D4" i="5"/>
  <c r="B4" i="1" s="1"/>
  <c r="O284" i="1"/>
  <c r="D274" i="4" s="1"/>
  <c r="L224" i="1"/>
  <c r="O224" i="1" s="1"/>
  <c r="D214" i="4" s="1"/>
  <c r="O84" i="1"/>
  <c r="D76" i="4" s="1"/>
  <c r="L220" i="1"/>
  <c r="O220" i="1" s="1"/>
  <c r="D210" i="4" s="1"/>
  <c r="L16" i="1"/>
  <c r="O16" i="1" s="1"/>
  <c r="O163" i="1"/>
  <c r="D154" i="4" s="1"/>
  <c r="L59" i="1"/>
  <c r="O59" i="1" s="1"/>
  <c r="O247" i="1"/>
  <c r="D237" i="4" s="1"/>
  <c r="G14" i="5"/>
  <c r="G11" i="5"/>
  <c r="G12" i="5"/>
  <c r="G15" i="5"/>
  <c r="G13" i="5"/>
  <c r="G10" i="5"/>
  <c r="O265" i="1"/>
  <c r="D255" i="4" s="1"/>
  <c r="O140" i="1"/>
  <c r="D131" i="4" s="1"/>
  <c r="L74" i="1"/>
  <c r="O74" i="1" s="1"/>
  <c r="D66" i="4" s="1"/>
  <c r="L77" i="1"/>
  <c r="O77" i="1" s="1"/>
  <c r="D69" i="4" s="1"/>
  <c r="C323" i="4"/>
  <c r="L311" i="1"/>
  <c r="O311" i="1" s="1"/>
  <c r="D300" i="4" s="1"/>
  <c r="L310" i="1"/>
  <c r="O310" i="1" s="1"/>
  <c r="D299" i="4" s="1"/>
  <c r="L313" i="1"/>
  <c r="O313" i="1" s="1"/>
  <c r="D302" i="4" s="1"/>
  <c r="L316" i="1"/>
  <c r="O316" i="1" s="1"/>
  <c r="D305" i="4" s="1"/>
  <c r="D296" i="4"/>
  <c r="L306" i="1"/>
  <c r="O306" i="1" s="1"/>
  <c r="D295" i="4" s="1"/>
  <c r="L305" i="1"/>
  <c r="O305" i="1" s="1"/>
  <c r="D294" i="4" s="1"/>
  <c r="L304" i="1"/>
  <c r="O304" i="1" s="1"/>
  <c r="D293" i="4" s="1"/>
  <c r="L303" i="1"/>
  <c r="O303" i="1" s="1"/>
  <c r="D292" i="4" s="1"/>
  <c r="O223" i="1"/>
  <c r="D213" i="4" s="1"/>
  <c r="L222" i="1"/>
  <c r="O222" i="1" s="1"/>
  <c r="D212" i="4" s="1"/>
  <c r="O221" i="1"/>
  <c r="D211" i="4" s="1"/>
  <c r="E114" i="4"/>
  <c r="C3" i="4"/>
  <c r="E3" i="4"/>
  <c r="F3" i="4"/>
  <c r="G3" i="4"/>
  <c r="H3" i="4"/>
  <c r="C4" i="4"/>
  <c r="E4" i="4"/>
  <c r="F4" i="4"/>
  <c r="G4" i="4"/>
  <c r="H4" i="4"/>
  <c r="C5" i="4"/>
  <c r="E5" i="4"/>
  <c r="F5" i="4"/>
  <c r="G5" i="4"/>
  <c r="H5" i="4"/>
  <c r="C6" i="4"/>
  <c r="E6" i="4"/>
  <c r="F6" i="4"/>
  <c r="G6" i="4"/>
  <c r="H6" i="4"/>
  <c r="C7" i="4"/>
  <c r="E7" i="4"/>
  <c r="F7" i="4"/>
  <c r="G7" i="4"/>
  <c r="H7" i="4"/>
  <c r="C8" i="4"/>
  <c r="E8" i="4"/>
  <c r="F8" i="4"/>
  <c r="G8" i="4"/>
  <c r="H8" i="4"/>
  <c r="C9" i="4"/>
  <c r="E9" i="4"/>
  <c r="F9" i="4"/>
  <c r="G9" i="4"/>
  <c r="H9" i="4"/>
  <c r="C10" i="4"/>
  <c r="E10" i="4"/>
  <c r="F10" i="4"/>
  <c r="G10" i="4"/>
  <c r="H10" i="4"/>
  <c r="C11" i="4"/>
  <c r="E11" i="4"/>
  <c r="F11" i="4"/>
  <c r="G11" i="4"/>
  <c r="H11" i="4"/>
  <c r="C12" i="4"/>
  <c r="E12" i="4"/>
  <c r="F12" i="4"/>
  <c r="G12" i="4"/>
  <c r="H12" i="4"/>
  <c r="C13" i="4"/>
  <c r="E13" i="4"/>
  <c r="F13" i="4"/>
  <c r="G13" i="4"/>
  <c r="H13" i="4"/>
  <c r="C14" i="4"/>
  <c r="E14" i="4"/>
  <c r="F14" i="4"/>
  <c r="G14" i="4"/>
  <c r="H14" i="4"/>
  <c r="C15" i="4"/>
  <c r="E15" i="4"/>
  <c r="F15" i="4"/>
  <c r="G15" i="4"/>
  <c r="H15" i="4"/>
  <c r="C16" i="4"/>
  <c r="E16" i="4"/>
  <c r="F16" i="4"/>
  <c r="G16" i="4"/>
  <c r="H16" i="4"/>
  <c r="C17" i="4"/>
  <c r="E17" i="4"/>
  <c r="F17" i="4"/>
  <c r="G17" i="4"/>
  <c r="H17" i="4"/>
  <c r="C18" i="4"/>
  <c r="E18" i="4"/>
  <c r="F18" i="4"/>
  <c r="G18" i="4"/>
  <c r="H18" i="4"/>
  <c r="C19" i="4"/>
  <c r="E19" i="4"/>
  <c r="F19" i="4"/>
  <c r="G19" i="4"/>
  <c r="H19" i="4"/>
  <c r="C20" i="4"/>
  <c r="E20" i="4"/>
  <c r="F20" i="4"/>
  <c r="G20" i="4"/>
  <c r="H20" i="4"/>
  <c r="C21" i="4"/>
  <c r="E21" i="4"/>
  <c r="F21" i="4"/>
  <c r="G21" i="4"/>
  <c r="H21" i="4"/>
  <c r="C22" i="4"/>
  <c r="E22" i="4"/>
  <c r="F22" i="4"/>
  <c r="G22" i="4"/>
  <c r="H22" i="4"/>
  <c r="C23" i="4"/>
  <c r="E23" i="4"/>
  <c r="F23" i="4"/>
  <c r="G23" i="4"/>
  <c r="H23" i="4"/>
  <c r="C24" i="4"/>
  <c r="E24" i="4"/>
  <c r="F24" i="4"/>
  <c r="G24" i="4"/>
  <c r="H24" i="4"/>
  <c r="C25" i="4"/>
  <c r="E25" i="4"/>
  <c r="F25" i="4"/>
  <c r="G25" i="4"/>
  <c r="H25" i="4"/>
  <c r="C26" i="4"/>
  <c r="E26" i="4"/>
  <c r="F26" i="4"/>
  <c r="G26" i="4"/>
  <c r="H26" i="4"/>
  <c r="C27" i="4"/>
  <c r="E27" i="4"/>
  <c r="F27" i="4"/>
  <c r="G27" i="4"/>
  <c r="H27" i="4"/>
  <c r="C28" i="4"/>
  <c r="E28" i="4"/>
  <c r="F28" i="4"/>
  <c r="G28" i="4"/>
  <c r="H28" i="4"/>
  <c r="C29" i="4"/>
  <c r="E29" i="4"/>
  <c r="F29" i="4"/>
  <c r="G29" i="4"/>
  <c r="H29" i="4"/>
  <c r="C30" i="4"/>
  <c r="E30" i="4"/>
  <c r="F30" i="4"/>
  <c r="G30" i="4"/>
  <c r="H30" i="4"/>
  <c r="C31" i="4"/>
  <c r="E31" i="4"/>
  <c r="F31" i="4"/>
  <c r="G31" i="4"/>
  <c r="H31" i="4"/>
  <c r="C32" i="4"/>
  <c r="E32" i="4"/>
  <c r="F32" i="4"/>
  <c r="G32" i="4"/>
  <c r="H32" i="4"/>
  <c r="C33" i="4"/>
  <c r="E33" i="4"/>
  <c r="F33" i="4"/>
  <c r="G33" i="4"/>
  <c r="H33" i="4"/>
  <c r="C34" i="4"/>
  <c r="E34" i="4"/>
  <c r="F34" i="4"/>
  <c r="G34" i="4"/>
  <c r="H34" i="4"/>
  <c r="C35" i="4"/>
  <c r="E35" i="4"/>
  <c r="F35" i="4"/>
  <c r="G35" i="4"/>
  <c r="H35" i="4"/>
  <c r="C36" i="4"/>
  <c r="E36" i="4"/>
  <c r="F36" i="4"/>
  <c r="G36" i="4"/>
  <c r="H36" i="4"/>
  <c r="C37" i="4"/>
  <c r="E37" i="4"/>
  <c r="F37" i="4"/>
  <c r="G37" i="4"/>
  <c r="H37" i="4"/>
  <c r="C38" i="4"/>
  <c r="E38" i="4"/>
  <c r="F38" i="4"/>
  <c r="G38" i="4"/>
  <c r="H38" i="4"/>
  <c r="C39" i="4"/>
  <c r="E39" i="4"/>
  <c r="F39" i="4"/>
  <c r="G39" i="4"/>
  <c r="H39" i="4"/>
  <c r="C40" i="4"/>
  <c r="E40" i="4"/>
  <c r="F40" i="4"/>
  <c r="G40" i="4"/>
  <c r="H40" i="4"/>
  <c r="C41" i="4"/>
  <c r="E41" i="4"/>
  <c r="F41" i="4"/>
  <c r="G41" i="4"/>
  <c r="H41" i="4"/>
  <c r="C42" i="4"/>
  <c r="E42" i="4"/>
  <c r="F42" i="4"/>
  <c r="G42" i="4"/>
  <c r="H42" i="4"/>
  <c r="C43" i="4"/>
  <c r="E43" i="4"/>
  <c r="F43" i="4"/>
  <c r="G43" i="4"/>
  <c r="H43" i="4"/>
  <c r="C44" i="4"/>
  <c r="E44" i="4"/>
  <c r="F44" i="4"/>
  <c r="G44" i="4"/>
  <c r="H44" i="4"/>
  <c r="C45" i="4"/>
  <c r="E45" i="4"/>
  <c r="F45" i="4"/>
  <c r="G45" i="4"/>
  <c r="H45" i="4"/>
  <c r="C46" i="4"/>
  <c r="E46" i="4"/>
  <c r="F46" i="4"/>
  <c r="G46" i="4"/>
  <c r="H46" i="4"/>
  <c r="C47" i="4"/>
  <c r="E47" i="4"/>
  <c r="F47" i="4"/>
  <c r="G47" i="4"/>
  <c r="H47" i="4"/>
  <c r="C48" i="4"/>
  <c r="E48" i="4"/>
  <c r="F48" i="4"/>
  <c r="G48" i="4"/>
  <c r="H48" i="4"/>
  <c r="C49" i="4"/>
  <c r="E49" i="4"/>
  <c r="F49" i="4"/>
  <c r="G49" i="4"/>
  <c r="H49" i="4"/>
  <c r="C50" i="4"/>
  <c r="E50" i="4"/>
  <c r="F50" i="4"/>
  <c r="G50" i="4"/>
  <c r="H50" i="4"/>
  <c r="C51" i="4"/>
  <c r="E51" i="4"/>
  <c r="F51" i="4"/>
  <c r="G51" i="4"/>
  <c r="H51" i="4"/>
  <c r="C52" i="4"/>
  <c r="E52" i="4"/>
  <c r="F52" i="4"/>
  <c r="G52" i="4"/>
  <c r="H52" i="4"/>
  <c r="C53" i="4"/>
  <c r="E53" i="4"/>
  <c r="F53" i="4"/>
  <c r="G53" i="4"/>
  <c r="H53" i="4"/>
  <c r="C54" i="4"/>
  <c r="E54" i="4"/>
  <c r="F54" i="4"/>
  <c r="G54" i="4"/>
  <c r="H54" i="4"/>
  <c r="C55" i="4"/>
  <c r="E55" i="4"/>
  <c r="F55" i="4"/>
  <c r="G55" i="4"/>
  <c r="H55" i="4"/>
  <c r="C56" i="4"/>
  <c r="E56" i="4"/>
  <c r="F56" i="4"/>
  <c r="G56" i="4"/>
  <c r="H56" i="4"/>
  <c r="C57" i="4"/>
  <c r="E57" i="4"/>
  <c r="F57" i="4"/>
  <c r="G57" i="4"/>
  <c r="H57" i="4"/>
  <c r="C58" i="4"/>
  <c r="E58" i="4"/>
  <c r="F58" i="4"/>
  <c r="G58" i="4"/>
  <c r="H58" i="4"/>
  <c r="C59" i="4"/>
  <c r="E59" i="4"/>
  <c r="F59" i="4"/>
  <c r="G59" i="4"/>
  <c r="H59" i="4"/>
  <c r="C60" i="4"/>
  <c r="E60" i="4"/>
  <c r="F60" i="4"/>
  <c r="G60" i="4"/>
  <c r="H60" i="4"/>
  <c r="C61" i="4"/>
  <c r="E61" i="4"/>
  <c r="F61" i="4"/>
  <c r="G61" i="4"/>
  <c r="H61" i="4"/>
  <c r="C62" i="4"/>
  <c r="E62" i="4"/>
  <c r="F62" i="4"/>
  <c r="G62" i="4"/>
  <c r="H62" i="4"/>
  <c r="C63" i="4"/>
  <c r="E63" i="4"/>
  <c r="F63" i="4"/>
  <c r="G63" i="4"/>
  <c r="H63" i="4"/>
  <c r="C64" i="4"/>
  <c r="E64" i="4"/>
  <c r="F64" i="4"/>
  <c r="G64" i="4"/>
  <c r="H64" i="4"/>
  <c r="C65" i="4"/>
  <c r="E65" i="4"/>
  <c r="F65" i="4"/>
  <c r="G65" i="4"/>
  <c r="H65" i="4"/>
  <c r="C66" i="4"/>
  <c r="E66" i="4"/>
  <c r="F66" i="4"/>
  <c r="G66" i="4"/>
  <c r="H66" i="4"/>
  <c r="C67" i="4"/>
  <c r="E67" i="4"/>
  <c r="F67" i="4"/>
  <c r="G67" i="4"/>
  <c r="H67" i="4"/>
  <c r="C68" i="4"/>
  <c r="E68" i="4"/>
  <c r="F68" i="4"/>
  <c r="G68" i="4"/>
  <c r="H68" i="4"/>
  <c r="C69" i="4"/>
  <c r="E69" i="4"/>
  <c r="F69" i="4"/>
  <c r="G69" i="4"/>
  <c r="H69" i="4"/>
  <c r="C70" i="4"/>
  <c r="E70" i="4"/>
  <c r="F70" i="4"/>
  <c r="G70" i="4"/>
  <c r="H70" i="4"/>
  <c r="C71" i="4"/>
  <c r="E71" i="4"/>
  <c r="F71" i="4"/>
  <c r="G71" i="4"/>
  <c r="H71" i="4"/>
  <c r="C72" i="4"/>
  <c r="E72" i="4"/>
  <c r="F72" i="4"/>
  <c r="G72" i="4"/>
  <c r="H72" i="4"/>
  <c r="C73" i="4"/>
  <c r="E73" i="4"/>
  <c r="F73" i="4"/>
  <c r="G73" i="4"/>
  <c r="H73" i="4"/>
  <c r="C74" i="4"/>
  <c r="E74" i="4"/>
  <c r="G74" i="4"/>
  <c r="H74" i="4"/>
  <c r="C77" i="4"/>
  <c r="E77" i="4"/>
  <c r="F77" i="4"/>
  <c r="G77" i="4"/>
  <c r="H77" i="4"/>
  <c r="C79" i="4"/>
  <c r="E79" i="4"/>
  <c r="F79" i="4"/>
  <c r="G79" i="4"/>
  <c r="H79" i="4"/>
  <c r="C80" i="4"/>
  <c r="E80" i="4"/>
  <c r="F80" i="4"/>
  <c r="G80" i="4"/>
  <c r="H80" i="4"/>
  <c r="C81" i="4"/>
  <c r="E81" i="4"/>
  <c r="F81" i="4"/>
  <c r="G81" i="4"/>
  <c r="H81" i="4"/>
  <c r="C82" i="4"/>
  <c r="E82" i="4"/>
  <c r="F82" i="4"/>
  <c r="G82" i="4"/>
  <c r="H82" i="4"/>
  <c r="C83" i="4"/>
  <c r="E83" i="4"/>
  <c r="F83" i="4"/>
  <c r="G83" i="4"/>
  <c r="H83" i="4"/>
  <c r="C84" i="4"/>
  <c r="E84" i="4"/>
  <c r="F84" i="4"/>
  <c r="G84" i="4"/>
  <c r="H84" i="4"/>
  <c r="C85" i="4"/>
  <c r="E85" i="4"/>
  <c r="F85" i="4"/>
  <c r="G85" i="4"/>
  <c r="H85" i="4"/>
  <c r="C95" i="4"/>
  <c r="E95" i="4"/>
  <c r="F95" i="4"/>
  <c r="G95" i="4"/>
  <c r="H95" i="4"/>
  <c r="C96" i="4"/>
  <c r="E96" i="4"/>
  <c r="F96" i="4"/>
  <c r="G96" i="4"/>
  <c r="H96" i="4"/>
  <c r="C97" i="4"/>
  <c r="E97" i="4"/>
  <c r="F97" i="4"/>
  <c r="G97" i="4"/>
  <c r="H97" i="4"/>
  <c r="C98" i="4"/>
  <c r="E98" i="4"/>
  <c r="F98" i="4"/>
  <c r="G98" i="4"/>
  <c r="H98" i="4"/>
  <c r="C99" i="4"/>
  <c r="E99" i="4"/>
  <c r="F99" i="4"/>
  <c r="G99" i="4"/>
  <c r="H99" i="4"/>
  <c r="C100" i="4"/>
  <c r="E100" i="4"/>
  <c r="F100" i="4"/>
  <c r="G100" i="4"/>
  <c r="H100" i="4"/>
  <c r="C101" i="4"/>
  <c r="E101" i="4"/>
  <c r="F101" i="4"/>
  <c r="G101" i="4"/>
  <c r="H101" i="4"/>
  <c r="C102" i="4"/>
  <c r="E102" i="4"/>
  <c r="F102" i="4"/>
  <c r="G102" i="4"/>
  <c r="H102" i="4"/>
  <c r="C103" i="4"/>
  <c r="E103" i="4"/>
  <c r="F103" i="4"/>
  <c r="G103" i="4"/>
  <c r="H103" i="4"/>
  <c r="C104" i="4"/>
  <c r="E104" i="4"/>
  <c r="F104" i="4"/>
  <c r="G104" i="4"/>
  <c r="H104" i="4"/>
  <c r="C105" i="4"/>
  <c r="E105" i="4"/>
  <c r="F105" i="4"/>
  <c r="G105" i="4"/>
  <c r="H105" i="4"/>
  <c r="C106" i="4"/>
  <c r="E106" i="4"/>
  <c r="F106" i="4"/>
  <c r="G106" i="4"/>
  <c r="H106" i="4"/>
  <c r="C107" i="4"/>
  <c r="E107" i="4"/>
  <c r="F107" i="4"/>
  <c r="G107" i="4"/>
  <c r="H107" i="4"/>
  <c r="C108" i="4"/>
  <c r="E108" i="4"/>
  <c r="F108" i="4"/>
  <c r="G108" i="4"/>
  <c r="H108" i="4"/>
  <c r="C109" i="4"/>
  <c r="E109" i="4"/>
  <c r="F109" i="4"/>
  <c r="G109" i="4"/>
  <c r="H109" i="4"/>
  <c r="C110" i="4"/>
  <c r="E110" i="4"/>
  <c r="F110" i="4"/>
  <c r="G110" i="4"/>
  <c r="H110" i="4"/>
  <c r="F114" i="4"/>
  <c r="G114" i="4"/>
  <c r="H114" i="4"/>
  <c r="C115" i="4"/>
  <c r="E115" i="4"/>
  <c r="F115" i="4"/>
  <c r="G115" i="4"/>
  <c r="H115" i="4"/>
  <c r="C116" i="4"/>
  <c r="E116" i="4"/>
  <c r="F116" i="4"/>
  <c r="G116" i="4"/>
  <c r="H116" i="4"/>
  <c r="C117" i="4"/>
  <c r="E117" i="4"/>
  <c r="F117" i="4"/>
  <c r="G117" i="4"/>
  <c r="H117" i="4"/>
  <c r="C118" i="4"/>
  <c r="E118" i="4"/>
  <c r="F118" i="4"/>
  <c r="G118" i="4"/>
  <c r="H118" i="4"/>
  <c r="C119" i="4"/>
  <c r="E119" i="4"/>
  <c r="F119" i="4"/>
  <c r="G119" i="4"/>
  <c r="H119" i="4"/>
  <c r="C120" i="4"/>
  <c r="E120" i="4"/>
  <c r="F120" i="4"/>
  <c r="G120" i="4"/>
  <c r="H120" i="4"/>
  <c r="C121" i="4"/>
  <c r="E121" i="4"/>
  <c r="F121" i="4"/>
  <c r="G121" i="4"/>
  <c r="H121" i="4"/>
  <c r="C122" i="4"/>
  <c r="E122" i="4"/>
  <c r="F122" i="4"/>
  <c r="G122" i="4"/>
  <c r="H122" i="4"/>
  <c r="C123" i="4"/>
  <c r="E123" i="4"/>
  <c r="F123" i="4"/>
  <c r="G123" i="4"/>
  <c r="H123" i="4"/>
  <c r="C124" i="4"/>
  <c r="E124" i="4"/>
  <c r="F124" i="4"/>
  <c r="G124" i="4"/>
  <c r="H124" i="4"/>
  <c r="C125" i="4"/>
  <c r="E125" i="4"/>
  <c r="F125" i="4"/>
  <c r="G125" i="4"/>
  <c r="H125" i="4"/>
  <c r="C126" i="4"/>
  <c r="E126" i="4"/>
  <c r="F126" i="4"/>
  <c r="G126" i="4"/>
  <c r="H126" i="4"/>
  <c r="C127" i="4"/>
  <c r="E127" i="4"/>
  <c r="F127" i="4"/>
  <c r="G127" i="4"/>
  <c r="H127" i="4"/>
  <c r="C128" i="4"/>
  <c r="E128" i="4"/>
  <c r="F128" i="4"/>
  <c r="G128" i="4"/>
  <c r="H128" i="4"/>
  <c r="C129" i="4"/>
  <c r="E129" i="4"/>
  <c r="F129" i="4"/>
  <c r="G129" i="4"/>
  <c r="H129" i="4"/>
  <c r="C130" i="4"/>
  <c r="E130" i="4"/>
  <c r="F130" i="4"/>
  <c r="G130" i="4"/>
  <c r="H130" i="4"/>
  <c r="C131" i="4"/>
  <c r="E131" i="4"/>
  <c r="F131" i="4"/>
  <c r="G131" i="4"/>
  <c r="H131" i="4"/>
  <c r="C132" i="4"/>
  <c r="E132" i="4"/>
  <c r="F132" i="4"/>
  <c r="G132" i="4"/>
  <c r="H132" i="4"/>
  <c r="C133" i="4"/>
  <c r="E133" i="4"/>
  <c r="F133" i="4"/>
  <c r="G133" i="4"/>
  <c r="H133" i="4"/>
  <c r="C134" i="4"/>
  <c r="E134" i="4"/>
  <c r="F134" i="4"/>
  <c r="G134" i="4"/>
  <c r="H134" i="4"/>
  <c r="C135" i="4"/>
  <c r="E135" i="4"/>
  <c r="F135" i="4"/>
  <c r="G135" i="4"/>
  <c r="H135" i="4"/>
  <c r="C136" i="4"/>
  <c r="E136" i="4"/>
  <c r="F136" i="4"/>
  <c r="G136" i="4"/>
  <c r="H136" i="4"/>
  <c r="C137" i="4"/>
  <c r="E137" i="4"/>
  <c r="F137" i="4"/>
  <c r="G137" i="4"/>
  <c r="H137" i="4"/>
  <c r="C138" i="4"/>
  <c r="E138" i="4"/>
  <c r="F138" i="4"/>
  <c r="G138" i="4"/>
  <c r="H138" i="4"/>
  <c r="C139" i="4"/>
  <c r="E139" i="4"/>
  <c r="F139" i="4"/>
  <c r="G139" i="4"/>
  <c r="H139" i="4"/>
  <c r="C140" i="4"/>
  <c r="E140" i="4"/>
  <c r="F140" i="4"/>
  <c r="G140" i="4"/>
  <c r="H140" i="4"/>
  <c r="C141" i="4"/>
  <c r="E141" i="4"/>
  <c r="F141" i="4"/>
  <c r="G141" i="4"/>
  <c r="H141" i="4"/>
  <c r="C142" i="4"/>
  <c r="E142" i="4"/>
  <c r="F142" i="4"/>
  <c r="G142" i="4"/>
  <c r="H142" i="4"/>
  <c r="C143" i="4"/>
  <c r="E143" i="4"/>
  <c r="F143" i="4"/>
  <c r="G143" i="4"/>
  <c r="H143" i="4"/>
  <c r="C144" i="4"/>
  <c r="E144" i="4"/>
  <c r="F144" i="4"/>
  <c r="G144" i="4"/>
  <c r="H144" i="4"/>
  <c r="C145" i="4"/>
  <c r="E145" i="4"/>
  <c r="F145" i="4"/>
  <c r="G145" i="4"/>
  <c r="H145" i="4"/>
  <c r="C146" i="4"/>
  <c r="E146" i="4"/>
  <c r="F146" i="4"/>
  <c r="G146" i="4"/>
  <c r="H146" i="4"/>
  <c r="C147" i="4"/>
  <c r="E147" i="4"/>
  <c r="F147" i="4"/>
  <c r="G147" i="4"/>
  <c r="H147" i="4"/>
  <c r="C148" i="4"/>
  <c r="E148" i="4"/>
  <c r="F148" i="4"/>
  <c r="G148" i="4"/>
  <c r="H148" i="4"/>
  <c r="C149" i="4"/>
  <c r="E149" i="4"/>
  <c r="F149" i="4"/>
  <c r="G149" i="4"/>
  <c r="H149" i="4"/>
  <c r="C150" i="4"/>
  <c r="E150" i="4"/>
  <c r="F150" i="4"/>
  <c r="G150" i="4"/>
  <c r="H150" i="4"/>
  <c r="C151" i="4"/>
  <c r="E151" i="4"/>
  <c r="F151" i="4"/>
  <c r="G151" i="4"/>
  <c r="H151" i="4"/>
  <c r="C152" i="4"/>
  <c r="E152" i="4"/>
  <c r="F152" i="4"/>
  <c r="G152" i="4"/>
  <c r="H152" i="4"/>
  <c r="C153" i="4"/>
  <c r="E153" i="4"/>
  <c r="F153" i="4"/>
  <c r="G153" i="4"/>
  <c r="H153" i="4"/>
  <c r="C154" i="4"/>
  <c r="E154" i="4"/>
  <c r="F154" i="4"/>
  <c r="G154" i="4"/>
  <c r="H154" i="4"/>
  <c r="C155" i="4"/>
  <c r="E155" i="4"/>
  <c r="F155" i="4"/>
  <c r="G155" i="4"/>
  <c r="H155" i="4"/>
  <c r="C156" i="4"/>
  <c r="E156" i="4"/>
  <c r="F156" i="4"/>
  <c r="G156" i="4"/>
  <c r="H156" i="4"/>
  <c r="C157" i="4"/>
  <c r="E157" i="4"/>
  <c r="F157" i="4"/>
  <c r="G157" i="4"/>
  <c r="H157" i="4"/>
  <c r="C158" i="4"/>
  <c r="E158" i="4"/>
  <c r="F158" i="4"/>
  <c r="G158" i="4"/>
  <c r="H158" i="4"/>
  <c r="C159" i="4"/>
  <c r="E159" i="4"/>
  <c r="F159" i="4"/>
  <c r="G159" i="4"/>
  <c r="H159" i="4"/>
  <c r="C160" i="4"/>
  <c r="E160" i="4"/>
  <c r="F160" i="4"/>
  <c r="G160" i="4"/>
  <c r="H160" i="4"/>
  <c r="C161" i="4"/>
  <c r="E161" i="4"/>
  <c r="F161" i="4"/>
  <c r="G161" i="4"/>
  <c r="H161" i="4"/>
  <c r="E162" i="4"/>
  <c r="F162" i="4"/>
  <c r="G162" i="4"/>
  <c r="H162" i="4"/>
  <c r="C163" i="4"/>
  <c r="E163" i="4"/>
  <c r="F163" i="4"/>
  <c r="G163" i="4"/>
  <c r="H163" i="4"/>
  <c r="C164" i="4"/>
  <c r="E164" i="4"/>
  <c r="F164" i="4"/>
  <c r="G164" i="4"/>
  <c r="H164" i="4"/>
  <c r="C165" i="4"/>
  <c r="E165" i="4"/>
  <c r="F165" i="4"/>
  <c r="G165" i="4"/>
  <c r="H165" i="4"/>
  <c r="C166" i="4"/>
  <c r="E166" i="4"/>
  <c r="F166" i="4"/>
  <c r="G166" i="4"/>
  <c r="H166" i="4"/>
  <c r="C167" i="4"/>
  <c r="E167" i="4"/>
  <c r="F167" i="4"/>
  <c r="G167" i="4"/>
  <c r="H167" i="4"/>
  <c r="C168" i="4"/>
  <c r="E168" i="4"/>
  <c r="F168" i="4"/>
  <c r="G168" i="4"/>
  <c r="H168" i="4"/>
  <c r="C169" i="4"/>
  <c r="E169" i="4"/>
  <c r="F169" i="4"/>
  <c r="G169" i="4"/>
  <c r="H169" i="4"/>
  <c r="C170" i="4"/>
  <c r="E170" i="4"/>
  <c r="F170" i="4"/>
  <c r="G170" i="4"/>
  <c r="H170" i="4"/>
  <c r="C171" i="4"/>
  <c r="E171" i="4"/>
  <c r="F171" i="4"/>
  <c r="G171" i="4"/>
  <c r="H171" i="4"/>
  <c r="C174" i="4"/>
  <c r="E174" i="4"/>
  <c r="F174" i="4"/>
  <c r="G174" i="4"/>
  <c r="H174" i="4"/>
  <c r="C176" i="4"/>
  <c r="E176" i="4"/>
  <c r="F176" i="4"/>
  <c r="G176" i="4"/>
  <c r="H176" i="4"/>
  <c r="C177" i="4"/>
  <c r="E177" i="4"/>
  <c r="F177" i="4"/>
  <c r="G177" i="4"/>
  <c r="H177" i="4"/>
  <c r="C178" i="4"/>
  <c r="E178" i="4"/>
  <c r="F178" i="4"/>
  <c r="G178" i="4"/>
  <c r="H178" i="4"/>
  <c r="C179" i="4"/>
  <c r="E179" i="4"/>
  <c r="F179" i="4"/>
  <c r="G179" i="4"/>
  <c r="H179" i="4"/>
  <c r="C180" i="4"/>
  <c r="E180" i="4"/>
  <c r="F180" i="4"/>
  <c r="G180" i="4"/>
  <c r="H180" i="4"/>
  <c r="C181" i="4"/>
  <c r="E181" i="4"/>
  <c r="F181" i="4"/>
  <c r="G181" i="4"/>
  <c r="H181" i="4"/>
  <c r="C182" i="4"/>
  <c r="E182" i="4"/>
  <c r="F182" i="4"/>
  <c r="G182" i="4"/>
  <c r="H182" i="4"/>
  <c r="C183" i="4"/>
  <c r="E183" i="4"/>
  <c r="F183" i="4"/>
  <c r="G183" i="4"/>
  <c r="H183" i="4"/>
  <c r="C184" i="4"/>
  <c r="E184" i="4"/>
  <c r="F184" i="4"/>
  <c r="G184" i="4"/>
  <c r="H184" i="4"/>
  <c r="C185" i="4"/>
  <c r="E185" i="4"/>
  <c r="F185" i="4"/>
  <c r="G185" i="4"/>
  <c r="H185" i="4"/>
  <c r="C186" i="4"/>
  <c r="E186" i="4"/>
  <c r="F186" i="4"/>
  <c r="G186" i="4"/>
  <c r="H186" i="4"/>
  <c r="C187" i="4"/>
  <c r="E187" i="4"/>
  <c r="F187" i="4"/>
  <c r="G187" i="4"/>
  <c r="H187" i="4"/>
  <c r="C188" i="4"/>
  <c r="E188" i="4"/>
  <c r="F188" i="4"/>
  <c r="G188" i="4"/>
  <c r="H188" i="4"/>
  <c r="C189" i="4"/>
  <c r="E189" i="4"/>
  <c r="F189" i="4"/>
  <c r="G189" i="4"/>
  <c r="H189" i="4"/>
  <c r="C190" i="4"/>
  <c r="E190" i="4"/>
  <c r="F190" i="4"/>
  <c r="G190" i="4"/>
  <c r="H190" i="4"/>
  <c r="C191" i="4"/>
  <c r="E191" i="4"/>
  <c r="F191" i="4"/>
  <c r="G191" i="4"/>
  <c r="H191" i="4"/>
  <c r="C192" i="4"/>
  <c r="E192" i="4"/>
  <c r="F192" i="4"/>
  <c r="G192" i="4"/>
  <c r="H192" i="4"/>
  <c r="C193" i="4"/>
  <c r="E193" i="4"/>
  <c r="F193" i="4"/>
  <c r="G193" i="4"/>
  <c r="H193" i="4"/>
  <c r="C194" i="4"/>
  <c r="E194" i="4"/>
  <c r="F194" i="4"/>
  <c r="G194" i="4"/>
  <c r="H194" i="4"/>
  <c r="C195" i="4"/>
  <c r="E195" i="4"/>
  <c r="F195" i="4"/>
  <c r="G195" i="4"/>
  <c r="H195" i="4"/>
  <c r="C196" i="4"/>
  <c r="E196" i="4"/>
  <c r="F196" i="4"/>
  <c r="G196" i="4"/>
  <c r="H196" i="4"/>
  <c r="C197" i="4"/>
  <c r="E197" i="4"/>
  <c r="F197" i="4"/>
  <c r="G197" i="4"/>
  <c r="H197" i="4"/>
  <c r="C198" i="4"/>
  <c r="E198" i="4"/>
  <c r="F198" i="4"/>
  <c r="G198" i="4"/>
  <c r="H198" i="4"/>
  <c r="C199" i="4"/>
  <c r="E199" i="4"/>
  <c r="F199" i="4"/>
  <c r="G199" i="4"/>
  <c r="H199" i="4"/>
  <c r="C200" i="4"/>
  <c r="E200" i="4"/>
  <c r="F200" i="4"/>
  <c r="G200" i="4"/>
  <c r="H200" i="4"/>
  <c r="C201" i="4"/>
  <c r="E201" i="4"/>
  <c r="F201" i="4"/>
  <c r="G201" i="4"/>
  <c r="H201" i="4"/>
  <c r="C202" i="4"/>
  <c r="E202" i="4"/>
  <c r="F202" i="4"/>
  <c r="G202" i="4"/>
  <c r="H202" i="4"/>
  <c r="C203" i="4"/>
  <c r="E203" i="4"/>
  <c r="F203" i="4"/>
  <c r="G203" i="4"/>
  <c r="H203" i="4"/>
  <c r="C204" i="4"/>
  <c r="E204" i="4"/>
  <c r="F204" i="4"/>
  <c r="G204" i="4"/>
  <c r="H204" i="4"/>
  <c r="C205" i="4"/>
  <c r="E205" i="4"/>
  <c r="F205" i="4"/>
  <c r="G205" i="4"/>
  <c r="H205" i="4"/>
  <c r="C206" i="4"/>
  <c r="E206" i="4"/>
  <c r="F206" i="4"/>
  <c r="G206" i="4"/>
  <c r="H206" i="4"/>
  <c r="C207" i="4"/>
  <c r="E207" i="4"/>
  <c r="F207" i="4"/>
  <c r="G207" i="4"/>
  <c r="H207" i="4"/>
  <c r="C208" i="4"/>
  <c r="E208" i="4"/>
  <c r="F208" i="4"/>
  <c r="G208" i="4"/>
  <c r="H208" i="4"/>
  <c r="C209" i="4"/>
  <c r="E209" i="4"/>
  <c r="F209" i="4"/>
  <c r="G209" i="4"/>
  <c r="H209" i="4"/>
  <c r="C210" i="4"/>
  <c r="E210" i="4"/>
  <c r="F210" i="4"/>
  <c r="G210" i="4"/>
  <c r="H210" i="4"/>
  <c r="C211" i="4"/>
  <c r="E211" i="4"/>
  <c r="F211" i="4"/>
  <c r="G211" i="4"/>
  <c r="H211" i="4"/>
  <c r="C212" i="4"/>
  <c r="E212" i="4"/>
  <c r="F212" i="4"/>
  <c r="G212" i="4"/>
  <c r="H212" i="4"/>
  <c r="C213" i="4"/>
  <c r="E213" i="4"/>
  <c r="F213" i="4"/>
  <c r="G213" i="4"/>
  <c r="H213" i="4"/>
  <c r="C214" i="4"/>
  <c r="E214" i="4"/>
  <c r="F214" i="4"/>
  <c r="G214" i="4"/>
  <c r="H214" i="4"/>
  <c r="C215" i="4"/>
  <c r="E215" i="4"/>
  <c r="F215" i="4"/>
  <c r="G215" i="4"/>
  <c r="H215" i="4"/>
  <c r="C217" i="4"/>
  <c r="E217" i="4"/>
  <c r="F217" i="4"/>
  <c r="G217" i="4"/>
  <c r="H217" i="4"/>
  <c r="C218" i="4"/>
  <c r="E218" i="4"/>
  <c r="F218" i="4"/>
  <c r="G218" i="4"/>
  <c r="H218" i="4"/>
  <c r="C219" i="4"/>
  <c r="E219" i="4"/>
  <c r="F219" i="4"/>
  <c r="G219" i="4"/>
  <c r="H219" i="4"/>
  <c r="C220" i="4"/>
  <c r="E220" i="4"/>
  <c r="F220" i="4"/>
  <c r="G220" i="4"/>
  <c r="H220" i="4"/>
  <c r="C221" i="4"/>
  <c r="E221" i="4"/>
  <c r="F221" i="4"/>
  <c r="G221" i="4"/>
  <c r="H221" i="4"/>
  <c r="C222" i="4"/>
  <c r="E222" i="4"/>
  <c r="F222" i="4"/>
  <c r="G222" i="4"/>
  <c r="H222" i="4"/>
  <c r="C223" i="4"/>
  <c r="E223" i="4"/>
  <c r="F223" i="4"/>
  <c r="G223" i="4"/>
  <c r="H223" i="4"/>
  <c r="C224" i="4"/>
  <c r="E224" i="4"/>
  <c r="F224" i="4"/>
  <c r="G224" i="4"/>
  <c r="H224" i="4"/>
  <c r="C225" i="4"/>
  <c r="E225" i="4"/>
  <c r="F225" i="4"/>
  <c r="G225" i="4"/>
  <c r="H225" i="4"/>
  <c r="C226" i="4"/>
  <c r="E226" i="4"/>
  <c r="F226" i="4"/>
  <c r="G226" i="4"/>
  <c r="H226" i="4"/>
  <c r="C227" i="4"/>
  <c r="E227" i="4"/>
  <c r="F227" i="4"/>
  <c r="G227" i="4"/>
  <c r="H227" i="4"/>
  <c r="C228" i="4"/>
  <c r="E228" i="4"/>
  <c r="F228" i="4"/>
  <c r="G228" i="4"/>
  <c r="H228" i="4"/>
  <c r="C229" i="4"/>
  <c r="E229" i="4"/>
  <c r="F229" i="4"/>
  <c r="G229" i="4"/>
  <c r="H229" i="4"/>
  <c r="C230" i="4"/>
  <c r="E230" i="4"/>
  <c r="F230" i="4"/>
  <c r="G230" i="4"/>
  <c r="H230" i="4"/>
  <c r="C231" i="4"/>
  <c r="E231" i="4"/>
  <c r="F231" i="4"/>
  <c r="G231" i="4"/>
  <c r="H231" i="4"/>
  <c r="C232" i="4"/>
  <c r="E232" i="4"/>
  <c r="F232" i="4"/>
  <c r="G232" i="4"/>
  <c r="H232" i="4"/>
  <c r="C233" i="4"/>
  <c r="E233" i="4"/>
  <c r="F233" i="4"/>
  <c r="G233" i="4"/>
  <c r="H233" i="4"/>
  <c r="C234" i="4"/>
  <c r="E234" i="4"/>
  <c r="F234" i="4"/>
  <c r="G234" i="4"/>
  <c r="H234" i="4"/>
  <c r="C235" i="4"/>
  <c r="E235" i="4"/>
  <c r="F235" i="4"/>
  <c r="G235" i="4"/>
  <c r="H235" i="4"/>
  <c r="C236" i="4"/>
  <c r="E236" i="4"/>
  <c r="F236" i="4"/>
  <c r="G236" i="4"/>
  <c r="H236" i="4"/>
  <c r="C237" i="4"/>
  <c r="E237" i="4"/>
  <c r="F237" i="4"/>
  <c r="G237" i="4"/>
  <c r="H237" i="4"/>
  <c r="C239" i="4"/>
  <c r="E239" i="4"/>
  <c r="F239" i="4"/>
  <c r="G239" i="4"/>
  <c r="H239" i="4"/>
  <c r="C240" i="4"/>
  <c r="E240" i="4"/>
  <c r="F240" i="4"/>
  <c r="G240" i="4"/>
  <c r="H240" i="4"/>
  <c r="C241" i="4"/>
  <c r="E241" i="4"/>
  <c r="F241" i="4"/>
  <c r="G241" i="4"/>
  <c r="H241" i="4"/>
  <c r="C242" i="4"/>
  <c r="E242" i="4"/>
  <c r="F242" i="4"/>
  <c r="G242" i="4"/>
  <c r="H242" i="4"/>
  <c r="C243" i="4"/>
  <c r="E243" i="4"/>
  <c r="F243" i="4"/>
  <c r="G243" i="4"/>
  <c r="H243" i="4"/>
  <c r="C244" i="4"/>
  <c r="E244" i="4"/>
  <c r="F244" i="4"/>
  <c r="G244" i="4"/>
  <c r="H244" i="4"/>
  <c r="C245" i="4"/>
  <c r="E245" i="4"/>
  <c r="F245" i="4"/>
  <c r="G245" i="4"/>
  <c r="H245" i="4"/>
  <c r="C246" i="4"/>
  <c r="E246" i="4"/>
  <c r="F246" i="4"/>
  <c r="G246" i="4"/>
  <c r="H246" i="4"/>
  <c r="C247" i="4"/>
  <c r="E247" i="4"/>
  <c r="F247" i="4"/>
  <c r="G247" i="4"/>
  <c r="H247" i="4"/>
  <c r="C248" i="4"/>
  <c r="E248" i="4"/>
  <c r="F248" i="4"/>
  <c r="G248" i="4"/>
  <c r="H248" i="4"/>
  <c r="C249" i="4"/>
  <c r="E249" i="4"/>
  <c r="F249" i="4"/>
  <c r="G249" i="4"/>
  <c r="H249" i="4"/>
  <c r="C250" i="4"/>
  <c r="E250" i="4"/>
  <c r="F250" i="4"/>
  <c r="G250" i="4"/>
  <c r="H250" i="4"/>
  <c r="C251" i="4"/>
  <c r="E251" i="4"/>
  <c r="F251" i="4"/>
  <c r="G251" i="4"/>
  <c r="H251" i="4"/>
  <c r="C252" i="4"/>
  <c r="E252" i="4"/>
  <c r="F252" i="4"/>
  <c r="G252" i="4"/>
  <c r="H252" i="4"/>
  <c r="C253" i="4"/>
  <c r="E253" i="4"/>
  <c r="F253" i="4"/>
  <c r="G253" i="4"/>
  <c r="H253" i="4"/>
  <c r="C254" i="4"/>
  <c r="E254" i="4"/>
  <c r="F254" i="4"/>
  <c r="G254" i="4"/>
  <c r="H254" i="4"/>
  <c r="C255" i="4"/>
  <c r="E255" i="4"/>
  <c r="F255" i="4"/>
  <c r="G255" i="4"/>
  <c r="H255" i="4"/>
  <c r="C256" i="4"/>
  <c r="E256" i="4"/>
  <c r="F256" i="4"/>
  <c r="G256" i="4"/>
  <c r="H256" i="4"/>
  <c r="C257" i="4"/>
  <c r="E257" i="4"/>
  <c r="F257" i="4"/>
  <c r="G257" i="4"/>
  <c r="H257" i="4"/>
  <c r="C258" i="4"/>
  <c r="E258" i="4"/>
  <c r="F258" i="4"/>
  <c r="G258" i="4"/>
  <c r="H258" i="4"/>
  <c r="C259" i="4"/>
  <c r="E259" i="4"/>
  <c r="F259" i="4"/>
  <c r="G259" i="4"/>
  <c r="H259" i="4"/>
  <c r="C260" i="4"/>
  <c r="E260" i="4"/>
  <c r="F260" i="4"/>
  <c r="G260" i="4"/>
  <c r="H260" i="4"/>
  <c r="C261" i="4"/>
  <c r="E261" i="4"/>
  <c r="F261" i="4"/>
  <c r="G261" i="4"/>
  <c r="H261" i="4"/>
  <c r="C262" i="4"/>
  <c r="E262" i="4"/>
  <c r="F262" i="4"/>
  <c r="G262" i="4"/>
  <c r="H262" i="4"/>
  <c r="C263" i="4"/>
  <c r="E263" i="4"/>
  <c r="F263" i="4"/>
  <c r="G263" i="4"/>
  <c r="H263" i="4"/>
  <c r="C264" i="4"/>
  <c r="E264" i="4"/>
  <c r="F264" i="4"/>
  <c r="G264" i="4"/>
  <c r="H264" i="4"/>
  <c r="C265" i="4"/>
  <c r="E265" i="4"/>
  <c r="F265" i="4"/>
  <c r="G265" i="4"/>
  <c r="H265" i="4"/>
  <c r="C266" i="4"/>
  <c r="E266" i="4"/>
  <c r="F266" i="4"/>
  <c r="G266" i="4"/>
  <c r="H266" i="4"/>
  <c r="C267" i="4"/>
  <c r="E267" i="4"/>
  <c r="F267" i="4"/>
  <c r="G267" i="4"/>
  <c r="H267" i="4"/>
  <c r="C268" i="4"/>
  <c r="E268" i="4"/>
  <c r="F268" i="4"/>
  <c r="G268" i="4"/>
  <c r="H268" i="4"/>
  <c r="C269" i="4"/>
  <c r="E269" i="4"/>
  <c r="F269" i="4"/>
  <c r="G269" i="4"/>
  <c r="H269" i="4"/>
  <c r="C270" i="4"/>
  <c r="E270" i="4"/>
  <c r="F270" i="4"/>
  <c r="G270" i="4"/>
  <c r="H270" i="4"/>
  <c r="C271" i="4"/>
  <c r="E271" i="4"/>
  <c r="F271" i="4"/>
  <c r="G271" i="4"/>
  <c r="H271" i="4"/>
  <c r="C272" i="4"/>
  <c r="E272" i="4"/>
  <c r="F272" i="4"/>
  <c r="G272" i="4"/>
  <c r="H272" i="4"/>
  <c r="C273" i="4"/>
  <c r="E273" i="4"/>
  <c r="F273" i="4"/>
  <c r="G273" i="4"/>
  <c r="H273" i="4"/>
  <c r="C275" i="4"/>
  <c r="E275" i="4"/>
  <c r="F275" i="4"/>
  <c r="G275" i="4"/>
  <c r="H275" i="4"/>
  <c r="C276" i="4"/>
  <c r="E276" i="4"/>
  <c r="F276" i="4"/>
  <c r="G276" i="4"/>
  <c r="H276" i="4"/>
  <c r="C277" i="4"/>
  <c r="E277" i="4"/>
  <c r="F277" i="4"/>
  <c r="G277" i="4"/>
  <c r="H277" i="4"/>
  <c r="C278" i="4"/>
  <c r="E278" i="4"/>
  <c r="F278" i="4"/>
  <c r="G278" i="4"/>
  <c r="H278" i="4"/>
  <c r="C279" i="4"/>
  <c r="E279" i="4"/>
  <c r="F279" i="4"/>
  <c r="G279" i="4"/>
  <c r="H279" i="4"/>
  <c r="C280" i="4"/>
  <c r="E280" i="4"/>
  <c r="F280" i="4"/>
  <c r="G280" i="4"/>
  <c r="H280" i="4"/>
  <c r="C290" i="4"/>
  <c r="E290" i="4"/>
  <c r="F290" i="4"/>
  <c r="G290" i="4"/>
  <c r="H290" i="4"/>
  <c r="C291" i="4"/>
  <c r="E291" i="4"/>
  <c r="F291" i="4"/>
  <c r="G291" i="4"/>
  <c r="H291" i="4"/>
  <c r="C292" i="4"/>
  <c r="E292" i="4"/>
  <c r="F292" i="4"/>
  <c r="G292" i="4"/>
  <c r="H292" i="4"/>
  <c r="C293" i="4"/>
  <c r="E293" i="4"/>
  <c r="F293" i="4"/>
  <c r="G293" i="4"/>
  <c r="H293" i="4"/>
  <c r="C294" i="4"/>
  <c r="E294" i="4"/>
  <c r="F294" i="4"/>
  <c r="G294" i="4"/>
  <c r="H294" i="4"/>
  <c r="C295" i="4"/>
  <c r="E295" i="4"/>
  <c r="F295" i="4"/>
  <c r="G295" i="4"/>
  <c r="H295" i="4"/>
  <c r="C296" i="4"/>
  <c r="E296" i="4"/>
  <c r="F296" i="4"/>
  <c r="G296" i="4"/>
  <c r="H296" i="4"/>
  <c r="C297" i="4"/>
  <c r="E297" i="4"/>
  <c r="F297" i="4"/>
  <c r="G297" i="4"/>
  <c r="H297" i="4"/>
  <c r="C298" i="4"/>
  <c r="E298" i="4"/>
  <c r="F298" i="4"/>
  <c r="G298" i="4"/>
  <c r="H298" i="4"/>
  <c r="C299" i="4"/>
  <c r="E299" i="4"/>
  <c r="F299" i="4"/>
  <c r="G299" i="4"/>
  <c r="H299" i="4"/>
  <c r="C300" i="4"/>
  <c r="E300" i="4"/>
  <c r="F300" i="4"/>
  <c r="G300" i="4"/>
  <c r="H300" i="4"/>
  <c r="C301" i="4"/>
  <c r="E301" i="4"/>
  <c r="F301" i="4"/>
  <c r="G301" i="4"/>
  <c r="H301" i="4"/>
  <c r="C302" i="4"/>
  <c r="E302" i="4"/>
  <c r="F302" i="4"/>
  <c r="G302" i="4"/>
  <c r="H302" i="4"/>
  <c r="C303" i="4"/>
  <c r="E303" i="4"/>
  <c r="F303" i="4"/>
  <c r="G303" i="4"/>
  <c r="H303" i="4"/>
  <c r="C304" i="4"/>
  <c r="E304" i="4"/>
  <c r="F304" i="4"/>
  <c r="G304" i="4"/>
  <c r="H304" i="4"/>
  <c r="C305" i="4"/>
  <c r="E305" i="4"/>
  <c r="F305" i="4"/>
  <c r="G305" i="4"/>
  <c r="H305" i="4"/>
  <c r="C306" i="4"/>
  <c r="E306" i="4"/>
  <c r="F306" i="4"/>
  <c r="G306" i="4"/>
  <c r="H306" i="4"/>
  <c r="C307" i="4"/>
  <c r="E307" i="4"/>
  <c r="F307" i="4"/>
  <c r="G307" i="4"/>
  <c r="H307" i="4"/>
  <c r="C308" i="4"/>
  <c r="E308" i="4"/>
  <c r="F308" i="4"/>
  <c r="G308" i="4"/>
  <c r="H308" i="4"/>
  <c r="C309" i="4"/>
  <c r="E309" i="4"/>
  <c r="F309" i="4"/>
  <c r="G309" i="4"/>
  <c r="H309" i="4"/>
  <c r="C310" i="4"/>
  <c r="E310" i="4"/>
  <c r="F310" i="4"/>
  <c r="G310" i="4"/>
  <c r="H310" i="4"/>
  <c r="C311" i="4"/>
  <c r="E311" i="4"/>
  <c r="F311" i="4"/>
  <c r="G311" i="4"/>
  <c r="H311" i="4"/>
  <c r="C312" i="4"/>
  <c r="E312" i="4"/>
  <c r="F312" i="4"/>
  <c r="G312" i="4"/>
  <c r="H312" i="4"/>
  <c r="C313" i="4"/>
  <c r="E313" i="4"/>
  <c r="F313" i="4"/>
  <c r="G313" i="4"/>
  <c r="H313" i="4"/>
  <c r="C314" i="4"/>
  <c r="E314" i="4"/>
  <c r="F314" i="4"/>
  <c r="G314" i="4"/>
  <c r="H314" i="4"/>
  <c r="C315" i="4"/>
  <c r="E315" i="4"/>
  <c r="F315" i="4"/>
  <c r="G315" i="4"/>
  <c r="H315" i="4"/>
  <c r="C316" i="4"/>
  <c r="E316" i="4"/>
  <c r="F316" i="4"/>
  <c r="G316" i="4"/>
  <c r="H316" i="4"/>
  <c r="C317" i="4"/>
  <c r="E317" i="4"/>
  <c r="F317" i="4"/>
  <c r="G317" i="4"/>
  <c r="H317" i="4"/>
  <c r="C318" i="4"/>
  <c r="E318" i="4"/>
  <c r="F318" i="4"/>
  <c r="G318" i="4"/>
  <c r="H318" i="4"/>
  <c r="C319" i="4"/>
  <c r="E319" i="4"/>
  <c r="F319" i="4"/>
  <c r="G319" i="4"/>
  <c r="H319" i="4"/>
  <c r="C320" i="4"/>
  <c r="E320" i="4"/>
  <c r="F320" i="4"/>
  <c r="G320" i="4"/>
  <c r="H320" i="4"/>
  <c r="C321" i="4"/>
  <c r="E321" i="4"/>
  <c r="F321" i="4"/>
  <c r="G321" i="4"/>
  <c r="H321" i="4"/>
  <c r="C322" i="4"/>
  <c r="E322" i="4"/>
  <c r="F322" i="4"/>
  <c r="G322" i="4"/>
  <c r="H322" i="4"/>
  <c r="E323" i="4"/>
  <c r="F323" i="4"/>
  <c r="G323" i="4"/>
  <c r="H323" i="4"/>
  <c r="C324" i="4"/>
  <c r="E324" i="4"/>
  <c r="F324" i="4"/>
  <c r="G324" i="4"/>
  <c r="H324" i="4"/>
  <c r="C325" i="4"/>
  <c r="E325" i="4"/>
  <c r="F325" i="4"/>
  <c r="G325" i="4"/>
  <c r="H325" i="4"/>
  <c r="L218" i="1"/>
  <c r="O218" i="1" s="1"/>
  <c r="D208" i="4" s="1"/>
  <c r="D309" i="4"/>
  <c r="L318" i="1"/>
  <c r="O318" i="1" s="1"/>
  <c r="D307" i="4" s="1"/>
  <c r="O319" i="1"/>
  <c r="D308" i="4" s="1"/>
  <c r="O281" i="1"/>
  <c r="D271" i="4" s="1"/>
  <c r="O184" i="1"/>
  <c r="D174" i="4" s="1"/>
  <c r="O268" i="1"/>
  <c r="D258" i="4" s="1"/>
  <c r="L283" i="1"/>
  <c r="O283" i="1" s="1"/>
  <c r="D273" i="4" s="1"/>
  <c r="O266" i="1"/>
  <c r="D256" i="4" s="1"/>
  <c r="O267" i="1"/>
  <c r="D257" i="4" s="1"/>
  <c r="O333" i="1"/>
  <c r="D322" i="4" s="1"/>
  <c r="D77" i="4"/>
  <c r="O336" i="1"/>
  <c r="D325" i="4" s="1"/>
  <c r="O205" i="1"/>
  <c r="D195" i="4" s="1"/>
  <c r="L55" i="1"/>
  <c r="O55" i="1" s="1"/>
  <c r="D48" i="4" s="1"/>
  <c r="O80" i="1"/>
  <c r="D72" i="4" s="1"/>
  <c r="O81" i="1"/>
  <c r="D73" i="4" s="1"/>
  <c r="O123" i="1"/>
  <c r="O172" i="1"/>
  <c r="D114" i="4"/>
  <c r="O171" i="1"/>
  <c r="D162" i="4" s="1"/>
  <c r="O246" i="1"/>
  <c r="D236" i="4" s="1"/>
  <c r="O279" i="1"/>
  <c r="D269" i="4" s="1"/>
  <c r="O278" i="1"/>
  <c r="D268" i="4" s="1"/>
  <c r="O257" i="1"/>
  <c r="D247" i="4" s="1"/>
  <c r="O254" i="1"/>
  <c r="D244" i="4" s="1"/>
  <c r="O253" i="1"/>
  <c r="D243" i="4" s="1"/>
  <c r="O243" i="1"/>
  <c r="D233" i="4" s="1"/>
  <c r="D207" i="4"/>
  <c r="O91" i="1"/>
  <c r="D83" i="4" s="1"/>
  <c r="O68" i="1"/>
  <c r="D60" i="4" s="1"/>
  <c r="L28" i="1"/>
  <c r="O28" i="1" s="1"/>
  <c r="D21" i="4" s="1"/>
  <c r="O196" i="1"/>
  <c r="D186" i="4" s="1"/>
  <c r="O26" i="1"/>
  <c r="D19" i="4" s="1"/>
  <c r="O23" i="1"/>
  <c r="D16" i="4" s="1"/>
  <c r="O19" i="1"/>
  <c r="D12" i="4" s="1"/>
  <c r="O282" i="1"/>
  <c r="D272" i="4" s="1"/>
  <c r="O277" i="1"/>
  <c r="D267" i="4" s="1"/>
  <c r="L130" i="1"/>
  <c r="O130" i="1" s="1"/>
  <c r="D121" i="4" s="1"/>
  <c r="L331" i="1"/>
  <c r="O331" i="1" s="1"/>
  <c r="D320" i="4" s="1"/>
  <c r="O330" i="1"/>
  <c r="D319" i="4" s="1"/>
  <c r="L327" i="1"/>
  <c r="O327" i="1" s="1"/>
  <c r="D316" i="4" s="1"/>
  <c r="L315" i="1"/>
  <c r="O315" i="1" s="1"/>
  <c r="D304" i="4" s="1"/>
  <c r="L314" i="1"/>
  <c r="O314" i="1" s="1"/>
  <c r="D303" i="4" s="1"/>
  <c r="L309" i="1"/>
  <c r="O309" i="1" s="1"/>
  <c r="D298" i="4" s="1"/>
  <c r="L308" i="1"/>
  <c r="O308" i="1" s="1"/>
  <c r="D297" i="4" s="1"/>
  <c r="L301" i="1"/>
  <c r="O301" i="1" s="1"/>
  <c r="D290" i="4" s="1"/>
  <c r="L210" i="1"/>
  <c r="O210" i="1" s="1"/>
  <c r="D200" i="4" s="1"/>
  <c r="L180" i="1"/>
  <c r="O180" i="1" s="1"/>
  <c r="D170" i="4" s="1"/>
  <c r="L176" i="1"/>
  <c r="O176" i="1" s="1"/>
  <c r="D166" i="4" s="1"/>
  <c r="L151" i="1"/>
  <c r="O151" i="1" s="1"/>
  <c r="D142" i="4" s="1"/>
  <c r="L118" i="1"/>
  <c r="O118" i="1" s="1"/>
  <c r="D110" i="4" s="1"/>
  <c r="L104" i="1"/>
  <c r="O104" i="1" s="1"/>
  <c r="D96" i="4" s="1"/>
  <c r="L90" i="1"/>
  <c r="O90" i="1" s="1"/>
  <c r="D82" i="4" s="1"/>
  <c r="L89" i="1"/>
  <c r="O89" i="1" s="1"/>
  <c r="D81" i="4" s="1"/>
  <c r="L54" i="1"/>
  <c r="O54" i="1" s="1"/>
  <c r="D47" i="4" s="1"/>
  <c r="L53" i="1"/>
  <c r="O53" i="1" s="1"/>
  <c r="D46" i="4" s="1"/>
  <c r="L52" i="1"/>
  <c r="O52" i="1" s="1"/>
  <c r="D45" i="4" s="1"/>
  <c r="L51" i="1"/>
  <c r="O51" i="1" s="1"/>
  <c r="D44" i="4" s="1"/>
  <c r="L49" i="1"/>
  <c r="O49" i="1" s="1"/>
  <c r="D42" i="4" s="1"/>
  <c r="L48" i="1"/>
  <c r="O48" i="1" s="1"/>
  <c r="D41" i="4" s="1"/>
  <c r="L47" i="1"/>
  <c r="O47" i="1" s="1"/>
  <c r="D40" i="4" s="1"/>
  <c r="L46" i="1"/>
  <c r="O46" i="1" s="1"/>
  <c r="D39" i="4" s="1"/>
  <c r="L44" i="1"/>
  <c r="O44" i="1" s="1"/>
  <c r="D37" i="4" s="1"/>
  <c r="L40" i="1"/>
  <c r="O40" i="1" s="1"/>
  <c r="D33" i="4" s="1"/>
  <c r="L34" i="1"/>
  <c r="O34" i="1" s="1"/>
  <c r="D27" i="4" s="1"/>
  <c r="L31" i="1"/>
  <c r="O31" i="1" s="1"/>
  <c r="D24" i="4" s="1"/>
  <c r="L29" i="1"/>
  <c r="O29" i="1" s="1"/>
  <c r="D22" i="4" s="1"/>
  <c r="L27" i="1"/>
  <c r="O27" i="1" s="1"/>
  <c r="D20" i="4" s="1"/>
  <c r="L24" i="1"/>
  <c r="O24" i="1" s="1"/>
  <c r="D17" i="4" s="1"/>
  <c r="O21" i="1"/>
  <c r="D14" i="4" s="1"/>
  <c r="L20" i="1"/>
  <c r="O20" i="1" s="1"/>
  <c r="D13" i="4" s="1"/>
  <c r="L17" i="1"/>
  <c r="O17" i="1" s="1"/>
  <c r="D10" i="4" s="1"/>
  <c r="L12" i="1"/>
  <c r="O12" i="1" s="1"/>
  <c r="D5" i="4" s="1"/>
  <c r="O264" i="1"/>
  <c r="D254" i="4" s="1"/>
  <c r="O116" i="1"/>
  <c r="D108" i="4" s="1"/>
  <c r="O105" i="1"/>
  <c r="D97" i="4" s="1"/>
  <c r="O335" i="1"/>
  <c r="D324" i="4" s="1"/>
  <c r="O334" i="1"/>
  <c r="D323" i="4" s="1"/>
  <c r="O291" i="1"/>
  <c r="D280" i="4" s="1"/>
  <c r="O280" i="1"/>
  <c r="D270" i="4" s="1"/>
  <c r="O269" i="1"/>
  <c r="D259" i="4" s="1"/>
  <c r="O93" i="1"/>
  <c r="D85" i="4" s="1"/>
  <c r="O42" i="1"/>
  <c r="D35" i="4" s="1"/>
  <c r="O9" i="1"/>
  <c r="D3" i="4" s="1"/>
  <c r="O203" i="1"/>
  <c r="D193" i="4" s="1"/>
  <c r="O204" i="1"/>
  <c r="D194" i="4" s="1"/>
  <c r="O323" i="1"/>
  <c r="D312" i="4" s="1"/>
  <c r="O322" i="1"/>
  <c r="D311" i="4" s="1"/>
  <c r="O321" i="1"/>
  <c r="D310" i="4" s="1"/>
  <c r="O290" i="1"/>
  <c r="D279" i="4" s="1"/>
  <c r="O285" i="1"/>
  <c r="D275" i="4" s="1"/>
  <c r="O275" i="1"/>
  <c r="D265" i="4" s="1"/>
  <c r="O274" i="1"/>
  <c r="D264" i="4" s="1"/>
  <c r="O273" i="1"/>
  <c r="D263" i="4" s="1"/>
  <c r="O272" i="1"/>
  <c r="D262" i="4" s="1"/>
  <c r="O271" i="1"/>
  <c r="D261" i="4" s="1"/>
  <c r="O263" i="1"/>
  <c r="D253" i="4" s="1"/>
  <c r="O262" i="1"/>
  <c r="D252" i="4" s="1"/>
  <c r="O261" i="1"/>
  <c r="D251" i="4" s="1"/>
  <c r="O251" i="1"/>
  <c r="D241" i="4" s="1"/>
  <c r="O242" i="1"/>
  <c r="D232" i="4" s="1"/>
  <c r="O239" i="1"/>
  <c r="D229" i="4" s="1"/>
  <c r="O237" i="1"/>
  <c r="D227" i="4" s="1"/>
  <c r="O235" i="1"/>
  <c r="D225" i="4" s="1"/>
  <c r="O233" i="1"/>
  <c r="D223" i="4" s="1"/>
  <c r="O230" i="1"/>
  <c r="D220" i="4" s="1"/>
  <c r="O229" i="1"/>
  <c r="D219" i="4" s="1"/>
  <c r="O211" i="1"/>
  <c r="D201" i="4" s="1"/>
  <c r="O195" i="1"/>
  <c r="D185" i="4" s="1"/>
  <c r="O189" i="1"/>
  <c r="D179" i="4" s="1"/>
  <c r="O188" i="1"/>
  <c r="D178" i="4" s="1"/>
  <c r="O181" i="1"/>
  <c r="D171" i="4" s="1"/>
  <c r="O174" i="1"/>
  <c r="D164" i="4" s="1"/>
  <c r="O168" i="1"/>
  <c r="D159" i="4" s="1"/>
  <c r="O164" i="1"/>
  <c r="D155" i="4" s="1"/>
  <c r="O158" i="1"/>
  <c r="D149" i="4" s="1"/>
  <c r="O156" i="1"/>
  <c r="D147" i="4" s="1"/>
  <c r="O154" i="1"/>
  <c r="D145" i="4" s="1"/>
  <c r="O152" i="1"/>
  <c r="D143" i="4" s="1"/>
  <c r="O150" i="1"/>
  <c r="D141" i="4" s="1"/>
  <c r="O145" i="1"/>
  <c r="D136" i="4" s="1"/>
  <c r="O142" i="1"/>
  <c r="D133" i="4" s="1"/>
  <c r="O141" i="1"/>
  <c r="D132" i="4" s="1"/>
  <c r="O139" i="1"/>
  <c r="D130" i="4" s="1"/>
  <c r="O136" i="1"/>
  <c r="D127" i="4" s="1"/>
  <c r="O128" i="1"/>
  <c r="D119" i="4" s="1"/>
  <c r="D109" i="4"/>
  <c r="O108" i="1"/>
  <c r="D100" i="4" s="1"/>
  <c r="O76" i="1"/>
  <c r="D68" i="4" s="1"/>
  <c r="O67" i="1"/>
  <c r="D59" i="4" s="1"/>
  <c r="O66" i="1"/>
  <c r="D58" i="4" s="1"/>
  <c r="O65" i="1"/>
  <c r="D57" i="4" s="1"/>
  <c r="O64" i="1"/>
  <c r="D56" i="4" s="1"/>
  <c r="O63" i="1"/>
  <c r="D55" i="4" s="1"/>
  <c r="O62" i="1"/>
  <c r="D54" i="4" s="1"/>
  <c r="O61" i="1"/>
  <c r="D53" i="4" s="1"/>
  <c r="O60" i="1"/>
  <c r="D52" i="4" s="1"/>
  <c r="O11" i="1"/>
  <c r="D4" i="4" s="1"/>
  <c r="O110" i="1"/>
  <c r="D102" i="4" s="1"/>
  <c r="O175" i="1"/>
  <c r="D165" i="4" s="1"/>
  <c r="O186" i="1"/>
  <c r="D176" i="4" s="1"/>
  <c r="O25" i="1"/>
  <c r="D18" i="4" s="1"/>
  <c r="O71" i="1"/>
  <c r="D63" i="4" s="1"/>
  <c r="O126" i="1"/>
  <c r="D117" i="4" s="1"/>
  <c r="O157" i="1"/>
  <c r="D148" i="4" s="1"/>
  <c r="O241" i="1"/>
  <c r="D231" i="4" s="1"/>
  <c r="O324" i="1"/>
  <c r="D313" i="4" s="1"/>
  <c r="O155" i="1"/>
  <c r="D146" i="4" s="1"/>
  <c r="O132" i="1"/>
  <c r="D123" i="4" s="1"/>
  <c r="O133" i="1"/>
  <c r="D124" i="4" s="1"/>
  <c r="O134" i="1"/>
  <c r="D125" i="4" s="1"/>
  <c r="O135" i="1"/>
  <c r="D126" i="4" s="1"/>
  <c r="O137" i="1"/>
  <c r="D128" i="4" s="1"/>
  <c r="O138" i="1"/>
  <c r="D129" i="4" s="1"/>
  <c r="O131" i="1"/>
  <c r="D122" i="4" s="1"/>
  <c r="O57" i="1"/>
  <c r="D50" i="4" s="1"/>
  <c r="O153" i="1"/>
  <c r="D144" i="4" s="1"/>
  <c r="O30" i="1"/>
  <c r="D23" i="4" s="1"/>
  <c r="O32" i="1"/>
  <c r="D25" i="4" s="1"/>
  <c r="O33" i="1"/>
  <c r="D26" i="4" s="1"/>
  <c r="O35" i="1"/>
  <c r="D28" i="4" s="1"/>
  <c r="O36" i="1"/>
  <c r="D29" i="4" s="1"/>
  <c r="O37" i="1"/>
  <c r="D30" i="4" s="1"/>
  <c r="O38" i="1"/>
  <c r="D31" i="4" s="1"/>
  <c r="O127" i="1"/>
  <c r="D118" i="4" s="1"/>
  <c r="O328" i="1"/>
  <c r="D317" i="4" s="1"/>
  <c r="H2" i="4"/>
  <c r="G2" i="4"/>
  <c r="F2" i="4"/>
  <c r="E2" i="4"/>
  <c r="C2" i="4"/>
  <c r="O129" i="1"/>
  <c r="D120" i="4" s="1"/>
  <c r="O107" i="1"/>
  <c r="D99" i="4" s="1"/>
  <c r="O191" i="1"/>
  <c r="D181" i="4" s="1"/>
  <c r="O245" i="1"/>
  <c r="D235" i="4" s="1"/>
  <c r="O244" i="1"/>
  <c r="D234" i="4" s="1"/>
  <c r="O13" i="1"/>
  <c r="D6" i="4" s="1"/>
  <c r="O92" i="1"/>
  <c r="D84" i="4" s="1"/>
  <c r="O256" i="1"/>
  <c r="D246" i="4" s="1"/>
  <c r="O161" i="1"/>
  <c r="D152" i="4" s="1"/>
  <c r="O160" i="1"/>
  <c r="D151" i="4" s="1"/>
  <c r="O124" i="1"/>
  <c r="D115" i="4" s="1"/>
  <c r="D106" i="4"/>
  <c r="O113" i="1"/>
  <c r="D105" i="4" s="1"/>
  <c r="D80" i="4"/>
  <c r="O329" i="1"/>
  <c r="D318" i="4" s="1"/>
  <c r="O8" i="1"/>
  <c r="D2" i="4" s="1"/>
  <c r="O162" i="1"/>
  <c r="D153" i="4" s="1"/>
  <c r="O159" i="1"/>
  <c r="D150" i="4" s="1"/>
  <c r="O143" i="1"/>
  <c r="D134" i="4" s="1"/>
  <c r="O302" i="1"/>
  <c r="D291" i="4" s="1"/>
  <c r="O70" i="1"/>
  <c r="D62" i="4" s="1"/>
  <c r="O78" i="1"/>
  <c r="D70" i="4" s="1"/>
  <c r="O87" i="1"/>
  <c r="D79" i="4" s="1"/>
  <c r="O14" i="1"/>
  <c r="D7" i="4" s="1"/>
  <c r="O332" i="1"/>
  <c r="D321" i="4" s="1"/>
  <c r="O260" i="1"/>
  <c r="D250" i="4" s="1"/>
  <c r="O259" i="1"/>
  <c r="D249" i="4" s="1"/>
  <c r="O193" i="1"/>
  <c r="D183" i="4" s="1"/>
  <c r="O18" i="1"/>
  <c r="D11" i="4" s="1"/>
  <c r="D107" i="4"/>
  <c r="O286" i="1"/>
  <c r="D276" i="4" s="1"/>
  <c r="O258" i="1"/>
  <c r="D248" i="4" s="1"/>
  <c r="O75" i="1"/>
  <c r="D67" i="4" s="1"/>
  <c r="O106" i="1"/>
  <c r="D98" i="4" s="1"/>
  <c r="O112" i="1"/>
  <c r="D104" i="4" s="1"/>
  <c r="O73" i="1"/>
  <c r="D65" i="4" s="1"/>
  <c r="O276" i="1"/>
  <c r="D266" i="4" s="1"/>
  <c r="O79" i="1"/>
  <c r="D71" i="4" s="1"/>
  <c r="O72" i="1"/>
  <c r="D64" i="4" s="1"/>
  <c r="O192" i="1"/>
  <c r="D182" i="4" s="1"/>
  <c r="O69" i="1"/>
  <c r="D61" i="4" s="1"/>
  <c r="O190" i="1"/>
  <c r="D180" i="4" s="1"/>
  <c r="O238" i="1"/>
  <c r="D228" i="4" s="1"/>
  <c r="O250" i="1"/>
  <c r="D240" i="4" s="1"/>
  <c r="O255" i="1"/>
  <c r="D245" i="4" s="1"/>
  <c r="O249" i="1"/>
  <c r="D239" i="4" s="1"/>
  <c r="O111" i="1"/>
  <c r="D103" i="4" s="1"/>
  <c r="O200" i="1"/>
  <c r="D190" i="4" s="1"/>
  <c r="O208" i="1"/>
  <c r="D198" i="4" s="1"/>
  <c r="O207" i="1"/>
  <c r="D197" i="4" s="1"/>
  <c r="O219" i="1"/>
  <c r="D209" i="4" s="1"/>
  <c r="O214" i="1"/>
  <c r="D204" i="4" s="1"/>
  <c r="O187" i="1"/>
  <c r="D177" i="4" s="1"/>
  <c r="O144" i="1"/>
  <c r="D135" i="4" s="1"/>
  <c r="O166" i="1"/>
  <c r="D157" i="4" s="1"/>
  <c r="O326" i="1"/>
  <c r="D315" i="4" s="1"/>
  <c r="O231" i="1"/>
  <c r="D221" i="4" s="1"/>
  <c r="O232" i="1"/>
  <c r="D222" i="4" s="1"/>
  <c r="O165" i="1"/>
  <c r="D156" i="4" s="1"/>
  <c r="O228" i="1"/>
  <c r="D218" i="4" s="1"/>
  <c r="O227" i="1"/>
  <c r="D217" i="4" s="1"/>
  <c r="O125" i="1"/>
  <c r="D116" i="4" s="1"/>
  <c r="O215" i="1"/>
  <c r="D205" i="4" s="1"/>
  <c r="O213" i="1"/>
  <c r="D203" i="4" s="1"/>
  <c r="O240" i="1"/>
  <c r="D230" i="4" s="1"/>
  <c r="O39" i="1"/>
  <c r="D32" i="4" s="1"/>
  <c r="O41" i="1"/>
  <c r="D34" i="4" s="1"/>
  <c r="O288" i="1"/>
  <c r="D278" i="4" s="1"/>
  <c r="O287" i="1"/>
  <c r="D277" i="4" s="1"/>
  <c r="O50" i="1"/>
  <c r="D43" i="4" s="1"/>
  <c r="O216" i="1"/>
  <c r="D206" i="4" s="1"/>
  <c r="O325" i="1"/>
  <c r="D314" i="4" s="1"/>
  <c r="O45" i="1"/>
  <c r="D38" i="4" s="1"/>
  <c r="O43" i="1"/>
  <c r="D36" i="4" s="1"/>
  <c r="O317" i="1"/>
  <c r="D306" i="4" s="1"/>
  <c r="O312" i="1"/>
  <c r="D301" i="4" s="1"/>
  <c r="O198" i="1"/>
  <c r="D188" i="4" s="1"/>
  <c r="O194" i="1"/>
  <c r="D184" i="4" s="1"/>
  <c r="O202" i="1"/>
  <c r="D192" i="4" s="1"/>
  <c r="O212" i="1"/>
  <c r="D202" i="4" s="1"/>
  <c r="O170" i="1"/>
  <c r="D161" i="4" s="1"/>
  <c r="O169" i="1"/>
  <c r="D160" i="4" s="1"/>
  <c r="O167" i="1"/>
  <c r="D158" i="4" s="1"/>
  <c r="O270" i="1"/>
  <c r="D260" i="4" s="1"/>
  <c r="O252" i="1"/>
  <c r="D242" i="4" s="1"/>
  <c r="O149" i="1"/>
  <c r="D140" i="4" s="1"/>
  <c r="O148" i="1"/>
  <c r="D139" i="4" s="1"/>
  <c r="O147" i="1"/>
  <c r="D138" i="4" s="1"/>
  <c r="O146" i="1"/>
  <c r="D137" i="4" s="1"/>
  <c r="O199" i="1"/>
  <c r="D189" i="4" s="1"/>
  <c r="O197" i="1"/>
  <c r="D187" i="4" s="1"/>
  <c r="O209" i="1"/>
  <c r="D199" i="4" s="1"/>
  <c r="O206" i="1"/>
  <c r="D196" i="4" s="1"/>
  <c r="O201" i="1"/>
  <c r="D191" i="4" s="1"/>
  <c r="O236" i="1"/>
  <c r="D226" i="4" s="1"/>
  <c r="O234" i="1"/>
  <c r="D224" i="4" s="1"/>
  <c r="O173" i="1"/>
  <c r="D163" i="4" s="1"/>
  <c r="O109" i="1"/>
  <c r="D101" i="4" s="1"/>
  <c r="B11" i="4" l="1"/>
  <c r="B327" i="4"/>
  <c r="B326" i="4"/>
  <c r="B78" i="4"/>
  <c r="A326" i="4"/>
  <c r="A78" i="4"/>
  <c r="A327" i="4"/>
  <c r="A286" i="4"/>
  <c r="A88" i="4"/>
  <c r="B92" i="4"/>
  <c r="A285" i="4"/>
  <c r="A92" i="4"/>
  <c r="A281" i="4"/>
  <c r="B284" i="4"/>
  <c r="A172" i="4"/>
  <c r="A238" i="4"/>
  <c r="B90" i="4"/>
  <c r="A283" i="4"/>
  <c r="A90" i="4"/>
  <c r="A89" i="4"/>
  <c r="A111" i="4"/>
  <c r="B286" i="4"/>
  <c r="A87" i="4"/>
  <c r="A93" i="4"/>
  <c r="A175" i="4"/>
  <c r="A284" i="4"/>
  <c r="B285" i="4"/>
  <c r="A86" i="4"/>
  <c r="A91" i="4"/>
  <c r="A173" i="4"/>
  <c r="A282" i="4"/>
  <c r="B283" i="4"/>
  <c r="B282" i="4"/>
  <c r="B93" i="4"/>
  <c r="B111" i="4"/>
  <c r="B172" i="4"/>
  <c r="B173" i="4"/>
  <c r="B175" i="4"/>
  <c r="B238" i="4"/>
  <c r="B281" i="4"/>
  <c r="B86" i="4"/>
  <c r="B87" i="4"/>
  <c r="B88" i="4"/>
  <c r="B89" i="4"/>
  <c r="B91" i="4"/>
  <c r="B298" i="4"/>
  <c r="A312" i="4"/>
  <c r="B141" i="4"/>
  <c r="B161" i="4"/>
  <c r="B207" i="4"/>
  <c r="A263" i="4"/>
  <c r="A127" i="4"/>
  <c r="A74" i="4"/>
  <c r="A169" i="4"/>
  <c r="B318" i="4"/>
  <c r="A192" i="4"/>
  <c r="B279" i="4"/>
  <c r="B122" i="4"/>
  <c r="B187" i="4"/>
  <c r="B254" i="4"/>
  <c r="A248" i="4"/>
  <c r="A227" i="4"/>
  <c r="A160" i="4"/>
  <c r="A105" i="4"/>
  <c r="B82" i="4"/>
  <c r="B56" i="4"/>
  <c r="A51" i="4"/>
  <c r="A302" i="4"/>
  <c r="A258" i="4"/>
  <c r="A164" i="4"/>
  <c r="A60" i="4"/>
  <c r="A322" i="4"/>
  <c r="A155" i="4"/>
  <c r="B264" i="4"/>
  <c r="A243" i="4"/>
  <c r="B170" i="4"/>
  <c r="A273" i="4"/>
  <c r="A182" i="4"/>
  <c r="A117" i="4"/>
  <c r="A69" i="4"/>
  <c r="A33" i="4"/>
  <c r="A317" i="4"/>
  <c r="B244" i="4"/>
  <c r="A237" i="4"/>
  <c r="B223" i="4"/>
  <c r="A211" i="4"/>
  <c r="B197" i="4"/>
  <c r="A145" i="4"/>
  <c r="B132" i="4"/>
  <c r="B101" i="4"/>
  <c r="B268" i="4"/>
  <c r="A253" i="4"/>
  <c r="B183" i="4"/>
  <c r="A177" i="4"/>
  <c r="B118" i="4"/>
  <c r="B70" i="4"/>
  <c r="A64" i="4"/>
  <c r="A55" i="4"/>
  <c r="A42" i="4"/>
  <c r="A313" i="4"/>
  <c r="A279" i="4"/>
  <c r="A212" i="4"/>
  <c r="A146" i="4"/>
  <c r="A96" i="4"/>
  <c r="A65" i="4"/>
  <c r="A20" i="4"/>
  <c r="A318" i="4"/>
  <c r="B314" i="4"/>
  <c r="B304" i="4"/>
  <c r="A299" i="4"/>
  <c r="B294" i="4"/>
  <c r="A280" i="4"/>
  <c r="A275" i="4"/>
  <c r="A269" i="4"/>
  <c r="A264" i="4"/>
  <c r="A259" i="4"/>
  <c r="A254" i="4"/>
  <c r="A244" i="4"/>
  <c r="B240" i="4"/>
  <c r="B229" i="4"/>
  <c r="A224" i="4"/>
  <c r="B219" i="4"/>
  <c r="B213" i="4"/>
  <c r="A208" i="4"/>
  <c r="B203" i="4"/>
  <c r="A198" i="4"/>
  <c r="A193" i="4"/>
  <c r="A188" i="4"/>
  <c r="A183" i="4"/>
  <c r="A178" i="4"/>
  <c r="A170" i="4"/>
  <c r="A161" i="4"/>
  <c r="B157" i="4"/>
  <c r="B147" i="4"/>
  <c r="A142" i="4"/>
  <c r="B137" i="4"/>
  <c r="A133" i="4"/>
  <c r="A128" i="4"/>
  <c r="A123" i="4"/>
  <c r="A118" i="4"/>
  <c r="B107" i="4"/>
  <c r="A102" i="4"/>
  <c r="B97" i="4"/>
  <c r="A83" i="4"/>
  <c r="A77" i="4"/>
  <c r="A70" i="4"/>
  <c r="B66" i="4"/>
  <c r="A61" i="4"/>
  <c r="A56" i="4"/>
  <c r="A43" i="4"/>
  <c r="A34" i="4"/>
  <c r="A30" i="4"/>
  <c r="A76" i="4"/>
  <c r="A187" i="4"/>
  <c r="A122" i="4"/>
  <c r="A47" i="4"/>
  <c r="B43" i="4"/>
  <c r="A38" i="4"/>
  <c r="A23" i="4"/>
  <c r="A319" i="4"/>
  <c r="A314" i="4"/>
  <c r="A309" i="4"/>
  <c r="A304" i="4"/>
  <c r="A294" i="4"/>
  <c r="B290" i="4"/>
  <c r="B270" i="4"/>
  <c r="A265" i="4"/>
  <c r="B260" i="4"/>
  <c r="A255" i="4"/>
  <c r="A250" i="4"/>
  <c r="A245" i="4"/>
  <c r="A240" i="4"/>
  <c r="A234" i="4"/>
  <c r="A229" i="4"/>
  <c r="A219" i="4"/>
  <c r="A213" i="4"/>
  <c r="A203" i="4"/>
  <c r="B199" i="4"/>
  <c r="B189" i="4"/>
  <c r="A184" i="4"/>
  <c r="B179" i="4"/>
  <c r="A171" i="4"/>
  <c r="A166" i="4"/>
  <c r="A162" i="4"/>
  <c r="A157" i="4"/>
  <c r="A152" i="4"/>
  <c r="A147" i="4"/>
  <c r="A137" i="4"/>
  <c r="B134" i="4"/>
  <c r="B124" i="4"/>
  <c r="A119" i="4"/>
  <c r="A107" i="4"/>
  <c r="A97" i="4"/>
  <c r="B84" i="4"/>
  <c r="A71" i="4"/>
  <c r="A66" i="4"/>
  <c r="A57" i="4"/>
  <c r="A52" i="4"/>
  <c r="A48" i="4"/>
  <c r="A44" i="4"/>
  <c r="A39" i="4"/>
  <c r="A27" i="4"/>
  <c r="A24" i="4"/>
  <c r="A323" i="4"/>
  <c r="A303" i="4"/>
  <c r="A268" i="4"/>
  <c r="A218" i="4"/>
  <c r="A197" i="4"/>
  <c r="A165" i="4"/>
  <c r="A136" i="4"/>
  <c r="A114" i="4"/>
  <c r="B58" i="4"/>
  <c r="B49" i="4"/>
  <c r="A35" i="4"/>
  <c r="A31" i="4"/>
  <c r="A15" i="4"/>
  <c r="A12" i="4"/>
  <c r="A293" i="4"/>
  <c r="A82" i="4"/>
  <c r="A300" i="4"/>
  <c r="A295" i="4"/>
  <c r="A290" i="4"/>
  <c r="A270" i="4"/>
  <c r="B246" i="4"/>
  <c r="A241" i="4"/>
  <c r="B235" i="4"/>
  <c r="A225" i="4"/>
  <c r="A179" i="4"/>
  <c r="B174" i="4"/>
  <c r="A148" i="4"/>
  <c r="A62" i="4"/>
  <c r="B325" i="4"/>
  <c r="A320" i="4"/>
  <c r="B296" i="4"/>
  <c r="A291" i="4"/>
  <c r="A271" i="4"/>
  <c r="B205" i="4"/>
  <c r="A200" i="4"/>
  <c r="A167" i="4"/>
  <c r="B149" i="4"/>
  <c r="B139" i="4"/>
  <c r="A135" i="4"/>
  <c r="B130" i="4"/>
  <c r="A125" i="4"/>
  <c r="A120" i="4"/>
  <c r="A115" i="4"/>
  <c r="B99" i="4"/>
  <c r="A85" i="4"/>
  <c r="B80" i="4"/>
  <c r="A72" i="4"/>
  <c r="A58" i="4"/>
  <c r="A53" i="4"/>
  <c r="A49" i="4"/>
  <c r="A45" i="4"/>
  <c r="A40" i="4"/>
  <c r="B36" i="4"/>
  <c r="A308" i="4"/>
  <c r="A249" i="4"/>
  <c r="A239" i="4"/>
  <c r="A228" i="4"/>
  <c r="A207" i="4"/>
  <c r="A151" i="4"/>
  <c r="A141" i="4"/>
  <c r="A132" i="4"/>
  <c r="A106" i="4"/>
  <c r="B320" i="4"/>
  <c r="A315" i="4"/>
  <c r="A305" i="4"/>
  <c r="A260" i="4"/>
  <c r="B256" i="4"/>
  <c r="A230" i="4"/>
  <c r="A220" i="4"/>
  <c r="A214" i="4"/>
  <c r="A209" i="4"/>
  <c r="A158" i="4"/>
  <c r="A138" i="4"/>
  <c r="A124" i="4"/>
  <c r="A108" i="4"/>
  <c r="A98" i="4"/>
  <c r="A310" i="4"/>
  <c r="A251" i="4"/>
  <c r="A246" i="4"/>
  <c r="A235" i="4"/>
  <c r="B231" i="4"/>
  <c r="B221" i="4"/>
  <c r="B215" i="4"/>
  <c r="B195" i="4"/>
  <c r="A190" i="4"/>
  <c r="A153" i="4"/>
  <c r="B109" i="4"/>
  <c r="A2" i="4"/>
  <c r="A325" i="4"/>
  <c r="A321" i="4"/>
  <c r="A316" i="4"/>
  <c r="A311" i="4"/>
  <c r="A306" i="4"/>
  <c r="A301" i="4"/>
  <c r="A296" i="4"/>
  <c r="A277" i="4"/>
  <c r="B272" i="4"/>
  <c r="B262" i="4"/>
  <c r="A257" i="4"/>
  <c r="B252" i="4"/>
  <c r="A247" i="4"/>
  <c r="A242" i="4"/>
  <c r="A236" i="4"/>
  <c r="A231" i="4"/>
  <c r="A226" i="4"/>
  <c r="A221" i="4"/>
  <c r="A215" i="4"/>
  <c r="A210" i="4"/>
  <c r="A205" i="4"/>
  <c r="A195" i="4"/>
  <c r="B191" i="4"/>
  <c r="B181" i="4"/>
  <c r="A176" i="4"/>
  <c r="B168" i="4"/>
  <c r="A163" i="4"/>
  <c r="A159" i="4"/>
  <c r="A154" i="4"/>
  <c r="A149" i="4"/>
  <c r="A144" i="4"/>
  <c r="A139" i="4"/>
  <c r="A130" i="4"/>
  <c r="B126" i="4"/>
  <c r="B116" i="4"/>
  <c r="A109" i="4"/>
  <c r="A104" i="4"/>
  <c r="A99" i="4"/>
  <c r="A80" i="4"/>
  <c r="A73" i="4"/>
  <c r="A68" i="4"/>
  <c r="A63" i="4"/>
  <c r="A59" i="4"/>
  <c r="B54" i="4"/>
  <c r="A50" i="4"/>
  <c r="B41" i="4"/>
  <c r="A36" i="4"/>
  <c r="A32" i="4"/>
  <c r="A298" i="4"/>
  <c r="A233" i="4"/>
  <c r="A223" i="4"/>
  <c r="A202" i="4"/>
  <c r="A156" i="4"/>
  <c r="A101" i="4"/>
  <c r="A324" i="4"/>
  <c r="B310" i="4"/>
  <c r="A276" i="4"/>
  <c r="A204" i="4"/>
  <c r="A199" i="4"/>
  <c r="A194" i="4"/>
  <c r="A189" i="4"/>
  <c r="B153" i="4"/>
  <c r="A143" i="4"/>
  <c r="A134" i="4"/>
  <c r="A129" i="4"/>
  <c r="A103" i="4"/>
  <c r="A84" i="4"/>
  <c r="A79" i="4"/>
  <c r="B72" i="4"/>
  <c r="A67" i="4"/>
  <c r="B306" i="4"/>
  <c r="B277" i="4"/>
  <c r="A266" i="4"/>
  <c r="A261" i="4"/>
  <c r="A256" i="4"/>
  <c r="A185" i="4"/>
  <c r="A180" i="4"/>
  <c r="A174" i="4"/>
  <c r="B322" i="4"/>
  <c r="B312" i="4"/>
  <c r="A307" i="4"/>
  <c r="B302" i="4"/>
  <c r="A297" i="4"/>
  <c r="A292" i="4"/>
  <c r="A278" i="4"/>
  <c r="A272" i="4"/>
  <c r="A267" i="4"/>
  <c r="A262" i="4"/>
  <c r="A252" i="4"/>
  <c r="B248" i="4"/>
  <c r="B237" i="4"/>
  <c r="A232" i="4"/>
  <c r="B227" i="4"/>
  <c r="A222" i="4"/>
  <c r="A217" i="4"/>
  <c r="B211" i="4"/>
  <c r="A206" i="4"/>
  <c r="A201" i="4"/>
  <c r="A196" i="4"/>
  <c r="A191" i="4"/>
  <c r="A186" i="4"/>
  <c r="A181" i="4"/>
  <c r="A168" i="4"/>
  <c r="B164" i="4"/>
  <c r="B155" i="4"/>
  <c r="A150" i="4"/>
  <c r="B145" i="4"/>
  <c r="A140" i="4"/>
  <c r="A131" i="4"/>
  <c r="A126" i="4"/>
  <c r="A121" i="4"/>
  <c r="A116" i="4"/>
  <c r="A110" i="4"/>
  <c r="B105" i="4"/>
  <c r="A100" i="4"/>
  <c r="A95" i="4"/>
  <c r="A81" i="4"/>
  <c r="B74" i="4"/>
  <c r="B64" i="4"/>
  <c r="A54" i="4"/>
  <c r="B51" i="4"/>
  <c r="A46" i="4"/>
  <c r="A41" i="4"/>
  <c r="A37" i="4"/>
  <c r="A19" i="4"/>
  <c r="A3" i="4"/>
  <c r="A216" i="4"/>
  <c r="A274" i="4"/>
  <c r="A75" i="4"/>
  <c r="B216" i="4"/>
  <c r="B274" i="4"/>
  <c r="B75" i="4"/>
  <c r="A9" i="4"/>
  <c r="A28" i="4"/>
  <c r="B29" i="4"/>
  <c r="B76" i="4"/>
  <c r="B34" i="4"/>
  <c r="A13" i="4"/>
  <c r="A14" i="4"/>
  <c r="A25" i="4"/>
  <c r="A21" i="4"/>
  <c r="A17" i="4"/>
  <c r="A10" i="4"/>
  <c r="A26" i="4"/>
  <c r="A22" i="4"/>
  <c r="A18" i="4"/>
  <c r="B62" i="4"/>
  <c r="B316" i="4"/>
  <c r="B308" i="4"/>
  <c r="B300" i="4"/>
  <c r="B292" i="4"/>
  <c r="B275" i="4"/>
  <c r="B266" i="4"/>
  <c r="B258" i="4"/>
  <c r="B250" i="4"/>
  <c r="B242" i="4"/>
  <c r="B233" i="4"/>
  <c r="B225" i="4"/>
  <c r="B217" i="4"/>
  <c r="B209" i="4"/>
  <c r="B201" i="4"/>
  <c r="B193" i="4"/>
  <c r="B185" i="4"/>
  <c r="B177" i="4"/>
  <c r="B166" i="4"/>
  <c r="B159" i="4"/>
  <c r="B151" i="4"/>
  <c r="B143" i="4"/>
  <c r="B128" i="4"/>
  <c r="B120" i="4"/>
  <c r="B114" i="4"/>
  <c r="B103" i="4"/>
  <c r="B95" i="4"/>
  <c r="B77" i="4"/>
  <c r="B68" i="4"/>
  <c r="B60" i="4"/>
  <c r="B52" i="4"/>
  <c r="B45" i="4"/>
  <c r="B2" i="4"/>
  <c r="B324" i="4"/>
  <c r="B317" i="4"/>
  <c r="B309" i="4"/>
  <c r="B301" i="4"/>
  <c r="B293" i="4"/>
  <c r="B276" i="4"/>
  <c r="B267" i="4"/>
  <c r="B259" i="4"/>
  <c r="B251" i="4"/>
  <c r="B243" i="4"/>
  <c r="B234" i="4"/>
  <c r="B226" i="4"/>
  <c r="B218" i="4"/>
  <c r="B210" i="4"/>
  <c r="B202" i="4"/>
  <c r="B194" i="4"/>
  <c r="B186" i="4"/>
  <c r="B178" i="4"/>
  <c r="B167" i="4"/>
  <c r="B160" i="4"/>
  <c r="B152" i="4"/>
  <c r="B144" i="4"/>
  <c r="B136" i="4"/>
  <c r="B129" i="4"/>
  <c r="B121" i="4"/>
  <c r="B104" i="4"/>
  <c r="B96" i="4"/>
  <c r="B79" i="4"/>
  <c r="B69" i="4"/>
  <c r="B61" i="4"/>
  <c r="B53" i="4"/>
  <c r="B46" i="4"/>
  <c r="B31" i="4"/>
  <c r="B20" i="4"/>
  <c r="B47" i="4"/>
  <c r="B39" i="4"/>
  <c r="B32" i="4"/>
  <c r="B26" i="4"/>
  <c r="B21" i="4"/>
  <c r="B319" i="4"/>
  <c r="B311" i="4"/>
  <c r="B303" i="4"/>
  <c r="B295" i="4"/>
  <c r="B278" i="4"/>
  <c r="B269" i="4"/>
  <c r="B261" i="4"/>
  <c r="B253" i="4"/>
  <c r="B245" i="4"/>
  <c r="B236" i="4"/>
  <c r="B228" i="4"/>
  <c r="B220" i="4"/>
  <c r="B212" i="4"/>
  <c r="B204" i="4"/>
  <c r="B196" i="4"/>
  <c r="B188" i="4"/>
  <c r="B180" i="4"/>
  <c r="B169" i="4"/>
  <c r="B162" i="4"/>
  <c r="B154" i="4"/>
  <c r="B146" i="4"/>
  <c r="B138" i="4"/>
  <c r="B131" i="4"/>
  <c r="B123" i="4"/>
  <c r="B115" i="4"/>
  <c r="B106" i="4"/>
  <c r="B98" i="4"/>
  <c r="B81" i="4"/>
  <c r="B71" i="4"/>
  <c r="B63" i="4"/>
  <c r="B55" i="4"/>
  <c r="B48" i="4"/>
  <c r="B40" i="4"/>
  <c r="B33" i="4"/>
  <c r="B27" i="4"/>
  <c r="B321" i="4"/>
  <c r="B313" i="4"/>
  <c r="B305" i="4"/>
  <c r="B297" i="4"/>
  <c r="B280" i="4"/>
  <c r="B271" i="4"/>
  <c r="B263" i="4"/>
  <c r="B255" i="4"/>
  <c r="B247" i="4"/>
  <c r="B239" i="4"/>
  <c r="B230" i="4"/>
  <c r="B222" i="4"/>
  <c r="B214" i="4"/>
  <c r="B206" i="4"/>
  <c r="B198" i="4"/>
  <c r="B190" i="4"/>
  <c r="B182" i="4"/>
  <c r="B171" i="4"/>
  <c r="B163" i="4"/>
  <c r="B156" i="4"/>
  <c r="B148" i="4"/>
  <c r="B140" i="4"/>
  <c r="B133" i="4"/>
  <c r="B125" i="4"/>
  <c r="B117" i="4"/>
  <c r="B108" i="4"/>
  <c r="B100" i="4"/>
  <c r="B83" i="4"/>
  <c r="B73" i="4"/>
  <c r="B65" i="4"/>
  <c r="B57" i="4"/>
  <c r="B50" i="4"/>
  <c r="B42" i="4"/>
  <c r="B35" i="4"/>
  <c r="B323" i="4"/>
  <c r="B315" i="4"/>
  <c r="B307" i="4"/>
  <c r="B299" i="4"/>
  <c r="B291" i="4"/>
  <c r="B273" i="4"/>
  <c r="B265" i="4"/>
  <c r="B257" i="4"/>
  <c r="B249" i="4"/>
  <c r="B241" i="4"/>
  <c r="B232" i="4"/>
  <c r="B224" i="4"/>
  <c r="B208" i="4"/>
  <c r="B200" i="4"/>
  <c r="B192" i="4"/>
  <c r="B184" i="4"/>
  <c r="B176" i="4"/>
  <c r="B165" i="4"/>
  <c r="B158" i="4"/>
  <c r="B150" i="4"/>
  <c r="B142" i="4"/>
  <c r="B135" i="4"/>
  <c r="B127" i="4"/>
  <c r="B119" i="4"/>
  <c r="B110" i="4"/>
  <c r="B102" i="4"/>
  <c r="B85" i="4"/>
  <c r="B67" i="4"/>
  <c r="B59" i="4"/>
  <c r="B44" i="4"/>
  <c r="B37" i="4"/>
  <c r="B24" i="4"/>
  <c r="B28" i="4"/>
  <c r="B5" i="4"/>
  <c r="B38" i="4"/>
  <c r="B25" i="4"/>
  <c r="B22" i="4"/>
  <c r="B13" i="4"/>
  <c r="B30" i="4"/>
  <c r="B18" i="4"/>
  <c r="B14" i="4"/>
  <c r="B15" i="4"/>
  <c r="B10" i="4"/>
  <c r="B17" i="4"/>
  <c r="A11" i="4"/>
  <c r="A7" i="4"/>
  <c r="A4" i="4"/>
  <c r="A5" i="4"/>
  <c r="B7" i="4"/>
  <c r="B23" i="4"/>
  <c r="B16" i="4"/>
  <c r="B9" i="4"/>
  <c r="B19" i="4"/>
  <c r="B12" i="4"/>
  <c r="B6" i="4"/>
  <c r="A6" i="4"/>
  <c r="B8" i="4"/>
  <c r="A16" i="4"/>
  <c r="A8" i="4"/>
  <c r="B3" i="4"/>
  <c r="B4" i="4"/>
  <c r="D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tc={9A796F8E-7181-4F26-A88A-0ADC874A15FA}</author>
  </authors>
  <commentList>
    <comment ref="L1" authorId="0" shapeId="0" xr:uid="{9A796F8E-7181-4F26-A88A-0ADC874A15FA}">
      <text>
        <t>[Threaded comment]
Your version of Excel allows you to read this threaded comment; however, any edits to it will get removed if the file is opened in a newer version of Excel. Learn more: https://go.microsoft.com/fwlink/?linkid=870924
Comment:
    These schools were last updated on 1/14/2020 using the 12/2/2019 directory posted on the ODE Community Schools website.</t>
      </text>
    </comment>
  </commentList>
</comments>
</file>

<file path=xl/sharedStrings.xml><?xml version="1.0" encoding="utf-8"?>
<sst xmlns="http://schemas.openxmlformats.org/spreadsheetml/2006/main" count="4301" uniqueCount="2646">
  <si>
    <t>School Name:</t>
  </si>
  <si>
    <t xml:space="preserve">School IRN:   </t>
  </si>
  <si>
    <t>Sponsor Name:</t>
  </si>
  <si>
    <t xml:space="preserve">Sponsor IRN:   </t>
  </si>
  <si>
    <t>Worksheet Efficiency</t>
  </si>
  <si>
    <t xml:space="preserve">Answering the questions below will batch-fill the answer to Question 1 on identified items for which the item would be Not Applicable based on that answer. The item questions that may be affected by batch-fill are highlighted in pale yellow throughout the worksheet.
NOTE: If the answer is deleted in the Efficiency area, the auto-filled answer will be deleted from all associated items. If an entry is made directly into the answer cell for any listed item or an answer is deleted, the batch-fill formula will no longer be active for that item. </t>
  </si>
  <si>
    <t>NOTE: This method of batch-filling the answer to Question 1 for identified items is offered as an efficiency for items that may not apply to the school being reviewed. It does NOT release the sponsor from its responsibility to review all laws and rules or ensure that the worksheet has been accurately completed.</t>
  </si>
  <si>
    <t>Number of Affected Items</t>
  </si>
  <si>
    <t>Items to which the Answer to 
Compliance Component 
Question 1 will be Copied</t>
  </si>
  <si>
    <t>Compliance Component _x000D_
Efficiency Question</t>
  </si>
  <si>
    <t>Answer to Efficiency Question</t>
  </si>
  <si>
    <t xml:space="preserve">Outcome of Efficiency Question Responses </t>
  </si>
  <si>
    <t>Q1</t>
  </si>
  <si>
    <t>Internet or Computer-Based School</t>
  </si>
  <si>
    <t>Is the school an internet or computer-based school? Yes/No</t>
  </si>
  <si>
    <t>Q2</t>
  </si>
  <si>
    <t>Site-based School</t>
  </si>
  <si>
    <t>110, 408, 766, 957</t>
  </si>
  <si>
    <t>Is the school a site-based school? Yes/No</t>
  </si>
  <si>
    <t>Q3</t>
  </si>
  <si>
    <t>School with Grades 6 or Greater</t>
  </si>
  <si>
    <t>111, 112,785</t>
  </si>
  <si>
    <t>Does the school offer grades 6 or greater?  Yes/No</t>
  </si>
  <si>
    <t>Q4</t>
  </si>
  <si>
    <t>School Offers Grades 9-12 / High School / Secondary School</t>
  </si>
  <si>
    <t xml:space="preserve">Does the school serve any of the grades 9-12 (high school, secondary school)?  Yes/No  </t>
  </si>
  <si>
    <t>Q5</t>
  </si>
  <si>
    <t>School Offers Preschool</t>
  </si>
  <si>
    <t>147, 149, 150, 627, 635, 642</t>
  </si>
  <si>
    <t xml:space="preserve">Does the school offer preschool?  Yes/No  </t>
  </si>
  <si>
    <t>Q6</t>
  </si>
  <si>
    <t>School Holds a Credit Card Account</t>
  </si>
  <si>
    <t>522, 523, 524, 525, 526</t>
  </si>
  <si>
    <t>Does the school hold a credit card account? Yes/No</t>
  </si>
  <si>
    <t>Q7</t>
  </si>
  <si>
    <t>School Provides Transportation</t>
  </si>
  <si>
    <t>637, 638, 639, 640, 801, 803, 804, 805, 806, 807, 808, 809, 810, 811, 813, 814, 815, 816, 818, 820</t>
  </si>
  <si>
    <t>Does the school (not the local district), or do employees of the school or contracted vendors provide transportation for any of its students?  Yes/No  </t>
  </si>
  <si>
    <t>Q8</t>
  </si>
  <si>
    <r>
      <t xml:space="preserve">School uses </t>
    </r>
    <r>
      <rPr>
        <b/>
        <i/>
        <u/>
        <sz val="11"/>
        <rFont val="Calibri"/>
        <family val="2"/>
        <scheme val="minor"/>
      </rPr>
      <t>ONLY</t>
    </r>
    <r>
      <rPr>
        <b/>
        <sz val="11"/>
        <rFont val="Calibri"/>
        <family val="2"/>
        <scheme val="minor"/>
      </rPr>
      <t xml:space="preserve"> Public Transit Vehicles or Commercial Carriers
(Answer this question only if you've answered Yes to Q8 above)</t>
    </r>
  </si>
  <si>
    <t>637, 638, 639, 640, 803, 804, 805, 806, 807, 810, 811, 813, 816</t>
  </si>
  <si>
    <t>If a school is responsible for the transportation of any of its students, does it ONLY use public transit vehicles and/or commercial carriers to meet those transportation needs?  Yes/No  </t>
  </si>
  <si>
    <t>NOTE:</t>
  </si>
  <si>
    <t>Item Number</t>
  </si>
  <si>
    <t>ORC Section</t>
  </si>
  <si>
    <t>ORC 3314 Reference</t>
  </si>
  <si>
    <t>OAC Section</t>
  </si>
  <si>
    <t>OAC/ORC Section Title</t>
  </si>
  <si>
    <t>Applies To</t>
  </si>
  <si>
    <t>Category</t>
  </si>
  <si>
    <t>Sub-Category</t>
  </si>
  <si>
    <t>OAC/ORC Effective Date</t>
  </si>
  <si>
    <t>OAC/ORC Description</t>
  </si>
  <si>
    <t>Compliance Component Question 1</t>
  </si>
  <si>
    <t>Answer to Question 1</t>
  </si>
  <si>
    <t xml:space="preserve">Compliance Component Question 2 </t>
  </si>
  <si>
    <t>Answer to Question 2</t>
  </si>
  <si>
    <t>Certification Determination</t>
  </si>
  <si>
    <t>Corrective Action Plan</t>
  </si>
  <si>
    <t>Answer Regarding CAP</t>
  </si>
  <si>
    <t>Validation Documentation 
(If Item is Selected for Validation)</t>
  </si>
  <si>
    <t>Reviewer Response to Initial Score</t>
  </si>
  <si>
    <t>Reviewer Rating</t>
  </si>
  <si>
    <t>Justification</t>
  </si>
  <si>
    <t>ORC 3314.03(11)(a)</t>
  </si>
  <si>
    <t>Specifications of contract between sponsor and governing authority-specifications of comprehensive plan</t>
  </si>
  <si>
    <t>All schools</t>
  </si>
  <si>
    <t>Academic</t>
  </si>
  <si>
    <t>Academic Programs</t>
  </si>
  <si>
    <t>The sponsor confirms annually that the school provides at least 920 hours of learning opportunities to at least 25 students.</t>
  </si>
  <si>
    <t xml:space="preserve">Did the school provide at least 920 hours of learning opportunities to at least 25 students?  </t>
  </si>
  <si>
    <t>If the Certification Determination is Sponsor Certified Not Compliant, did the sponsor previously identify the non-compliance and place the school on a Corrective Action Plan?   
Copy of CAP Required</t>
  </si>
  <si>
    <t>Department Data</t>
  </si>
  <si>
    <t>ORC 3313.842</t>
  </si>
  <si>
    <t>Joint educational programs</t>
  </si>
  <si>
    <t>The school does not charge students participating in the joint education program tuition or fees.</t>
  </si>
  <si>
    <t xml:space="preserve">Is the school a party to an agreement for joint education program(s)?  </t>
  </si>
  <si>
    <t xml:space="preserve">If yes, does the school ensure that it does not charge tuition and/or fees to students participating in the joint education program(s)?  </t>
  </si>
  <si>
    <t>ORC 3333.83, 3333.85</t>
  </si>
  <si>
    <t>N/A</t>
  </si>
  <si>
    <t>Assignment of course grade; credit</t>
  </si>
  <si>
    <t>The school awards equivalent credit for any student completing courses from the distance learning clearinghouse and complies with other requirements in using such courses.</t>
  </si>
  <si>
    <t xml:space="preserve">Did the school have one or more students complete a course from the distance learning clearinghouse?   </t>
  </si>
  <si>
    <t xml:space="preserve">If yes, does the school comply with all requirements to offer credit for those courses?  </t>
  </si>
  <si>
    <t>ORC 3314.03(A)(11)(d)</t>
  </si>
  <si>
    <t>ORC 3313.6012</t>
  </si>
  <si>
    <t>Policy governing conduct of academic prevention/ intervention services</t>
  </si>
  <si>
    <t xml:space="preserve">The school has adopted a policy, updated annually, governing academic prevention and intervention services covering requirements of law, which include, but are not limited to, measuring student progress, identifying students not attaining proficiency thresholds, collecting and using student performance data, and provision of prevention/intervention services. </t>
  </si>
  <si>
    <t xml:space="preserve">Does the school have board-approved  policies on academic prevention and intervention services?  </t>
  </si>
  <si>
    <t xml:space="preserve">If yes, are these policies updated annually?  </t>
  </si>
  <si>
    <t>Document Submission
Copy of the applicable board-approved school policy and evidence of board approval of the policy as well as evidence of annual review/update of policy</t>
  </si>
  <si>
    <t>ORC 3314.23</t>
  </si>
  <si>
    <t>Compliance with standards</t>
  </si>
  <si>
    <t>Internet- or computer-based community schools</t>
  </si>
  <si>
    <t>Academic Programs (e-school)</t>
  </si>
  <si>
    <t>Internet- and computer-based community schools must comply with National Standards for Quality Online Learning developed by a partnership between Quality Matters, the Virtual Learning Leadership Alliance, and the Digital Learning Collaborative, or any successor organization.</t>
  </si>
  <si>
    <t xml:space="preserve">Is the school an internet or computer-based school? </t>
  </si>
  <si>
    <t xml:space="preserve">If yes, does the school ensure that it complies with the National Standards for Quality Online Learning of education set forth in law?  </t>
  </si>
  <si>
    <t>ORC 3301.079</t>
  </si>
  <si>
    <t>ORC 3314.03(A)(29)</t>
  </si>
  <si>
    <t>Academic standards - model curriculum (blended learning)</t>
  </si>
  <si>
    <t>Academic Programs (Blended Learning)</t>
  </si>
  <si>
    <t>The school's contract provides all required information regarding the blended learning model offered.</t>
  </si>
  <si>
    <t xml:space="preserve">Does the school offer a blended learning program?   </t>
  </si>
  <si>
    <t xml:space="preserve">If yes, does the school's contract address all seven items contained in ORC 3314.03(A)(29) to comply with requirements in law to identify the blended learning model?  </t>
  </si>
  <si>
    <t>Department Data
Contract Review</t>
  </si>
  <si>
    <t>ORC 3302.41</t>
  </si>
  <si>
    <t>Use of blended learning model</t>
  </si>
  <si>
    <t>The school timely notified the Department of its use of a blended learning model or that it ceased operating using a blended model by July 1 of the school year for which the changes is effective.</t>
  </si>
  <si>
    <t xml:space="preserve">Department Data
</t>
  </si>
  <si>
    <t>ORC 3313.482</t>
  </si>
  <si>
    <t xml:space="preserve">A school that is not computer- or internet-based shall adopt a plan by August 1 of each school year for providing online instruction to make up hours equivalent to up to three school days if the school closes for purposes identified in ORC 3313.482.  </t>
  </si>
  <si>
    <t>Onsite Review
Copy of applicable plan and evidence that the plan was adopted by the school's governing authority by August 1 and evidence of whether the school followed the plan (if school closed for any of the reasons identified in ORC 3313.482)</t>
  </si>
  <si>
    <t>ORC 3313.6020</t>
  </si>
  <si>
    <t>Policy on Career Advising</t>
  </si>
  <si>
    <t>Grades 6+</t>
  </si>
  <si>
    <t>Academic Programs (Career Advising)</t>
  </si>
  <si>
    <t xml:space="preserve">The school adopts a policy on career advising that incorporates the elements described in ORC 3313.6020(B). </t>
  </si>
  <si>
    <t xml:space="preserve">Does the school offer grades 6 or greater?  </t>
  </si>
  <si>
    <t xml:space="preserve">If yes, does the school have a policy on career advising that follows Ohio law AND is the policy updated at least once every two years?  </t>
  </si>
  <si>
    <t>Document Submission
Copy of applicable board-approved school policy, evidence of board approval of the policy and evidence that the policy was reviewed/ updated every two years</t>
  </si>
  <si>
    <t xml:space="preserve">The school identifies students who are at risk of dropping out of school and takes all actions described in ORC 3313.6020(C) respecting the plan and parental involvement. </t>
  </si>
  <si>
    <t xml:space="preserve">If yes, does the school identify students at risk of dropping out of school and take steps required by law including notification of parents, guardians or custodians?  </t>
  </si>
  <si>
    <t>ORC 3302.04, 3302.041</t>
  </si>
  <si>
    <t>ORC 3314.017</t>
  </si>
  <si>
    <t>OAC 3301-56-01</t>
  </si>
  <si>
    <t>School district improvement support - continuous improvement plan; Implementation of corrective actions</t>
  </si>
  <si>
    <t>Academic Programs (OIP)</t>
  </si>
  <si>
    <t>The school complies with the requirements and timelines associated with the Ohio Improvement Process created through the Department's ESEA waiver (or its successor).</t>
  </si>
  <si>
    <t xml:space="preserve">Is the school required, by either statute or contract, to create an Improvement Plan?  </t>
  </si>
  <si>
    <t xml:space="preserve">If yes, did the school comply with the requirements and timelines associated with the Ohio Improvement Process created through the Department's ESEA waiver including requirements related to interventions? </t>
  </si>
  <si>
    <t>ORC 3302.13</t>
  </si>
  <si>
    <t>OAC 3301-56-02</t>
  </si>
  <si>
    <t>Reading achievement improvement plans</t>
  </si>
  <si>
    <t>Academic Programs (Reading Achievement)</t>
  </si>
  <si>
    <t>The school timely submits a reading achievement improvement plan that was approved by the Department.</t>
  </si>
  <si>
    <t xml:space="preserve">Was the school required per ORC 3302.13(A) to submit a reading achievement improvement plan?    </t>
  </si>
  <si>
    <t xml:space="preserve">If yes, did the school timely submit the reading achievement improvement plan to the Department? </t>
  </si>
  <si>
    <t>ORC 3314.21</t>
  </si>
  <si>
    <t>Internet- or computer-based schools</t>
  </si>
  <si>
    <t>Academic Programs  (e-school)</t>
  </si>
  <si>
    <t xml:space="preserve">The school does not exceed the teacher/student ratio of 1:125. Teachers employed by internet- or computer-based schools must conduct visits with their students in person throughout the year.  The contract with the sponsor must specify the installation of appropriate filtering devices or software  on all students' computers. The school will set up a central base. </t>
  </si>
  <si>
    <t xml:space="preserve">If yes, does the school ensure compliance with all requirements of ORC 3314.21 relating to student/teacher ratios, student/teacher interaction and internet safety protocols? </t>
  </si>
  <si>
    <t xml:space="preserve">ORC 3313.608 </t>
  </si>
  <si>
    <t>Third-grade reading guarantee</t>
  </si>
  <si>
    <t>Grade 3</t>
  </si>
  <si>
    <t>Academic Programs (Third Grade Reading)</t>
  </si>
  <si>
    <t xml:space="preserve">The school promotes students to fourth grade when all criteria outlined in ORC 3313.608 are met. </t>
  </si>
  <si>
    <t xml:space="preserve">Does the school serve grade 3?    </t>
  </si>
  <si>
    <t xml:space="preserve">If yes, does the school follow requirements of law with regards to promotion of students?  </t>
  </si>
  <si>
    <t>ORC 3313.608</t>
  </si>
  <si>
    <t>The school provides  required intensive reading instruction  for students consistent with the requirements of 3313.608.</t>
  </si>
  <si>
    <t xml:space="preserve">Does the school serve grade 3 or higher?    </t>
  </si>
  <si>
    <t xml:space="preserve">If yes, does the school continue provide required intensive reading instruction as specified in ORC 3313.608 interventions regarding reading capability?  </t>
  </si>
  <si>
    <t>The school sees that students on reading monitoring improvement plans are taught by teachers with the appropriate license, endorsements and/or qualifications.</t>
  </si>
  <si>
    <t xml:space="preserve">Does the school serve grades 3 or higher and/or 4?    </t>
  </si>
  <si>
    <t xml:space="preserve">If yes, does the school employ properly licensed and qualified teachers to teach students on reading improvement and monitoring monitor reading improvement plans?  </t>
  </si>
  <si>
    <t>ORC 3313.6112</t>
  </si>
  <si>
    <t>OhioMeansJobs-readiness seal</t>
  </si>
  <si>
    <t>Secondary Schools</t>
  </si>
  <si>
    <t>Academic Programs (OhioMeansJobs)</t>
  </si>
  <si>
    <t>The school shall attach or affix the OhioMeansJobs Readiness Seal to the diploma and transcript of a student who meets the requirements prescribed in law.</t>
  </si>
  <si>
    <t xml:space="preserve">Are you a secondary school that had one or more students who received a diploma AND met the requirements for the OhioMeansJobs Readiness Seal? </t>
  </si>
  <si>
    <t xml:space="preserve">If yes, did the school attach or affix the OhioMeansJobs Readiness Seal to the diploma and transcript of each eligible student?  </t>
  </si>
  <si>
    <t>ORC 3301.0729</t>
  </si>
  <si>
    <t>Time spent on assessments</t>
  </si>
  <si>
    <t>Academic Programs (Assessment)</t>
  </si>
  <si>
    <t>The school follows all requirements regarding student  time spent on assessments, consistent with ORC 3301.0729.</t>
  </si>
  <si>
    <t xml:space="preserve">Does the school follow all requirements of ORC 3301.7029 regarding student time spent on assessments?   </t>
  </si>
  <si>
    <t xml:space="preserve">If no, did the board hold at least one public hearing on the proposed resolution to exceed time limitations in statute AND adopt a resolution to exceed testing time limits? </t>
  </si>
  <si>
    <r>
      <t xml:space="preserve">Onsite Review
Evidence that school follows all requirements of time spent on assessments as stated in ORC 3301.0729; </t>
    </r>
    <r>
      <rPr>
        <u/>
        <sz val="10"/>
        <rFont val="Calibri"/>
        <family val="2"/>
        <scheme val="minor"/>
      </rPr>
      <t>and</t>
    </r>
    <r>
      <rPr>
        <sz val="10"/>
        <rFont val="Calibri"/>
        <family val="2"/>
        <scheme val="minor"/>
      </rPr>
      <t xml:space="preserve">
If school does not follow these requirements, then evidence that the board held at least one public hearing on the proposed resolution to exceed time limitations and evidence of board adoption of the resolution.</t>
    </r>
  </si>
  <si>
    <t>ORC 3301.0715(G)</t>
  </si>
  <si>
    <t>District board to administer diagnostic assessments - intervention services</t>
  </si>
  <si>
    <t>Schools in which less than eighty per cent of its students score at the proficient level or higher on the third-grade English language arts assessment prescribed under section 3301.0710 of the Revised Code shall establish a reading improvement plan supported by reading specialists. Prior to implementation, the plan shall be approved by the governing authority.</t>
  </si>
  <si>
    <t xml:space="preserve">If yes, did the school establish a reading improvement plan supported by reading specialists AND was the reading improvement plan approved by the school's governing authority prior to implementation? </t>
  </si>
  <si>
    <t>Document Submission
Copy of the school's reading improvement plan and evidence that the plan was approved by the school's governing authority prior to implementation</t>
  </si>
  <si>
    <t>ORC 3313.6114</t>
  </si>
  <si>
    <t>ORC 3314.03(A)(11)(f)</t>
  </si>
  <si>
    <t>State diploma seals</t>
  </si>
  <si>
    <t>Academic Programs (Diploma Seals)</t>
  </si>
  <si>
    <t>Requires districts, community schools, STEM schools, and chartered nonpublic schools to offer and develop guidelines for at least one of the following additional state seals: (1) a community service seal, (2) a fine and performing arts seal, and (3) a student engagement seal.</t>
  </si>
  <si>
    <t xml:space="preserve">Does the school serve secondary school grades 9-12? </t>
  </si>
  <si>
    <t xml:space="preserve">If yes, has the school developed guidelines for and implemented at least one of the state seals defined in ORC 3313.6114 to begin with the graduating class of 2023? </t>
  </si>
  <si>
    <t>Document Submission
Copy of the guidelines the school developed</t>
  </si>
  <si>
    <t>ORC 3313.603</t>
  </si>
  <si>
    <t>Requirements for high school graduation; workforce or college preparatory units</t>
  </si>
  <si>
    <t>Academic Programs (Graduation)</t>
  </si>
  <si>
    <t>If a school district or chartered nonpublic school requires a foreign language as an additional graduation requirement under 3313.603(E), a student may apply computer coding credit to satisfy foreign language credit requirements.</t>
  </si>
  <si>
    <t xml:space="preserve">Does the school serve secondary school grades 9-12 AND does the school require foreign language coursework for high school graduation? </t>
  </si>
  <si>
    <t>If yes, does the school allow students to  substitute computer coding for that coursework?</t>
  </si>
  <si>
    <t>Document Submission
For schools serving grades 9-12 that have a foreign language requirement, evidence that school allows students to substitute computer coding for that coursework</t>
  </si>
  <si>
    <t>ORC 3365.04</t>
  </si>
  <si>
    <t>Information regarding and promotion of the program</t>
  </si>
  <si>
    <t>College Credit Plus</t>
  </si>
  <si>
    <t xml:space="preserve">The school follows all requirements regarding providing information about the College Credit Plus program each year, consistent with ORC 3365.04. </t>
  </si>
  <si>
    <t xml:space="preserve">If yes, did the school provide information by Feb. 1 to students in grades 6-8, if applicable, and grades 9 and higher regarding the College Credit Plus Program?  </t>
  </si>
  <si>
    <t>Onsite Review
Evidence of providing information regarding the College Credit Plus Program to students AND a screenshot of the appropriate page of the school's website</t>
  </si>
  <si>
    <t xml:space="preserve">ORC 3365.15 </t>
  </si>
  <si>
    <t>OAC 3333-1-65.5</t>
  </si>
  <si>
    <t>Duties of chancellor and superintendent</t>
  </si>
  <si>
    <t>Grades 7+</t>
  </si>
  <si>
    <t>Schools participating in the College Credit Plus program submit required data to the chancellor of Higher Education.</t>
  </si>
  <si>
    <t xml:space="preserve">Did the school have any students participate in the College Credit Plus program?    </t>
  </si>
  <si>
    <t xml:space="preserve">If yes, did the school collect all required data and submit it to the chancellor of Higher Education?  </t>
  </si>
  <si>
    <t>ORC 3365.13</t>
  </si>
  <si>
    <t>Model pathways</t>
  </si>
  <si>
    <t>The school follows procedures to develop, provide notice of, and offer model College Credit Plus pathways, consistent with ORC 3365.13.</t>
  </si>
  <si>
    <t xml:space="preserve">If yes, does the school follow procedures to develop and provide notice of model College Credit Plus pathways?  </t>
  </si>
  <si>
    <t xml:space="preserve">Document Submission
Evidence of required pathways in course offerings
</t>
  </si>
  <si>
    <t>ORC 3365.09</t>
  </si>
  <si>
    <t>Reimbursement where student fails course</t>
  </si>
  <si>
    <t>The school follows requirements and procedures consistent with ORC 3365.09 when seeking reimbursement from a student for the cost of any failed college course.</t>
  </si>
  <si>
    <t xml:space="preserve">Did the school have one or more students who did not attain a passing final grade for a College Credit Plus course?  </t>
  </si>
  <si>
    <t xml:space="preserve">If yes, did the school follow requirements in law related to students who do not attain a final passing grade for a College Credit Plus course?  </t>
  </si>
  <si>
    <t>ORC 3365.032</t>
  </si>
  <si>
    <t>Notice of expulsion of student</t>
  </si>
  <si>
    <t>The school follows notice requirements regarding expelled students who participated in the College Credit Plus program, consistent with ORC 3365.032.</t>
  </si>
  <si>
    <t xml:space="preserve">Did the school have one or more students participating in the College Credit Plus program who were expelled from school?  </t>
  </si>
  <si>
    <t xml:space="preserve">If yes, did the school follow procedure and notice requirements for expelled students enrolled in College Credit Plus?  </t>
  </si>
  <si>
    <t>ORC 3365.03</t>
  </si>
  <si>
    <t>Enrollment in College Credit Plus; eligibility</t>
  </si>
  <si>
    <t>Grades 9-12</t>
  </si>
  <si>
    <t>The school follows the criteria set forth in 3365.03 for enrollment of students in College Credit Plus.</t>
  </si>
  <si>
    <t xml:space="preserve">Does the school serve students in grades 9-12? </t>
  </si>
  <si>
    <t xml:space="preserve">If yes, does the school follow the criteria set forth in ORC 3365.03 in enrolling students in College Credit Plus?  </t>
  </si>
  <si>
    <t>ORC 3365.12</t>
  </si>
  <si>
    <t>Nature of courses; awarding high school credit</t>
  </si>
  <si>
    <t>The school awards course credit consistent with ORC 3365.12 and includes the information in the student's record.</t>
  </si>
  <si>
    <t xml:space="preserve">If yes, did the school properly record course credit in the student record?  </t>
  </si>
  <si>
    <t>ORC 3365.11</t>
  </si>
  <si>
    <t>Credential requirements for instructors</t>
  </si>
  <si>
    <t>The school ensures that College Credit Plus teachers have satisfied all credentialing requirements, consistent with ORC 3365.11.</t>
  </si>
  <si>
    <t xml:space="preserve">Does the school, or the entity that hires the staff, employ teachers who teach College Credit Plus courses in the school?    </t>
  </si>
  <si>
    <t xml:space="preserve">If yes, does the school ensure that the teachers have satisfied the credentialing requirements set forth in ORC 3365.11?  </t>
  </si>
  <si>
    <t>ORC 3365.06</t>
  </si>
  <si>
    <t>Enrollment options</t>
  </si>
  <si>
    <t>The school gives students options for enrolling in college courses for only college credit or for both college and high school credit.</t>
  </si>
  <si>
    <t xml:space="preserve">Does the school enroll students in grades 7 or greater that participated in College Credit Plus?    </t>
  </si>
  <si>
    <t xml:space="preserve">If yes, did the school provide those students options for enrolling in college credit plus courses for only college credit, or for both college and high school credit?  </t>
  </si>
  <si>
    <t>ORC 3365.033</t>
  </si>
  <si>
    <t>Seventh and eighth grade student participation</t>
  </si>
  <si>
    <t>Grades 7 and/or 8</t>
  </si>
  <si>
    <t>The school allows students in grades 7 and 8 to participate in the College Credit Plus program according to the same standards as students in grades 9-12.</t>
  </si>
  <si>
    <t xml:space="preserve">Does the school enroll students in grades 7 and/or 8 who met the applicable eligibility criteria for participation in College Credit Plus?  </t>
  </si>
  <si>
    <t xml:space="preserve">If yes, does the school permit students in those grades to participate in the College Credit Plus program in compliance with the requirements of law?  </t>
  </si>
  <si>
    <t>ORC 3365.031, ORC 3365.036</t>
  </si>
  <si>
    <t>Restrictions on enrollment; Withdrawal of children of military families</t>
  </si>
  <si>
    <t>The school complies with enrollment and participation requirements, consistent with ORC 3365.031 and ORC 3365.036.</t>
  </si>
  <si>
    <t xml:space="preserve">Did the school have any students in any of the grades 9 through 12 participating in the College Credit Plus program?  </t>
  </si>
  <si>
    <t xml:space="preserve">If yes, does the school comply with the requirements of ORC 3365.031 and ORC 3365.036?  </t>
  </si>
  <si>
    <t>ORC 3365.04, 3365.05, 3365.034</t>
  </si>
  <si>
    <t>OAC 3333-1-65.11</t>
  </si>
  <si>
    <t>Each public and participating nonpublic secondary school will comply with ORC 3365.04 with respect to the College Credit Plus program (summer program).</t>
  </si>
  <si>
    <t xml:space="preserve">Did the school serve students in any of the secondary school grades 9 through 12?  </t>
  </si>
  <si>
    <t xml:space="preserve">If yes, does the school comply with requirements related to College Credit Plus summer program?  </t>
  </si>
  <si>
    <t>ORC 3365</t>
  </si>
  <si>
    <t>OAC 3333-1-65.2</t>
  </si>
  <si>
    <t>College Credit Plus; OAC: Program Requirements for Secondary Schools</t>
  </si>
  <si>
    <t>OAC 3333-1-65.2: Secondary schools that offer qualifying courses on-site comply with classroom requirements and requirements for calculating college credit hours and full-time enrollment hours.</t>
  </si>
  <si>
    <t xml:space="preserve">Does the school offer College Credit Plus courses on-site?  </t>
  </si>
  <si>
    <t xml:space="preserve">If yes, does the school comply with the classroom and credit reporting requirements of OAC?  </t>
  </si>
  <si>
    <t>ORC 3365.10</t>
  </si>
  <si>
    <t>Application for waiver of requirements of program</t>
  </si>
  <si>
    <t xml:space="preserve">The school has an approved waiver from the requirements of the College Credit Plus program. </t>
  </si>
  <si>
    <t xml:space="preserve">Does the school offer any of the grades 9-12 AND did NOT offer College Credit Plus?    </t>
  </si>
  <si>
    <t xml:space="preserve">If yes, has the school obtained a waiver from the requirements of the program?  </t>
  </si>
  <si>
    <t>ORC 3301.52</t>
  </si>
  <si>
    <t>ORC 3314.03(A)(11)</t>
  </si>
  <si>
    <r>
      <rPr>
        <strike/>
        <sz val="10"/>
        <rFont val="Calibri"/>
        <family val="2"/>
        <scheme val="minor"/>
      </rPr>
      <t>OAC</t>
    </r>
    <r>
      <rPr>
        <sz val="10"/>
        <rFont val="Calibri"/>
        <family val="2"/>
        <scheme val="minor"/>
      </rPr>
      <t xml:space="preserve"> </t>
    </r>
    <r>
      <rPr>
        <strike/>
        <sz val="10"/>
        <rFont val="Calibri"/>
        <family val="2"/>
        <scheme val="minor"/>
      </rPr>
      <t>3301-32-02</t>
    </r>
    <r>
      <rPr>
        <sz val="10"/>
        <rFont val="Calibri"/>
        <family val="2"/>
        <scheme val="minor"/>
      </rPr>
      <t>, OAC 3301-32-03, 3301-32-05, 3301-32-06, 3301-32-07, 3301-32-08, 3301-32-09, 3302-32-10, 3301-32-11</t>
    </r>
  </si>
  <si>
    <t>School child program</t>
  </si>
  <si>
    <t>School child programs</t>
  </si>
  <si>
    <t>Preschool</t>
  </si>
  <si>
    <t>The school complies with all requirements for the school child program described in OAC 3301-32.</t>
  </si>
  <si>
    <t xml:space="preserve">Does the school offer a licensed school child program?    </t>
  </si>
  <si>
    <t xml:space="preserve">If yes, is the school child program in compliance with OAC 3301-32?  </t>
  </si>
  <si>
    <t>ORC 3301.52-3301.59, 3323.022</t>
  </si>
  <si>
    <t>ORC 3314.03(A)(11)(j)</t>
  </si>
  <si>
    <t>OAC 3301-37-01, 3301-37-02, 3301-37-03, 3301-37-04, 3301-37-05, 3301-37-06, 3301-37-07, 3301-37-08, 3301-37-09, 3301-37-10, 3301-37-11, 3301-37-12</t>
  </si>
  <si>
    <t>Preschool programs</t>
  </si>
  <si>
    <t>Preschools</t>
  </si>
  <si>
    <t>The school is in compliance with the requirements for preschool programs consistent with ORC 3301.52-59 and 3323.022.</t>
  </si>
  <si>
    <t xml:space="preserve">Does the school offer preschool?    </t>
  </si>
  <si>
    <t xml:space="preserve">If yes, is the school's preschool in compliance with the cited ORC and OAC references?  </t>
  </si>
  <si>
    <t>ORC 3301.57</t>
  </si>
  <si>
    <t>Providing consultation and technical assistance</t>
  </si>
  <si>
    <t xml:space="preserve">The school corrects any issues deemed to be out of compliance by the Department during annual inspections of preschool programs or licensed school child programs. </t>
  </si>
  <si>
    <t xml:space="preserve">Does the school offer preschool or a licensed school child program AND did the Department identify issues as out of compliance during the annual inspections?    </t>
  </si>
  <si>
    <t xml:space="preserve">If yes, did the school correct the identified issues?  </t>
  </si>
  <si>
    <t>ORC 3301.55</t>
  </si>
  <si>
    <t>Preschool program building requirements and building plan</t>
  </si>
  <si>
    <t>The school's facilities used for preschool comply with the requirements in ORC 3301.55.</t>
  </si>
  <si>
    <t xml:space="preserve">If yes, does the school ensure that the facility is in compliance with the requirements of ORC 3301.55?  </t>
  </si>
  <si>
    <t>ORC 3301.50</t>
  </si>
  <si>
    <t>Preschool educator license</t>
  </si>
  <si>
    <t>The school's preschool program is in compliance with standards for preschool programs, in accordance with ORC 3301.50.</t>
  </si>
  <si>
    <t xml:space="preserve">If yes is the preschool in compliance with standards for preschool programs as defined in ORC 3301.50?  </t>
  </si>
  <si>
    <t>ORC 3313.6014</t>
  </si>
  <si>
    <t>Parental notification of core curriculum requirements</t>
  </si>
  <si>
    <t>The school, by resolution, adopts a procedure for notifying parents about the consequences for a student not graduating from high school regarding eligibility to enroll in most Ohio state universities.</t>
  </si>
  <si>
    <t xml:space="preserve">Does the school serve high school grades?    </t>
  </si>
  <si>
    <t xml:space="preserve">If yes, did the school, by resolution, adopt a procedure for notifying parents of consequences for students not graduating from high school regarding eligibility to enroll in Ohio state universities?  </t>
  </si>
  <si>
    <t>Document Submission
Copy of resolution and proof of board adoption</t>
  </si>
  <si>
    <t>Testing requirements for fulfilling curriculum requirement for diploma</t>
  </si>
  <si>
    <t>The school issues high school diplomas to students successfully completing the high school curriculum and any required graduation tests.</t>
  </si>
  <si>
    <t xml:space="preserve">Does the school serve grades 9-12?    </t>
  </si>
  <si>
    <t xml:space="preserve">If yes, does the school issue high school diplomas to students successfully completing the high school curriculum and graduation requirements  </t>
  </si>
  <si>
    <t>ORC 3313.611(B)</t>
  </si>
  <si>
    <t>Standards for awarding high school credit equivalent to credit for completion of high school academic and vocational education courses</t>
  </si>
  <si>
    <t xml:space="preserve">The school issues a diploma of adult education consistent with standards in ORC 3313.611. </t>
  </si>
  <si>
    <t xml:space="preserve">Does the school offer a diploma of adult education as defined in ORC 3313.611(B)?    </t>
  </si>
  <si>
    <t xml:space="preserve">If yes, does the school comply with Ohio law in awarding the diploma of adult education?  </t>
  </si>
  <si>
    <t>ORC 3313.61</t>
  </si>
  <si>
    <t>OAC 3301-16-02</t>
  </si>
  <si>
    <t>Diploma or honors diploma</t>
  </si>
  <si>
    <t xml:space="preserve">The school awards honors diplomas or diplomas consistent with the requirements of ORC 3313.61. </t>
  </si>
  <si>
    <t xml:space="preserve">If yes, does the school award an honors diploma consistent with Ohio law?  </t>
  </si>
  <si>
    <t>Requirements for high school graduation - workforce or college preparatory units</t>
  </si>
  <si>
    <t>The school's minimum curriculum requirements for graduation are consistent with those described in ORC 3313.603.</t>
  </si>
  <si>
    <t xml:space="preserve">If yes, does the school offer the required curriculum for graduation? </t>
  </si>
  <si>
    <t>Onsite Review
Available evidence, which may include documentation of graduation requirements and course offerings</t>
  </si>
  <si>
    <t>ORC 3301.0712</t>
  </si>
  <si>
    <t>College and work ready assessment system</t>
  </si>
  <si>
    <t>The school complies with Ohio law and offers the college and work readiness assessments as stated in ORC 3301.0712.</t>
  </si>
  <si>
    <t xml:space="preserve">If yes, does the school comply with Ohio law and offer the college and work readiness assessments as stated in ORC 3301.0712?  </t>
  </si>
  <si>
    <t>Onsite Review
Available evidence, which may include assessment schedule or copy of notice of assessments</t>
  </si>
  <si>
    <t>ORC 5107.30</t>
  </si>
  <si>
    <t>OAC 5101:1-23-50</t>
  </si>
  <si>
    <t>Ohio works first: learning, earning and parenting program</t>
  </si>
  <si>
    <t>The school complies with requirements for enrolled students participating in the Learning, Earning and Parenting (LEAP) program through ODJFS.</t>
  </si>
  <si>
    <t xml:space="preserve">Is the school a high school offering the LEAP program?    </t>
  </si>
  <si>
    <t xml:space="preserve">If yes, does the school comply with the requirements of Ohio law related to the LEAP program?  </t>
  </si>
  <si>
    <t>ORC 3313.613</t>
  </si>
  <si>
    <t>Awarding high school credit for course completed outside regular school hours at accredited post-secondary institution</t>
  </si>
  <si>
    <t>The school adopts a policy that denies high school credit for students that take  College Credit Plus courses during an expulsion.</t>
  </si>
  <si>
    <t xml:space="preserve">Is the school a high school that denies high school credit for students that take College Credit Plus courses outside of the normal school day during periods of expulsion?  </t>
  </si>
  <si>
    <t xml:space="preserve">If yes, did the school's board adopt a policy denying credit during periods of expulsion? </t>
  </si>
  <si>
    <t xml:space="preserve">Document Submission
Copy of applicable board-approved school policy and evidence of  board approval of the policy </t>
  </si>
  <si>
    <t>ORC 3313.89</t>
  </si>
  <si>
    <t>Publication of information regarding online education and career planning tools.</t>
  </si>
  <si>
    <t>The school provides information regarding online education and career planning tools and "OhioMeansJobs web site" by April 1 each year.</t>
  </si>
  <si>
    <t xml:space="preserve">Does the school serve high school grades?   </t>
  </si>
  <si>
    <t xml:space="preserve">If yes, does the school provide information regarding online education and career planning through the OhioMeansJobs website?  </t>
  </si>
  <si>
    <t>Onsite Review
Copy of published information</t>
  </si>
  <si>
    <t>ORC 3313.618</t>
  </si>
  <si>
    <t>Extra-curricular requirements for diploma</t>
  </si>
  <si>
    <t xml:space="preserve">The school offers the graduation pathways described in ORC 3313.618 and awards diplomas to eligible students. </t>
  </si>
  <si>
    <t xml:space="preserve">Did the school have any students who were eligible for a diploma under the graduation pathways criteria in ORC 3313.618 ?  </t>
  </si>
  <si>
    <t xml:space="preserve">If yes, did the school award each such student a diploma?  </t>
  </si>
  <si>
    <t>ORC 3313.617</t>
  </si>
  <si>
    <t>Adoption of policy for students at risk of not qualifying for high school diploma</t>
  </si>
  <si>
    <r>
      <t>Grades 9</t>
    </r>
    <r>
      <rPr>
        <strike/>
        <sz val="10"/>
        <rFont val="Calibri"/>
        <family val="2"/>
        <scheme val="minor"/>
      </rPr>
      <t xml:space="preserve"> </t>
    </r>
    <r>
      <rPr>
        <sz val="10"/>
        <rFont val="Calibri"/>
        <family val="2"/>
        <scheme val="minor"/>
      </rPr>
      <t>12</t>
    </r>
  </si>
  <si>
    <t xml:space="preserve">The school adopts a policy that meets the requirements of ORC 3313.617 regarding students who are at risk of not qualifying for a high school diploma. </t>
  </si>
  <si>
    <t xml:space="preserve">Does the school serve any of the grades 9-12? </t>
  </si>
  <si>
    <t xml:space="preserve">Does the school have a board approved policy that meets the requirements of ORC 3313.617 regarding students who are at risk of not qualifying for a high school diploma? </t>
  </si>
  <si>
    <t>Document Submission
Copy of applicable board-approved school policy and evidence of board approval of the policy</t>
  </si>
  <si>
    <t>ORC 3313.6025</t>
  </si>
  <si>
    <t>Instruction on proper interactions with peace officers</t>
  </si>
  <si>
    <t xml:space="preserve">Does the school serve any of the grades 9-12?  </t>
  </si>
  <si>
    <t>ORC 3323.012, 3323.04, 3323.05, 3323.051</t>
  </si>
  <si>
    <t>ORC 3314.19(B)</t>
  </si>
  <si>
    <t>OAC 3301-51-05</t>
  </si>
  <si>
    <t>Procedural safeguards</t>
  </si>
  <si>
    <t>Special Education</t>
  </si>
  <si>
    <t>The school has written policies and procedures, which are approved by the Department's Office for Exceptional Children, regarding procedural safeguards for students with disabilities, and provides services to students with disabilities in a manner consistent with its approved policies.</t>
  </si>
  <si>
    <t xml:space="preserve">Does the school have written policies and procedures regarding students with disabilities and ensures that services are provided to the students as required by OAC 3301-51-05?  </t>
  </si>
  <si>
    <t>ORC 3323.012, 3323.04</t>
  </si>
  <si>
    <t xml:space="preserve">OAC 3301-51-07 </t>
  </si>
  <si>
    <t>Individualized education program (IEP)</t>
  </si>
  <si>
    <t>The school has written policies and procedures, consistent with law and rule, to ensure an IEP is developed and implemented for each child with a disability.</t>
  </si>
  <si>
    <t xml:space="preserve">Does the school have written policies and procedures regarding IEP development and interventions?  </t>
  </si>
  <si>
    <t xml:space="preserve">Document Submission
Copy of applicable policies and procedures </t>
  </si>
  <si>
    <t>ORC 3323.012, 3323.03</t>
  </si>
  <si>
    <t>OAC 3301-51-06</t>
  </si>
  <si>
    <t>Evaluations</t>
  </si>
  <si>
    <t xml:space="preserve">The school has written policies and procedures, which are approved by the Department's Office for Exceptional Children, to ensure that a referral process is employed to determine whether or not a child is a child with a disability. </t>
  </si>
  <si>
    <t xml:space="preserve">Does the school have written policies and procedures for identifying and evaluating students who may have a disability?  </t>
  </si>
  <si>
    <t>ORC 3323.012, 3323.02, 3323.07</t>
  </si>
  <si>
    <t>OAC 3301-51-04</t>
  </si>
  <si>
    <t xml:space="preserve">Confidentiality </t>
  </si>
  <si>
    <t>The school has written policies and procedures to ensure confidentiality of any personally identifiable information, which are approved by the Department's Office for Exceptional Children, and maintains its records and information about students with disabilities in a manner consistent with its approved policies.</t>
  </si>
  <si>
    <t xml:space="preserve">Does the school have written policies and procedures to ensure confidentiality with regards to information about special education students?  </t>
  </si>
  <si>
    <t>OAC 3301-51-03</t>
  </si>
  <si>
    <t>Child find</t>
  </si>
  <si>
    <t>The school has written policies and procedures regarding the identification and evaluation of children with disabilities according to the child find procedures in OAC 3391-51-03, which are approved by the Department's Office for Exceptional Children, and identifies and evaluates students with disabilities in a manner consistent with its approved policies.</t>
  </si>
  <si>
    <t xml:space="preserve">Does the school have written policies and procedures, as required by OAC 3301-51-03, regarding the child find program to identify special education children?  </t>
  </si>
  <si>
    <t>OAC 3301-51-02</t>
  </si>
  <si>
    <t>Free appropriate public education</t>
  </si>
  <si>
    <t>The school has written policies and procedures for ensuring a free and appropriate public education is provided, which is approved by the Department's Office for Exceptional Children, and provides education in a manner consistent with its approved policies.</t>
  </si>
  <si>
    <t xml:space="preserve">Does the school have written policies and procedures, as required by OAC 3301-51-02, to provide free and appropriate education to special needs children?  </t>
  </si>
  <si>
    <t>ORC 3323.012, 3323.02, 3323.04, 3323.07, 3323.11</t>
  </si>
  <si>
    <t>OAC 3301-51-09</t>
  </si>
  <si>
    <t>Delivery of services</t>
  </si>
  <si>
    <t>The school has written policies and procedures, which are approved by the Department's Office for Exceptional Children, to ensure that children with disabilities are being educated in the least restrictive environment and ensures students are placed in classes in a manner consistent with its approved policies.</t>
  </si>
  <si>
    <t xml:space="preserve">Does the school have written policies and procedures as required by OAC 3301-51-09, to ensure that students with disabilities are being educated in the least restrictive environment?  </t>
  </si>
  <si>
    <t>ORC 3323.012, 3323.01, 3301.07, 3323.02, 3323.07</t>
  </si>
  <si>
    <t>OAC 3301-51-01</t>
  </si>
  <si>
    <t>Applicability of requirements and definitions</t>
  </si>
  <si>
    <t>The school has written policies and procedures for ensuring compliance with IDEA, which is approved by the Department's Office for Exceptional Children, and provides education in a manner consistent with its approved policies.</t>
  </si>
  <si>
    <t xml:space="preserve">Does the school have written policies and procedures, as required by OAC 3301-51-01, to ensure compliance with IDEA?  </t>
  </si>
  <si>
    <t>ORC 3323.012, 3323.19</t>
  </si>
  <si>
    <t>Comprehensive Eye Exam</t>
  </si>
  <si>
    <t>For any student who is identified with disabilities and who has not had an eye exam within the previous nine months, the school required students to undergo an eye exam within three months of the disability diagnosis and report to the Department as required.</t>
  </si>
  <si>
    <t xml:space="preserve">Did the school have one or more students identified with disabilities who began receiving services for the first time under an IEP during the evaluation year? </t>
  </si>
  <si>
    <t xml:space="preserve">If yes, did the school require an eye exam and report the information to the Department as required under ORC 3323.19?  </t>
  </si>
  <si>
    <t>ORC 3323.012, 3323.12</t>
  </si>
  <si>
    <t xml:space="preserve">Home Instruction </t>
  </si>
  <si>
    <t>If the school had a student who could not attend due to the student's disabilities, the school provided home instruction.</t>
  </si>
  <si>
    <t xml:space="preserve">Did the school have one or more students who could not attend school due to the student's disabilities?  </t>
  </si>
  <si>
    <t xml:space="preserve">If yes, does the school provide home instruction?  </t>
  </si>
  <si>
    <t>ORC 3323.012, 3323.08</t>
  </si>
  <si>
    <t>Districts to submit implementation plans - interdistrict contracts</t>
  </si>
  <si>
    <t>The school submitted a plan to the Department for providing education to students with disabilities.</t>
  </si>
  <si>
    <t xml:space="preserve">Has the school submitted a plan, as specified in ORC 3323.08, to the Department for providing education to students with disabilities?  </t>
  </si>
  <si>
    <t>ORC 3323.012, 3323.052</t>
  </si>
  <si>
    <t>Comparison of parent's and child's rights under state and federal education law and special needs scholarship program</t>
  </si>
  <si>
    <t>The school provides parents with information about the Jon Peterson Special Needs Scholarship program and the Autism Scholarship program as appropriate and specified in ORC 3323.052</t>
  </si>
  <si>
    <t xml:space="preserve">Does the school serve any students identified with a disability? </t>
  </si>
  <si>
    <t xml:space="preserve">If yes, does the school provide parents with information about the Jon Peterson Special Needs Scholarship program and the Autism Scholarship program as appropriate and specified in ORC 3323.052? </t>
  </si>
  <si>
    <t>Onsite Review
Available evidence, which may include samples of notifications to parents, website postings, etc.</t>
  </si>
  <si>
    <t>ORC 3323.012, 3323.031</t>
  </si>
  <si>
    <t>Annual assessment of reading and writing skills of student with visual disability</t>
  </si>
  <si>
    <t>The school annually assesses the reading and writing skills of each student with a visual impairment in a medium deemed appropriate by the student's IEP.</t>
  </si>
  <si>
    <t xml:space="preserve">Does the school serve any students with visual impairments identified on their IEP?  </t>
  </si>
  <si>
    <t xml:space="preserve">If yes, does the school annually assess the reading and writing skills of each student with a visual impairment in a medium deemed appropriate by the student's IEP?  </t>
  </si>
  <si>
    <t>ORC 3323.012, 3323.014</t>
  </si>
  <si>
    <t>Procedure where transition services not provided</t>
  </si>
  <si>
    <t>The school takes all required steps regarding strategies to meet transition objectives when transition services are not provided by another entity.</t>
  </si>
  <si>
    <t xml:space="preserve">Is an entity other than the school listed as providing transition services on students' IEPs AND has that entity failed to provide transition services?   </t>
  </si>
  <si>
    <t xml:space="preserve">If yes, did the school take steps as defined in ORC 3323.014 regarding transition objectives?  </t>
  </si>
  <si>
    <t>ORC 3314.28</t>
  </si>
  <si>
    <t>Plan by computer-based schools for services to disabled students</t>
  </si>
  <si>
    <t>The school submits its plan to the sponsor for providing special education and related services to students with disabilities.</t>
  </si>
  <si>
    <t xml:space="preserve">If yes, did the school submit a copy of its plan to its sponsor to provide special education and related services?  </t>
  </si>
  <si>
    <t>Document Submission
Copy of the school's plan</t>
  </si>
  <si>
    <t>ORC 3314.061</t>
  </si>
  <si>
    <t>Community schools serving autistic and nonhandicapped students</t>
  </si>
  <si>
    <t>Special Education Community Schools</t>
  </si>
  <si>
    <t>A governing authority may establish a community school under this chapter that is limited to providing simultaneously special education and related services to a specified number of students identified as autistic and regular educational programs to a specified number of students who are not disabled. </t>
  </si>
  <si>
    <t xml:space="preserve">Was the school established under ORC 3314.061?  </t>
  </si>
  <si>
    <t xml:space="preserve">If yes, does the school comply with its contract with the sponsor with regard to its maximum capacity restrictions for autistic students and non-disabled students AND if the school reached its maximum capacity of autistic students, did the school follow the applicable admission requirements outlined in ORC 3314.061?  </t>
  </si>
  <si>
    <t>ORC 3313.605</t>
  </si>
  <si>
    <t>Community service education program</t>
  </si>
  <si>
    <t>Specialized Programs</t>
  </si>
  <si>
    <t>The school establishes a community service advisory committee with the required membership and adopts a community service plan that was filed with the Department.</t>
  </si>
  <si>
    <t xml:space="preserve">Does the school provide community service curriculum and instruction?  </t>
  </si>
  <si>
    <t xml:space="preserve">If yes, has the school developed and implemented a community service plan, including the establishment of a community service advisory committee?  </t>
  </si>
  <si>
    <t>ORC 3313.6013</t>
  </si>
  <si>
    <t>Advanced standing programs for college credit</t>
  </si>
  <si>
    <t>The school does not charge students a fee or tuition for participating in any advanced standing course, with exceptions as noted in ORC 3313.6013.</t>
  </si>
  <si>
    <t xml:space="preserve">Does the school serve students in grades 9 through 12? </t>
  </si>
  <si>
    <t xml:space="preserve">If yes, does the school ensure that it does not charge tuition for participation in any advanced standing course except as provided in statute?  </t>
  </si>
  <si>
    <t>ORC 3314.38, 3317.23, 3317.231, 3317.24, 3345.86</t>
  </si>
  <si>
    <t>ORC 3314.38</t>
  </si>
  <si>
    <t>OAC 3301-45-03, 3301-45-04, 3301-45-07, 3301-45-08</t>
  </si>
  <si>
    <t>Enrollment in dropout prevention and recovery program</t>
  </si>
  <si>
    <t>Dropout Prevention and Recovery Program</t>
  </si>
  <si>
    <t>The school complies with all requirements of ORC 3314.38 for enrolling eligible adults in a dropout prevention and recovery program that is designed to allow enrollees to earn a high school diploma.</t>
  </si>
  <si>
    <t xml:space="preserve">Does the school offer a dropout prevention and recovery program AND is the program designed to allow enrollees to earn a high school diploma?   </t>
  </si>
  <si>
    <t xml:space="preserve">If yes, does the school comply with the requirements in law?  </t>
  </si>
  <si>
    <t>ORC 3314.087</t>
  </si>
  <si>
    <t>Community school student may enroll in career-technical program</t>
  </si>
  <si>
    <t>Specialized Programs (Career Tech)</t>
  </si>
  <si>
    <t>The school correctly reports students simultaneously enrolled in the school and a career-technical program not offered by the school.</t>
  </si>
  <si>
    <t xml:space="preserve">Does the school have any students that were simultaneously enrolled in a career-technical program not offered by the school?  </t>
  </si>
  <si>
    <t xml:space="preserve">If yes, did the school report the proportion of time that each student attended classes at the community school?  </t>
  </si>
  <si>
    <t>ORC 3313.539</t>
  </si>
  <si>
    <t>Concussions and school athletics</t>
  </si>
  <si>
    <t>Specialized Programs (Interscholastic Athletics)</t>
  </si>
  <si>
    <t xml:space="preserve">The school operates an interscholastic athletic program using licensed coaches and certificated referees and annually provides concussion information to parents. </t>
  </si>
  <si>
    <t xml:space="preserve">Does the school operate an interscholastic athletic program?    </t>
  </si>
  <si>
    <t>ORC 3326</t>
  </si>
  <si>
    <t>ORC 3314.03(A)(26)</t>
  </si>
  <si>
    <t>Designation of STEM school equivalent for community school</t>
  </si>
  <si>
    <t>STEM or STEAM equivalent</t>
  </si>
  <si>
    <t>Specialized Programs (STEM)</t>
  </si>
  <si>
    <t>The school complies with all requirements in accordance with receiving a STEM or STEAM  designation.</t>
  </si>
  <si>
    <t xml:space="preserve">Is the school designated a STEM or STEAM equivalent school?    </t>
  </si>
  <si>
    <t xml:space="preserve">If yes, does the school comply with all requirements of law?  </t>
  </si>
  <si>
    <t>ORC 3319.078</t>
  </si>
  <si>
    <t>Multi-sensory structured literacy certification</t>
  </si>
  <si>
    <t>Schools serving grades K-3</t>
  </si>
  <si>
    <t>Specialized Programs (Dyslexia)</t>
  </si>
  <si>
    <t>The school district, community school, and STEM school to establish a structured literacy certification process for teachers in grades K-3 that aligns with the statutory requirements of the dyslexia guidebook.</t>
  </si>
  <si>
    <t xml:space="preserve">Does the school serve any of the grades K-3?  </t>
  </si>
  <si>
    <t xml:space="preserve">If yes, did the school establish a structured literacy certification process for teachers in grades K-3 that aligns with the statutory requirements of the dyslexia guidebook?  </t>
  </si>
  <si>
    <t>ORC 3323.251</t>
  </si>
  <si>
    <t>Dyslexia screening</t>
  </si>
  <si>
    <t xml:space="preserve">Schools serving any of the grades K-6
</t>
  </si>
  <si>
    <t>The school complies with all applicable screening requirements of ORC 3323.251.</t>
  </si>
  <si>
    <t xml:space="preserve">Does the school serve any of the grades K-6?  </t>
  </si>
  <si>
    <t xml:space="preserve">If yes, did the school establish a multidisciplinary screening team AND screen students as required in ORC 3323.251?  </t>
  </si>
  <si>
    <t>ORC 3319.077(C) and (D)</t>
  </si>
  <si>
    <t>Teacher professional development in dyslexia</t>
  </si>
  <si>
    <t xml:space="preserve">All schools
</t>
  </si>
  <si>
    <t>The school complies with all professional development requirements of ORC 3319.077(C) and (D).</t>
  </si>
  <si>
    <t xml:space="preserve">Does the school serve any of the grades that are identified for the current year under ORC 3319.077(C)?  </t>
  </si>
  <si>
    <t>ORC 3313.5315</t>
  </si>
  <si>
    <t>Foreign students participation in interscholastic athletics</t>
  </si>
  <si>
    <t>The school allows any students from a province outside of the United States to participate in interscholastic athletics on the same basis as students who are residents of Ohio.</t>
  </si>
  <si>
    <t>If yes,  does the school allow students from a province outside of the United States to participate in interscholastic athleticsas required by law?</t>
  </si>
  <si>
    <t>ORC 3301.0710, 3301.0711, 3301.0712, 3301.0728, 3301.947</t>
  </si>
  <si>
    <t>OAC 3301-13-02</t>
  </si>
  <si>
    <t>Ohio graduation tests; Administration and grading of assessments; and College and work ready assessments; Privacy of data during testing</t>
  </si>
  <si>
    <t>State Testing</t>
  </si>
  <si>
    <t>The school complies with Ohio statutory guidelines in administering state assessments at all required levels.</t>
  </si>
  <si>
    <t xml:space="preserve">Does the school comply with Ohio statutory guidelines in administering state assessments?  </t>
  </si>
  <si>
    <t>ORC 3301.0711, 3313.608</t>
  </si>
  <si>
    <t>Administration and grading of assessments</t>
  </si>
  <si>
    <t>The school provides intervention services as required by ORC 3301.0711(D).</t>
  </si>
  <si>
    <t xml:space="preserve">Does the school provide intervention services as specified in ORC 3301.0711(D)??  </t>
  </si>
  <si>
    <t>ORC 3314.26, 3314.262</t>
  </si>
  <si>
    <t>ORC 3314.26</t>
  </si>
  <si>
    <t>Withdrawal of computer-based school student not taking tests</t>
  </si>
  <si>
    <t>The school withdraws any student who failed to participate in the annual spring administration of any required assessment for two consecutive school years while enrolled at that school without excuse beginning with the 2020-2021 school year.</t>
  </si>
  <si>
    <t xml:space="preserve">If yes, does the school withdraw, unless the parent pays tuition, students who have not participated in annual spring assessments for two consecutive years while enrolled at that school who do not meet an exception?  </t>
  </si>
  <si>
    <t>ORC 3314.25</t>
  </si>
  <si>
    <t>Computer-based schools to provide location for statewide tests</t>
  </si>
  <si>
    <t xml:space="preserve">The school provides students with a location within 50 miles of student's residence at which to complete the statewide achievement and diagnostic assessments.  </t>
  </si>
  <si>
    <t xml:space="preserve">If yes, does the school provide a location within 50 miles of each student's residence for statewide tests?  </t>
  </si>
  <si>
    <t>ORC 3301.0715</t>
  </si>
  <si>
    <t>District board to administer diagnostic assessment - intervention services</t>
  </si>
  <si>
    <t>All schools with any grades K-3</t>
  </si>
  <si>
    <t xml:space="preserve">State Testing </t>
  </si>
  <si>
    <t>The school administers state diagnostic tests to students in required categories and to all students in the appropriate grade level at least once annually, providing the information to parents and the Department.</t>
  </si>
  <si>
    <t xml:space="preserve">If yes, does the school administer state diagnostic tests to students in required categories and to all students in the appropriate grade level at least once annually, providing the information to parents and the Department as defined in ORC 3301.0715? </t>
  </si>
  <si>
    <t>ORC 3301.0710(A)(4)</t>
  </si>
  <si>
    <t>Ohio graduation tests</t>
  </si>
  <si>
    <t>Requires schools to teach and test social studies in at least fourth and sixth grades using a test selected by the school. Prohibits the reporting of the test results to the Department.</t>
  </si>
  <si>
    <t xml:space="preserve">Does the school serve fourth and/or sixth grade students?  </t>
  </si>
  <si>
    <t xml:space="preserve">If yes, did the school teach and test social studies (in the applicable grades) using a test selected by the school? </t>
  </si>
  <si>
    <t>Rights of students to engage in religious expression in completion of assignments</t>
  </si>
  <si>
    <t>Religious Expression</t>
  </si>
  <si>
    <t>The school does not prohibit a student from engaging in religious expression in the completion of assignments and does not penalize or reward a student based on the religious content of a student's work.</t>
  </si>
  <si>
    <t xml:space="preserve">Does the school allow students to engage in religious expression in the completion of assignments? </t>
  </si>
  <si>
    <t>If yes, does the school assign grades and scores as required by ORC 3320.03?</t>
  </si>
  <si>
    <t>ORC 3314.0310(A)</t>
  </si>
  <si>
    <t>ORC 3314.0310</t>
  </si>
  <si>
    <t>Child sexual abuse prevention</t>
  </si>
  <si>
    <t>All schools with any grades K-6</t>
  </si>
  <si>
    <t xml:space="preserve">If a community school serves students in any of grades kindergarten through six, the school's curriculum for those grades shall include annual developmentally appropriate instruction in child sexual abuse prevention, including information on available counseling and resources for children who are sexually abused. Such instruction and information provided shall not be connected in any way to any individual, entity, or organization that provides, promotes, counsels, or makes referrals for abortion or abortion-related services. </t>
  </si>
  <si>
    <t xml:space="preserve">If yes, does the school's curriculum include developmentally appropriate instruction in child sexual abuse prevention as required in ORC 3314.0310(A)? </t>
  </si>
  <si>
    <t>ORC 3314.0310(B)(1)</t>
  </si>
  <si>
    <t>All schools with any grades 7-12</t>
  </si>
  <si>
    <t>If a community school serves students in any of grades seven through twelve, the school's curriculum for those grades shall include developmentally appropriate instruction in sexual violence prevention education.</t>
  </si>
  <si>
    <t xml:space="preserve">Does the school serve any of the grades 7-12?  </t>
  </si>
  <si>
    <t xml:space="preserve">If yes, does the school's curriculum include developmentally appropriate instruction in sexual violence prevention? </t>
  </si>
  <si>
    <t>The school notifies parents of students who receive instruction on child abuse prevention and/or sexual violence prevention, as required by 3314.0310(B)(3), and allows parents to examine the related education instruction materials within 48 hours of request.</t>
  </si>
  <si>
    <t xml:space="preserve">Did the school notify the parents or guardians of students who receive instruction on child abuse prevention and/or sexual violence prevention?  </t>
  </si>
  <si>
    <t xml:space="preserve">If yes, did the school allow those parents or guardians to examine the related instruction materials within 48 hours of a parent or guardian request AND did the school excuse any students from taking related instruction upon parent or guardian request?  </t>
  </si>
  <si>
    <t>ORC 3313.5318</t>
  </si>
  <si>
    <t>Mental health training for coaches</t>
  </si>
  <si>
    <t>The school requires coaches to complete a mental health training course approved by the Department of Mental Health and Addiction Services.</t>
  </si>
  <si>
    <t xml:space="preserve">If yes, did the school require its coaches to complete a mental health training course as required by ORC 3313.5318?  </t>
  </si>
  <si>
    <t>Onsite Review
Evidence of training completion</t>
  </si>
  <si>
    <t>ORC 3313.6028</t>
  </si>
  <si>
    <t>Literacy curriculum</t>
  </si>
  <si>
    <t>Academic Programs (Literacy)</t>
  </si>
  <si>
    <t>The school uses core curriculum and instructional materials in English language arts and evidence-based reading intervention programs from lists established under division (B) of this section.  No school shall use any core curriculum, instructional materials, or intervention program in grades pre-K to five that use the three-cueing approach to teach students to read unless it obtains a waiver from the Department.</t>
  </si>
  <si>
    <t xml:space="preserve">Does the school use core curriculum and instructional materials in English language arts and evidence-based reading intervention programs from lists established under division (B) of ORC 3313.6028 AND have a Department-approved waiver on file for each student in grades preK-5 for whom the three-cueing approach is used?  </t>
  </si>
  <si>
    <t>ORC 3313.6029</t>
  </si>
  <si>
    <t>Parental notification of student assessment results</t>
  </si>
  <si>
    <t>By June 30 each year, the school provides a student's parents or guardians with the student's state assessment scores on any state assessment administered to the student during that school year by either 1) sending the scores to the parent or guardian by mail or email or 2) posting the scores in a secure portal on the district's or school's web site that the parent or guardian may access.</t>
  </si>
  <si>
    <t xml:space="preserve">Does the school annually administer any state assessments to any of its students?  </t>
  </si>
  <si>
    <t xml:space="preserve">If yes, did the school provide the assessment scores to its students' parents or guardians by one of the methods specified in ORC 3313.6029 by June 30?  </t>
  </si>
  <si>
    <t>ORC 3322.20, 3322.24</t>
  </si>
  <si>
    <t>Ohio computer science promise program; High school credit for courses under Ohio computer science promise program</t>
  </si>
  <si>
    <t>The school provides eligible students in grades 7-12 the opportunity to participate in the Ohio computer science promise program at no cost to the student.  Evidence of successful completion of each course through this program and the credits awarded by the school shall be included in the student's record.  The record shall indicate that the credits were earned as a participant of the program and shall include the name of the educational provider at which the credits were earned.  The school shall count successfully-completed courses for high school credit toward the school's graduation requirements and subject area requirements.</t>
  </si>
  <si>
    <t xml:space="preserve">Does the school have any students in grades 7-12?  </t>
  </si>
  <si>
    <t xml:space="preserve">If yes, did the school provide eligible students in grades 7-12 the opportunity to participate in the Ohio computer science promise program at no cost to the student AND did the school provide the required information (per ORC 3322.24) on the student's record AND did the school count successfully-completed courses for high school credit toward the school's graduation requirements and subject area requirements? </t>
  </si>
  <si>
    <t>Section 265.330 of H.B. 33 of the 135th General Assembly</t>
  </si>
  <si>
    <t>The school shall require all teachers and administrators to complete professional development by June 30, 2025 in the science of reading and evidence-based strategies in effective literacy instruction provided by the Department.  The school shall pay a stipend to each teacher who completes the professional development course as specified in Section 265.330 of H.B. 33 of the 135th General Assembly.</t>
  </si>
  <si>
    <t xml:space="preserve">Have all of the school's teachers and administrators completed the required professional development in the science of reading and evidence-based strategies in effective literacy instruction provided by the Department?  </t>
  </si>
  <si>
    <t xml:space="preserve">If no, does the school plan to have all of its teachers and administrators complete the required professional development by June 30, 2025 as required by Section 265.330 of H.B. 33 of the 135th General Assembly?   </t>
  </si>
  <si>
    <t>Onsite Review
Certificates of completion for teachers and administrators</t>
  </si>
  <si>
    <t>ORC 3314.22(C)</t>
  </si>
  <si>
    <t>ORC 3314.22</t>
  </si>
  <si>
    <t>Child entitled to computer supplied by the school</t>
  </si>
  <si>
    <t>Data and Technology</t>
  </si>
  <si>
    <t>Data and Technology (Computer Equipment)</t>
  </si>
  <si>
    <t>Site-based school's provision of a computer: the school provides a computer to students in the same manner as an e-school, consistent with ORC 3314.22</t>
  </si>
  <si>
    <t xml:space="preserve">Is the school a site-based school that requires student engagement in internet or computer-based instructional methods from their residence?  </t>
  </si>
  <si>
    <t xml:space="preserve">If yes, does the school supply computers to those students as required by ORC 3314.22(C)?  </t>
  </si>
  <si>
    <t xml:space="preserve">The school provides a computer to students unless waiver conditions are met. </t>
  </si>
  <si>
    <t xml:space="preserve">If yes, does the school provide students with a computer or have a waiver for students who do not receive computers?  </t>
  </si>
  <si>
    <t>ORC 3312.10,  3301.075</t>
  </si>
  <si>
    <t>OAC 3301-3-06</t>
  </si>
  <si>
    <t>Agreement with data acquisition site, Responsibilities of an information technology center and a user entity</t>
  </si>
  <si>
    <t>Data and Technology (ITC)</t>
  </si>
  <si>
    <t xml:space="preserve">The school participates, as required by its ITC, in governance, financial support, professional development, and submission of data. </t>
  </si>
  <si>
    <t xml:space="preserve">Does the school have an agreement with an ITC?  </t>
  </si>
  <si>
    <t xml:space="preserve">If yes, does the school participate as required with its ITC?  </t>
  </si>
  <si>
    <t>OAC 3301-3-01, 3301-3-02, 3301-3-03</t>
  </si>
  <si>
    <t>Information technology center permit eligibility and application</t>
  </si>
  <si>
    <t>The school and other user entities follow the appropriate procedures outlined in OAC 3301-3-03 to establish an ITC.</t>
  </si>
  <si>
    <t xml:space="preserve">Did the school establish an ITC?  </t>
  </si>
  <si>
    <t xml:space="preserve">If yes, did the school and other users follow procedures as outlined in statute?  </t>
  </si>
  <si>
    <t>ORC 2151.357</t>
  </si>
  <si>
    <t>Response respecting sealed records - index - limited inspection</t>
  </si>
  <si>
    <t>Data and Technology (Records)</t>
  </si>
  <si>
    <t xml:space="preserve">The school follows ORC 2151.357 pertaining to maintenance and release of sealed student records. </t>
  </si>
  <si>
    <t xml:space="preserve">Did the school have any delinquent students as defined in ORC 2152.02(E)? </t>
  </si>
  <si>
    <t xml:space="preserve">If yes, did the school maintain and/or release student records and related court records only as permitted in ORC 2151.357?  </t>
  </si>
  <si>
    <t>ORC 1347</t>
  </si>
  <si>
    <t>Personal information systems</t>
  </si>
  <si>
    <t>Current</t>
  </si>
  <si>
    <t>The school has adopted rules and developed procedures that provide for the correct operation of personal information systems as detailed in ORC 1347.</t>
  </si>
  <si>
    <t xml:space="preserve">Does the school take steps in accordance with ORC 1347 to protect information that must be kept confidential by law?  </t>
  </si>
  <si>
    <t>ORC 3314.17; 3301.0714</t>
  </si>
  <si>
    <t>ORC 3314.17</t>
  </si>
  <si>
    <t>Statewide education management information system</t>
  </si>
  <si>
    <t>Data and Technology (Reporting)</t>
  </si>
  <si>
    <t>The school follows all guidelines and timely submitted complete and accurate EMIS data using a software package certified by the Department. Each fiscal officer appointed under ORC 3314.011 is responsible for annually reporting the community school's data under ORC 3301.0714.</t>
  </si>
  <si>
    <t xml:space="preserve">Did the school use EMIS-compatible software and timely submit EMIS data?  </t>
  </si>
  <si>
    <t>Academic performance rating and report card system</t>
  </si>
  <si>
    <t xml:space="preserve">Is the school issued a dropout prevention and recovery report card?  </t>
  </si>
  <si>
    <t xml:space="preserve">If yes, did the school administer all required assessments and submit required data to the Department?  </t>
  </si>
  <si>
    <t>ORC 3314.038</t>
  </si>
  <si>
    <t>Children residing in residential center; reporting</t>
  </si>
  <si>
    <t>A school enrolling students who reside in a residential center annually reports the information to the Department and the Auditor of State.</t>
  </si>
  <si>
    <t xml:space="preserve">Does the school enroll students who reside in a residential center?    </t>
  </si>
  <si>
    <t xml:space="preserve">If yes, does the school properly report these students to the Department and the Auditor of State?  </t>
  </si>
  <si>
    <t>ORC 3310.42</t>
  </si>
  <si>
    <t>Autism scholarship program - data verification code request</t>
  </si>
  <si>
    <t>Data and Technology (SSID)</t>
  </si>
  <si>
    <t>The school complies with requests from the Department for the SSID of a student applying for the Autism Scholarship Program.</t>
  </si>
  <si>
    <t xml:space="preserve">Did the school have any students apply for the Autism Scholarship AND did the Department request SSID information for any student applicants?    </t>
  </si>
  <si>
    <t xml:space="preserve">If yes, did the school provide the SSID information for students applying for the Autism Scholarship when requested?  </t>
  </si>
  <si>
    <t>ORC 3310.11</t>
  </si>
  <si>
    <t>Request for data verification code of applicant</t>
  </si>
  <si>
    <t>The school complies with requests from the Department for the SSID of a student applying for the Educational Choice Scholarship Program.</t>
  </si>
  <si>
    <t xml:space="preserve">Did the school have any students apply for the Educational Choice Scholarship Program AND did the Department request SSID information for one or more students who applied for the scholarship?  </t>
  </si>
  <si>
    <t xml:space="preserve">If yes, did the school provide the Department with SSID information for students applying for the Educational Choice Scholarship Program when requested by the Department? </t>
  </si>
  <si>
    <t>ORC 3310.63</t>
  </si>
  <si>
    <t>Requests for data verification code</t>
  </si>
  <si>
    <t>The school complies with requests from the Department for the SSID of a student applying for the Jon Peterson Special Needs Scholarship Program.</t>
  </si>
  <si>
    <t xml:space="preserve">Did the school have any students apply for the Jon Peterson Special Needs Scholarship Program AND did the Department request SSID information for any applicant?  </t>
  </si>
  <si>
    <t xml:space="preserve">If yes, did the school comply with requests for SSID information for students applying for the Jon Peterson Special Needs Scholarship Program?  </t>
  </si>
  <si>
    <t>ORC 3313.978</t>
  </si>
  <si>
    <t>Implementation of program</t>
  </si>
  <si>
    <t>Cleveland Area Schools</t>
  </si>
  <si>
    <t>The school complies with requests from the Department for the SSID of a student applying for the Cleveland Scholarship Program.</t>
  </si>
  <si>
    <t xml:space="preserve">Did the school have any students apply for the Cleveland Scholarship Program AND did the Department request SSID information for any applicant?    </t>
  </si>
  <si>
    <t xml:space="preserve">If yes, did the school comply with requests from the Department to provide SSID information for students applying for the Cleveland Scholarship Program?  </t>
  </si>
  <si>
    <t>ORC 3301.948</t>
  </si>
  <si>
    <t>Provision of data to multi-state consortium prohibited.</t>
  </si>
  <si>
    <t>Data and Technology (Student Data)</t>
  </si>
  <si>
    <t>The community school does not provide student names and addresses to a multi-state consortium.</t>
  </si>
  <si>
    <t xml:space="preserve">Is the school part of a multi-state consortium?    </t>
  </si>
  <si>
    <t xml:space="preserve">If yes, does the school ensure that student names and addresses are not released to the multi-state consortium?  </t>
  </si>
  <si>
    <t>ORC 3319.321</t>
  </si>
  <si>
    <t>Confidentiality</t>
  </si>
  <si>
    <t xml:space="preserve">All schools </t>
  </si>
  <si>
    <t>The school only releases directory information regarding students in the circumstances described in law.</t>
  </si>
  <si>
    <t xml:space="preserve">Does the school have and follow its policy regarding the release of student directory information?  </t>
  </si>
  <si>
    <t>ORC 3314.27</t>
  </si>
  <si>
    <t>Maximum daily hours by computer-based school student</t>
  </si>
  <si>
    <t>The school maintains student participation records accurately and completely in a form easily provided to the Department upon the request of the Department or the Auditor of State.</t>
  </si>
  <si>
    <t xml:space="preserve">If yes, does the school maintain accurate records of daily student participation in learning opportunities?  </t>
  </si>
  <si>
    <t>ORC 3319.324</t>
  </si>
  <si>
    <t>Student record transfer</t>
  </si>
  <si>
    <t xml:space="preserve">Did the school receive any student records requests for any students transferring to another district or school?  </t>
  </si>
  <si>
    <t>Prohibition against students carrying electronic communications devices</t>
  </si>
  <si>
    <t>Data and Technology (Cell phones)</t>
  </si>
  <si>
    <t>Requires each district, community school, and STEM school to adopt a policy governing the use of cell phones by students during school hours.</t>
  </si>
  <si>
    <t>Document Submission
Copy of applicable policy and proof of adoption by school's governing authority</t>
  </si>
  <si>
    <t>The governing authority may adopt a policy prohibiting students from carrying an electronic communications device in any school building or on any school grounds or premises of the district.</t>
  </si>
  <si>
    <t>Did the governing authority adopt a policy prohibiting students from carrying an electronic communications device in any school building or on any school grounds or premises of the district?</t>
  </si>
  <si>
    <t>If yes, does the policy specify any disciplinary measures that will be taken for violation of this prohibition
-AND-
Is the policy posted in a central location in each school building and made available to students and parents upon request?</t>
  </si>
  <si>
    <t>401-A</t>
  </si>
  <si>
    <t>ORC 3314.261</t>
  </si>
  <si>
    <t>Attendance policies for internet- or computer-based community schools</t>
  </si>
  <si>
    <t>Internet- or computer-based schools that are not dropout prevention and recovery schools</t>
  </si>
  <si>
    <t>Enrollment/Admissions/Attendance</t>
  </si>
  <si>
    <t>Attendance</t>
  </si>
  <si>
    <t>The internet- or computer-based school's attendance policy specifies the conditions for which a student is considered to be in attendance or not in attendance.  Such schools shall develop and adopt a policy regarding failure of students to participate in instructional activities and the consequences students will face if this occurs.  Lists what an internet- or computer-based school must do if a student disenrolls.</t>
  </si>
  <si>
    <t xml:space="preserve">Is the school an internet- or computer-based school that is NOT a dropout prevention and recovery school? 
</t>
  </si>
  <si>
    <t xml:space="preserve">If yes, does the school have an attendance policy that meets the requirements of ORC 3314.261?  </t>
  </si>
  <si>
    <t>Document Submission (Either 401-A or 401-B applies, not both) (Submit docs under 401 in Epicenter)
Copy of the applicable board-approved school policy and evidence of board approval of the policy</t>
  </si>
  <si>
    <t>401-B</t>
  </si>
  <si>
    <t>ORC 3321.19, 3321.191</t>
  </si>
  <si>
    <t>Examination into cases of truancy-failure of parent, guardian or responsible person to cause child's attendance at school; Adoption of  policy regarding student absences; intervention strategies</t>
  </si>
  <si>
    <t>The school provides parents with the proper notice of truancy, utilizes an intervention strategy and/or files a complaint in juvenile court when appropriate for students who are truant. The board is to adopt policy regarding habitual truancy and intervention strategies.</t>
  </si>
  <si>
    <t xml:space="preserve">Is the school site-based or an internet- or computer-based drop out prevention school? </t>
  </si>
  <si>
    <t xml:space="preserve">If yes, does the school have a governing board approved policy regarding habitual truancy and intervention strategies AND 
did the board, in adopting the policy, consult with a judge of a juvenile court of the county, parents, guardians, or other people having care of the students attending school in the district, and with appropriate state and local agencies AND does the policy meet all requirements outlined in 3321.191(B)? </t>
  </si>
  <si>
    <t>Document Submission 
(Either 401-A or 401-B applies, not both) (Submit docs under 401 in Epicenter)
Copy of the applicable board-approved school policy and evidence of board approval of the policy</t>
  </si>
  <si>
    <t>ORC 3321.18</t>
  </si>
  <si>
    <t xml:space="preserve">Enforcement proceedings (truancy) </t>
  </si>
  <si>
    <t>The attendance officer institutes proceedings for violations of compulsory education laws.</t>
  </si>
  <si>
    <t xml:space="preserve">Did the school have any cases of truancy?  </t>
  </si>
  <si>
    <t xml:space="preserve">If yes, did the attendance officer institute proceedings for violations of compulsory education laws AND keep records? </t>
  </si>
  <si>
    <t>ORC 3321.13</t>
  </si>
  <si>
    <t>Duties of teacher and superintendent upon withdrawal or habitual absence of child from school - forms</t>
  </si>
  <si>
    <t xml:space="preserve">When students withdraw from the school, the school identified the reason for withdrawal and notified the appropriate parties. </t>
  </si>
  <si>
    <t xml:space="preserve">Did the school withdraw any students?  </t>
  </si>
  <si>
    <t xml:space="preserve">If yes, when the student was withdrawn from school, did the school identify the reasons for withdrawal AND notify the appropriate parties?  </t>
  </si>
  <si>
    <t>ORC 3321.041</t>
  </si>
  <si>
    <t>Excused absences for certain extracurricular activities</t>
  </si>
  <si>
    <t>A classroom teacher must accompany any students absent from school for an extracurricular or enrichment activity longer than four consecutive days.</t>
  </si>
  <si>
    <t xml:space="preserve">Did one or more students take any enrichment or extracurricular activities that required absence from school for more than four days?   </t>
  </si>
  <si>
    <t xml:space="preserve">If yes, did the school follow the requirements of law in having teachers present?  </t>
  </si>
  <si>
    <t>Onsite Review
Available evidence, which may include the itinerary or agrenda, the number of students that attended and the list of teachers that accompanied the students</t>
  </si>
  <si>
    <t>ORC 3313.66, 3313.668</t>
  </si>
  <si>
    <t>Suspension, expulsion or permanent exclusion - removal from curricular or extracurricular activities.; Removal from school based on absences</t>
  </si>
  <si>
    <t xml:space="preserve">The school complied with all requirements regarding the length of a suspension, expulsions or removal and provided students with the required due process concerning such actions. </t>
  </si>
  <si>
    <t xml:space="preserve">Did the school suspend, expel or remove one or more students during the school year?  </t>
  </si>
  <si>
    <t xml:space="preserve">If yes, did the school provide the student with due process? </t>
  </si>
  <si>
    <t>ORC 3313.66, 3313.661</t>
  </si>
  <si>
    <t>Policy regarding suspension, expulsion, removal, and permanent exclusion</t>
  </si>
  <si>
    <t>The school adopted a policy regarding suspension, expulsion, removal, and permanent exclusion of students fulfilling the requirements in ORC 3313.66 and 3313.661.</t>
  </si>
  <si>
    <t xml:space="preserve">Has the school adopted a policy regarding suspension, expulsion, removal and permanent exclusion of students that specifies the type of misconduct for which a student may be suspended, expelled, or removed?  </t>
  </si>
  <si>
    <t>Document Submission
Copy of the applicable board-approved school policy and evidence of board approval of the policy</t>
  </si>
  <si>
    <t>ORC 3313.662</t>
  </si>
  <si>
    <t>Adjudication order permanently excluding pupil from public schools.</t>
  </si>
  <si>
    <t xml:space="preserve">The school may issue to the governing board a request that a pupil that meets the requirements outlined in ORC 3313.662 be permanently excluded from public school attendance. </t>
  </si>
  <si>
    <t xml:space="preserve">Did the school seek to have a student permanently excluded from attending public school?   </t>
  </si>
  <si>
    <t xml:space="preserve">If yes, did the school follow the procedure identified in ORC 3313.662?  </t>
  </si>
  <si>
    <t>ORC 3321.141</t>
  </si>
  <si>
    <t>Contacting the parent, guardian, or other person having care of a student who was absent without legitimate excuse from school</t>
  </si>
  <si>
    <t>All schools with the exception of e-schools</t>
  </si>
  <si>
    <t>Within 2 hours of the beginning of each school day, the school makes at least one attempt to contact the parent, guardian, or other person having care of any student who was absent without legitimate excuse from the school.</t>
  </si>
  <si>
    <t xml:space="preserve">Is the school a site-based school? </t>
  </si>
  <si>
    <t xml:space="preserve">If yes, did the school attempt to contact a student's parent, guardian, or other person having care of the student within 2 hours of every instance of an unexcused student absence as outlined in ORC 3321.141? </t>
  </si>
  <si>
    <t>ORC 3313.668</t>
  </si>
  <si>
    <t>Removal from school based on absences; removal of students in grades pre-k through three</t>
  </si>
  <si>
    <t>All suspensions and expulsions for students in grades pre-kindergarten through three are either for offenses described in divisions (B)(2) to (5) of section 3313.66 of the Revised Code, as required by division (B)(1)(a) of section 3313.668 of the Revised Code or are necessary for the immediate health and safety of the student, the student's fellow classmates, classroom staff and teachers, or other school employees as required by division (B)(1)(b) of section 3313.668 of the Revised Code.</t>
  </si>
  <si>
    <t xml:space="preserve">Did the school issue an out-of-school suspension or expulsion to one or more students in pre-kindergarten through third grade during the school year?  </t>
  </si>
  <si>
    <t xml:space="preserve">If yes, was the out-of-school  suspension or expulsion for a reason outlined in ORC 3313.668(B)(1)(a) or (b)? </t>
  </si>
  <si>
    <t>ORC 3321.191(C)(1)</t>
  </si>
  <si>
    <t>Adoption of policy regarding student absences; intervention strategies</t>
  </si>
  <si>
    <t xml:space="preserve">In the event that a child of compulsory school age is absent with or without legitimate excuse from the public school the child is supposed to attend for thirty-eight or more hours in one school month, or sixty-five or more hours in a school year, the attendance officer of that school shall notify the child's parent, guardian, or custodian of the child's absences, in writing, within seven days after the date after the absence that triggered the notice requirement. </t>
  </si>
  <si>
    <t xml:space="preserve">Did the school have one or more students  who were absent with or without legitimate excuse for 38 hours or more in one school month or 65 or more hours in the school year? </t>
  </si>
  <si>
    <t xml:space="preserve">If yes, did the attendance officer of the school notify the child's parent, guardian, or custodian of the child's absences, in writing, within seven days after the date after the absence that triggered the notice requirement? </t>
  </si>
  <si>
    <t>ORC 3321.191(C)(2), 2151.011, 3321.19(E)</t>
  </si>
  <si>
    <t>If the absences of a student surpass the threshold for an habitual truant as set forth in section 2151.011 of the Revised Code, the principal or chief administrator of the school or the superintendent of the school district shall assign the student to an absence intervention team as outlined in ORC 3321.191(C)(2).</t>
  </si>
  <si>
    <t xml:space="preserve">Did the school have one or more students that surpassed the threshold for habitual truancy set forth in ORC 2151.011? </t>
  </si>
  <si>
    <t xml:space="preserve">If yes, did the principal or chief administrator assign the student to an absence intervention team AND follow all associated requirements of ORC 3321.191(C)(2) OR is the school exempt from the requirement to assign an intervention team as defined in ORC 3321.19(E)? </t>
  </si>
  <si>
    <t>ORC 3321.19(D), 2151.011, 3321.16, 3321.191</t>
  </si>
  <si>
    <t>Examination into cases of truancy - failure of parent, guardian or responsible person to cause child's attendance at school</t>
  </si>
  <si>
    <t>If the absences of a student surpass the threshold for an habitual truant as set forth in section 2151.011 of the Revised Code, the attendance officer shall file a complaint in the juvenile court of the county in which the child has a residence or legal settlement or in which the child is supposed to attend school jointly against the child and the parent, guardian, or other person having care of the child, in accordance with the timelines and conditions set forth in ORC 3321.16.</t>
  </si>
  <si>
    <t xml:space="preserve">Did the school have one or more students that was habitually truant and the student(s) refused to participate in or failed to make satisfactory progress on the absences intervention plan, other intervention strategies, or other alternatives after the school made meaningful attempts to re-engage the student? </t>
  </si>
  <si>
    <t xml:space="preserve">If yes, for each such student, did the attendance officer file a complaint in the juvenile court by the 61st day after the implementation of the absence intervention plan or, if the implementation of the absence intervention plan was extended under ORC 3321.16(B)(3), by the 31st day from the first day of instruction of the school year? </t>
  </si>
  <si>
    <t>ORC 3321.191(E)</t>
  </si>
  <si>
    <t>Each school district shall report to the Department, in a format and manner determined by the Department, any of the occurrences defined in 3321.191(E).</t>
  </si>
  <si>
    <t xml:space="preserve">Did the school have one or more students that met the requirements that triggered the school to report to the Department as required in ORC 3321.191(E)? </t>
  </si>
  <si>
    <t xml:space="preserve">If yes, did the school report the occurrence(s) to the Department in a format and manner determined by the Department? </t>
  </si>
  <si>
    <t>ORC 3313.66(A)</t>
  </si>
  <si>
    <t>Suspension, expulsion or permanent exclusion - removal from curricular or extracurricular activities</t>
  </si>
  <si>
    <t>The school's governing authority shall adopt a policy establishing parameters for completing and grading assignments missed because of a pupil's suspension.</t>
  </si>
  <si>
    <t xml:space="preserve">Did the school's governing authority adopt a policy establishing parameters for completing and grading assignments missed because of a student's suspension? </t>
  </si>
  <si>
    <t xml:space="preserve">Did the school have one or more students suspended during the school year? </t>
  </si>
  <si>
    <t xml:space="preserve">If yes, did the school provide the student(s) an opportunity to complete any classroom assignments missed because of the suspension AND allow the student to receive at least partial credit for the completed assignment(s)? </t>
  </si>
  <si>
    <t>ORC 3313.66</t>
  </si>
  <si>
    <t>If at the time an out-of-school suspension is imposed there are fewer than ten school days remaining in the school year in which the incident that gives rise to the suspension takes place, the superintendent shall not apply any remaining part of the period of the suspension to the following school year. The superintendent may instead require the pupil to participate in a community service program or another alternative consequence for a number of hours equal to the remaining part of the period of the suspension.</t>
  </si>
  <si>
    <t xml:space="preserve">Did the school have one or more students with an out-of-school suspension imposed when there were fewer than 10 school days remaining in the most recently completed school year? </t>
  </si>
  <si>
    <t xml:space="preserve">If yes, did the school  impose the remaining suspension time in the beginning of the current school year? </t>
  </si>
  <si>
    <t>ORC 3314.03(A)(6)(b)</t>
  </si>
  <si>
    <t>Specifications of contract between sponsor and governing authority - specifications of comprehensive plan</t>
  </si>
  <si>
    <t>The school's governing authority adopts an attendance policy that includes a procedure for automatically withdrawing a student from the school if the student without a legitimate excuse fails to participate in seventy-two consecutive hours of the learning opportunities offered to the student.</t>
  </si>
  <si>
    <t xml:space="preserve">Did the governing authority adopt an attendance policy that includes a procedure for automatically withdrawing a student from the school if the student without a legitimate excuse fails to participate in seventy-two consecutive hours of the learning opportunities offered to the student? </t>
  </si>
  <si>
    <t>ORC Chapter 3331</t>
  </si>
  <si>
    <t>Age and Schooling Certificates</t>
  </si>
  <si>
    <t>The school issues age and schooling certificates under the conditions specified in ORC Chapter 3331.</t>
  </si>
  <si>
    <t xml:space="preserve">Does the school have one or more students who have applied for an Age and Schooling Certificate?  </t>
  </si>
  <si>
    <t xml:space="preserve">If yes, did the school follow requirements defined in ORC Chapter 3331 regarding the issuance and record keeping of the Age and Schooling Certificate?  </t>
  </si>
  <si>
    <t>ORC 3314.06</t>
  </si>
  <si>
    <t>Admission procedures</t>
  </si>
  <si>
    <t>Enrollment/Admissions</t>
  </si>
  <si>
    <t>The school has admission procedures that specify the items outlined in ORC 3314.06.</t>
  </si>
  <si>
    <t xml:space="preserve">Does the school have admission procedures that comply with ORC 3314.06?  </t>
  </si>
  <si>
    <t>Document Submission
Copy of the applicable board-approved school admission procedures and evidence of board approval of the procedures</t>
  </si>
  <si>
    <t>ORC 3314.03(A)(19), 3314.06, 3314.061</t>
  </si>
  <si>
    <t xml:space="preserve">ORC 3314.03(A)(19) </t>
  </si>
  <si>
    <t>The school's admission policy for students residing outside the district of residence is followed.</t>
  </si>
  <si>
    <t xml:space="preserve">Does the school have an admission policy that addresses students residing outside the district of residence?  </t>
  </si>
  <si>
    <t>ORC 3301.0723</t>
  </si>
  <si>
    <t>Data verification code for younger children receiving state services</t>
  </si>
  <si>
    <t>The school, when enrolling a student, confirms whether the child has already been assigned an SSID before requesting or assigning a data verification code.</t>
  </si>
  <si>
    <t xml:space="preserve">Did the school assign an SSID to any incoming student?   </t>
  </si>
  <si>
    <t xml:space="preserve">If yes, did the school ensure that the student was not previously assigned an SSID?  </t>
  </si>
  <si>
    <t>ORC 3314.08, 3317.02, 5753.11</t>
  </si>
  <si>
    <t>ORC 3314.08</t>
  </si>
  <si>
    <t>OAC 3301-102-06</t>
  </si>
  <si>
    <t>Annual enrollment reports; payments from Department and calculating student population</t>
  </si>
  <si>
    <t>9/14/2016 and 6/11/2012</t>
  </si>
  <si>
    <t>The school provides complete and accurate reporting of student enrollment data used to calculate payments and reviews the school’s borrowing and expenditures for consistency with legal requirements.</t>
  </si>
  <si>
    <t xml:space="preserve">Did the school provide complete and accurate student enrollment data to the Department? </t>
  </si>
  <si>
    <t>ORC 3314.041</t>
  </si>
  <si>
    <t>Distributing statement concerning state-prescribed testing and compulsory attendance law to parents</t>
  </si>
  <si>
    <t>The school provides the parent, at the time a student is enrolled, with a statement about the requirement for enrolled students to take proficiency tests and other examinations prescribed by law.</t>
  </si>
  <si>
    <t xml:space="preserve">Does the school provide  the parent, at the time a student is enrolled, with a statement about the requirement for enrolled students to take proficiency tests and other examinations prescribed by law? </t>
  </si>
  <si>
    <t>Onsite Review
Copy of the statement/document provided to parents of newly enrolled students</t>
  </si>
  <si>
    <t>ORC 3314.03(A)(7)</t>
  </si>
  <si>
    <t>The school's contract includes the ways it will achieve racial and ethnic balance reflective of the community it serves.</t>
  </si>
  <si>
    <t xml:space="preserve">Does the school's contract include the ways in which the school will achieve racial and ethnic balance reflective of the community it serves? </t>
  </si>
  <si>
    <t>ORC 3313.672</t>
  </si>
  <si>
    <t>Presenting school records, custody order if applicable and certification of birth by new pupil</t>
  </si>
  <si>
    <t>At the time of initial entry to the school, the school's admissions office collects the documentation required by ORC 3313.672 from new students.</t>
  </si>
  <si>
    <t xml:space="preserve">Does the school collect all necessary documentation upon student enrollment in the school?  </t>
  </si>
  <si>
    <t>Onsite Review
Available evidence, which may include a list of items school collects from new students</t>
  </si>
  <si>
    <t>The school did not knowingly admit any student permanently excluded from school attendance by the Superintendent of Public Instruction.</t>
  </si>
  <si>
    <t xml:space="preserve">Does the school take steps to ensure that it does not admit any student permanently excluded from school attendance by the superintendent of public instruction?  </t>
  </si>
  <si>
    <t>ORC 3313.648</t>
  </si>
  <si>
    <t>Prohibiting incentives to enroll in district</t>
  </si>
  <si>
    <t>The school did not offer a monetary payment or other in-kind gift to any student or student's family as an incentive for the student to enroll in the school.</t>
  </si>
  <si>
    <t xml:space="preserve">Did the school ensure that no monetary or other gifts were given to a student or their family as an incentive for enrollment?  </t>
  </si>
  <si>
    <t>ORC 3313.6411</t>
  </si>
  <si>
    <t>Providing report card to parent</t>
  </si>
  <si>
    <t>The school provides parents or guardians with a copy of the most recent report card during the admissions process.</t>
  </si>
  <si>
    <t xml:space="preserve">Did the school provide parents or guardians  of students with a copy of the school's most recent report card during the admissions process?  </t>
  </si>
  <si>
    <t>Onsite Review
Available evidence, which may include a copy of enrollment package OR a checklist of all items included in the school's standard enrollment package</t>
  </si>
  <si>
    <t>ORC 3314.271</t>
  </si>
  <si>
    <t>Orientation course</t>
  </si>
  <si>
    <t>Internet- or computer- based community schools</t>
  </si>
  <si>
    <t>The school complies with all requirements of ORC 3314.271 regarding student orientation and parent involvement.</t>
  </si>
  <si>
    <t xml:space="preserve">If yes, does the school offer a student orientation course and notify students of the opportunity to participate in the orientation course AND does the school periodically communicate with each student's parent the performance and progress of that student, including opportunities for parent-teacher conferences?  </t>
  </si>
  <si>
    <r>
      <t xml:space="preserve">Onsite Review
Evidence that internet- or computer-based school notified each student of an opportunity to participate in a student orientation course; </t>
    </r>
    <r>
      <rPr>
        <u/>
        <sz val="10"/>
        <rFont val="Calibri"/>
        <family val="2"/>
        <scheme val="minor"/>
      </rPr>
      <t>and</t>
    </r>
    <r>
      <rPr>
        <sz val="10"/>
        <rFont val="Calibri"/>
        <family val="2"/>
        <scheme val="minor"/>
      </rPr>
      <t xml:space="preserve">
Evidence that internet-or computer-based school communicates with parents about the performance and progress of the student throughout the school year and provides opportunities for parent-teacher conferences</t>
    </r>
  </si>
  <si>
    <t>ORC 3321.01</t>
  </si>
  <si>
    <t>Compulsory school age - requirements for admission to kindergarten or first grade - pupil personnel service committee</t>
  </si>
  <si>
    <t>K-1</t>
  </si>
  <si>
    <t xml:space="preserve">Does the school offer grades kindergarten and/or first grade?   </t>
  </si>
  <si>
    <t xml:space="preserve">Document Submission
Copy of applicable school policy </t>
  </si>
  <si>
    <t>ORC 3314.11(A)</t>
  </si>
  <si>
    <t>Verification of residency</t>
  </si>
  <si>
    <t>ORC 3314.11(B)</t>
  </si>
  <si>
    <t>ORC 3314.11. 3314.03(A)(33)</t>
  </si>
  <si>
    <t>The governing authority of a community school shall adopt a policy that prescribes the number of documents listed in ORC 3314.11 (E) required to verify a student's residency and prescribes the information required to verify a student's residency.</t>
  </si>
  <si>
    <t xml:space="preserve">Does the school have a policy that prescribes the number of documents AND prescribes the information required to verify a student's residency? </t>
  </si>
  <si>
    <t>Document Submission
Copy of the applicable board-approved policy and evidence of board approval of the policy</t>
  </si>
  <si>
    <t>ORC 3314.11(D)</t>
  </si>
  <si>
    <t>ORC 3314.11</t>
  </si>
  <si>
    <t>If a community school's determination of the school district a student is entitled to attend differs from a district's determination, the community school shall provide the school district with documentation of the student's residency and shall make a good faith effort to accurately identify the correct residence of the student.</t>
  </si>
  <si>
    <t xml:space="preserve">Did the school have any instances in which their determination of a student's district of residency differed from that of the district? </t>
  </si>
  <si>
    <t xml:space="preserve">If yes, did the school, in all instances, provide the district with documentation of the student's residency and make good faith effort to accurately identify the correct residence of the student? </t>
  </si>
  <si>
    <t>ORC 3314.03(A)(32)</t>
  </si>
  <si>
    <t>A provision requiring the governing authority to adopt an enrollment and attendance policy that requires a student's parent to notify the community school in which the student is enrolled when there is a change in the location of the parent's or student's primary residence.</t>
  </si>
  <si>
    <t xml:space="preserve">Did the school's governing authority adopt an enrollment and attendance policy that requires a student's parent to notify the community school in which the student is enrolled when there is a change in the location of the parent's or student's primary residence? </t>
  </si>
  <si>
    <t>ORC 3321.01(G)</t>
  </si>
  <si>
    <t>Compulsory school age - requirements for admission to kindergarten or first grade - pupil personnel services committee</t>
  </si>
  <si>
    <t>Each district shall report to the Department, in the manner prescribed by the Department, the information described in ORC 3321.01(G)(2)(a) to (d).</t>
  </si>
  <si>
    <t xml:space="preserve">Does the school offer grade kindergarten?   </t>
  </si>
  <si>
    <t xml:space="preserve">If yes, did the school report to the Department the information described in divisions (G)(2)(a) to (d) of ORC 3321.01 by completing the annual survey?  </t>
  </si>
  <si>
    <t>ORC 3314.051</t>
  </si>
  <si>
    <t>Disposal of real property acquired from school district</t>
  </si>
  <si>
    <t>Fiscal</t>
  </si>
  <si>
    <t xml:space="preserve">A school that acquires property from a traditional public district follows notice and pricing requirements per ORC 3314.051 when disposing of the property. </t>
  </si>
  <si>
    <t xml:space="preserve">Did the school dispose of any real property acquired from a traditional public district?   </t>
  </si>
  <si>
    <t xml:space="preserve">If yes, did the school first offer the property to the district at the appraised fair market value to and keep the offer open for a period of sixty days before disposing of the real property in another lawful manner? </t>
  </si>
  <si>
    <t>Found in federal regulations</t>
  </si>
  <si>
    <t>None; however federal law ESEA and ESSA</t>
  </si>
  <si>
    <t>Schools that receive funding under Title I must maintain the required level of expenditures on an annual basis as outlined in federal regulation.</t>
  </si>
  <si>
    <t xml:space="preserve">Did the school accept Title I funds?  </t>
  </si>
  <si>
    <t xml:space="preserve">If yes, did the school meet the Maintenance of Effort requirements as outlined in federal regulation for the most recent review?  </t>
  </si>
  <si>
    <t>ORC 3314.042, 3314.032</t>
  </si>
  <si>
    <t>Compliance with standards of financial reporting</t>
  </si>
  <si>
    <t>The school reports all financial information in an easily understood format and by the reporting categories and subgroups required by the Department.</t>
  </si>
  <si>
    <t xml:space="preserve">Did the school report financial information and an annual budget in an easily understood format with all reporting categories and subgroups required by the Department?  </t>
  </si>
  <si>
    <t>ORC 3314.03(A)(15)</t>
  </si>
  <si>
    <t>The school provides a financial plan detailing an estimated budget and the per pupil expenditures for each year of the contract.</t>
  </si>
  <si>
    <t xml:space="preserve">Did the school's contract include a yearly financial plan and estimated budget with per pupil expenditures for each year of the term of the contract?  </t>
  </si>
  <si>
    <t>ORC 117.43</t>
  </si>
  <si>
    <t>OAC 117-6-01</t>
  </si>
  <si>
    <t>Chart of accounts - school districts and community schools</t>
  </si>
  <si>
    <t>The schools have maintained financial records in accordance with the uniform school accounting system (USAS).</t>
  </si>
  <si>
    <t xml:space="preserve">Does the school maintain its financial records in accordance with the uniform school accounting system? </t>
  </si>
  <si>
    <t>ORC 117.38</t>
  </si>
  <si>
    <t>OAC 117-2-03</t>
  </si>
  <si>
    <t>Annual financial reports</t>
  </si>
  <si>
    <t>The schools filed annual financial reports with the Auditor of State that are prepared using generally accepted accounting principles.</t>
  </si>
  <si>
    <t xml:space="preserve">Did the school open for the first time in the current school year? </t>
  </si>
  <si>
    <t xml:space="preserve">If no, did the school file its annual financial report with the Auditor of State for the previous school year?  </t>
  </si>
  <si>
    <t>Onsite Review
Copy of the confirmation page from the submission of the financial report</t>
  </si>
  <si>
    <t>ORC 3314.50</t>
  </si>
  <si>
    <t>Community School; bond</t>
  </si>
  <si>
    <t>The school posts a bond, in an amount of $50,000 with the Auditor of State to be used, in the event the school closes, to pay the auditor of state any moneys owed or that become owed by the school for the costs of audits conducted by the auditor of state or a public accountant under Chapter 117. of the Revised Code. In lieu of the bond, the school's sponsor or operator may provide a written guarantee to pay the audit costs of the school up to $50,000.</t>
  </si>
  <si>
    <t xml:space="preserve">Did the school initiate operations after 2/1/2016open for the first time in the current school year?   </t>
  </si>
  <si>
    <t xml:space="preserve">If yes, before opening, did the school post the bond, guarantee or cash deposit with the auditor of state, to be used in the event the school closes, to pay the auditor of state any monies owed or that become owed by the school for the costs of audits conducted by the auditor of state or a public accountant under Chapter 117. of the Revised Code OR in lieu of the bond, did the school's sponsor or operator provide a written guarantee to pay the audit costs of the school up to $50,000 AND is the bond, guarantee or cash deposit still current? </t>
  </si>
  <si>
    <t>ORC 3317.25</t>
  </si>
  <si>
    <t>ORC 3314.08(C)(4)</t>
  </si>
  <si>
    <t>Disadvantaged pupil impact aid spending</t>
  </si>
  <si>
    <t>The school spends economically disadvantaged funds in accordance with the allowances under ORC 3317.25, including the requirement to coordinate with a community partner in planning how to use the funds. At the end of each fiscal year, each city, local, exempted village, or joint vocational school district, community school, and STEM school shall submit a report to the Department describing the initiative or initiatives on which the district's or school's economically disadvantaged funds were spent during that fiscal year.</t>
  </si>
  <si>
    <t xml:space="preserve">Did the school receive any economically disadvantaged funds?    </t>
  </si>
  <si>
    <t xml:space="preserve">If yes, did the school properly spend the funds according to ORC 3317.25, including the requirement to coordinate with a community partner in planning how to use the funds, and did it submit a report to the Department as required?  </t>
  </si>
  <si>
    <t>ORC 3314.03(A)(11)(b)</t>
  </si>
  <si>
    <t>The school has liability insurance sufficient to cover any risks to the school.</t>
  </si>
  <si>
    <t xml:space="preserve">Does the school have appropriate liability insurance? </t>
  </si>
  <si>
    <t>ORC 2915.092</t>
  </si>
  <si>
    <t>Raffles - Illegal conduct of raffle - penalties</t>
  </si>
  <si>
    <t>The school does not conduct illegal raffles.</t>
  </si>
  <si>
    <t xml:space="preserve">Does the school take steps to ensure that it does not conduct illegal raffles?  </t>
  </si>
  <si>
    <t>ORC 3314.51</t>
  </si>
  <si>
    <t>Unauditable community school</t>
  </si>
  <si>
    <t xml:space="preserve">If the Auditor of State or a public accountant, under section 117.41 of the Revised Code, declares a community school to be unauditable, the governing authority of the school shall suspend the fiscal officer until the Auditor of State or a public accountant has completed an audit of the school, except that if the school has an operator and the operator employs the fiscal officer, the operator shall suspend the fiscal officer for that period. Suspension of the fiscal officer may be with or without pay, as determined by the entity imposing the suspension based on the circumstances that prompted the auditor of state's declaration. </t>
  </si>
  <si>
    <t xml:space="preserve">Has the school been determined to be unauditable?    </t>
  </si>
  <si>
    <t xml:space="preserve">If yes, has the school or the school's operator taken steps to suspend the fiscal officer?  </t>
  </si>
  <si>
    <t>Document Submission
Notice of suspension of fiscal officer</t>
  </si>
  <si>
    <t>ORC 3314.074</t>
  </si>
  <si>
    <t xml:space="preserve">Distributing assets of school permanently closed </t>
  </si>
  <si>
    <t>Fiscal (Closure)</t>
  </si>
  <si>
    <t>If a community school permanently closes, the assets of the school will be distributed. Any remaining funds shall be paid to the Department for deposit into the general revenue fund.</t>
  </si>
  <si>
    <t xml:space="preserve">Did the school permanently close during this school year AND were the assets distributed during this school year?   </t>
  </si>
  <si>
    <t xml:space="preserve">If yes, were the assets of the school properly distributed?  </t>
  </si>
  <si>
    <t xml:space="preserve">ORC 3314.023, ORC 3314.44 </t>
  </si>
  <si>
    <t>ORC 3314.023</t>
  </si>
  <si>
    <t>Monitoring, oversight, and technical assistance; school closure</t>
  </si>
  <si>
    <t>If a community school closes or is permanently closed, the designated fiscal officer shall deliver all financial and enrollment records to the school's sponsor within 30 days of the school's closure.</t>
  </si>
  <si>
    <t xml:space="preserve">Did the school permanently close during this school year?    </t>
  </si>
  <si>
    <t xml:space="preserve">If yes, did the fiscal officer deliver all financial and enrollment records to the school's sponsor within 30 days of the school's closure AND deliver educational records of each student to the appropriate district of residence within 7 business days of the school’s closure?  </t>
  </si>
  <si>
    <t>517-A</t>
  </si>
  <si>
    <t xml:space="preserve">ORC 3314.011 </t>
  </si>
  <si>
    <t>Designated fiscal officer - bond - licensing</t>
  </si>
  <si>
    <t>Fiscal (Fiscal Officer)</t>
  </si>
  <si>
    <t>The school's fiscal officer is hired consistent with the requirements of ORC 3314.011.</t>
  </si>
  <si>
    <t xml:space="preserve">Does the school have a properly licensed fiscal officer employed or engaged under a contract with the governing authority of the school?  </t>
  </si>
  <si>
    <t>Onsite Review
Employment agreement or contract and appropriate license</t>
  </si>
  <si>
    <t>517-B</t>
  </si>
  <si>
    <t>ORC 3314.011</t>
  </si>
  <si>
    <t>Designated fiscal officer - bond-licensing</t>
  </si>
  <si>
    <t>The governing authority of a community school adopted a resolution waiving the requirement that the governing authority is the party responsible to employ or contract with the designated fiscal officer and the school's sponsor approves the resolution. A new resolution is required for each year the authority wishes to waive this requirement and the sponsor approves each resolution.</t>
  </si>
  <si>
    <t xml:space="preserve">Did the governing authority adopt a resolution waiving the requirement that the school's governing authority employs or contracts with the designated fiscal officer?  </t>
  </si>
  <si>
    <t xml:space="preserve">If yes, did the sponsor approve the resolution and was documentation provided to the Department?  </t>
  </si>
  <si>
    <t>ORC 5705.391</t>
  </si>
  <si>
    <t>Board of education spending plan</t>
  </si>
  <si>
    <t>Fiscal (Five-Year Forecast)</t>
  </si>
  <si>
    <t xml:space="preserve">The school submitted a five-year forecast to the Department and, upon notification of a potential deficit, took immediate steps to eliminate any deficit in the current fiscal year and began plans to avoid projected future deficits. </t>
  </si>
  <si>
    <t xml:space="preserve">Did the school timely submit two five-year forecasts to the Department?  </t>
  </si>
  <si>
    <t>ORC 3314.024</t>
  </si>
  <si>
    <t>Detailed accounting by management company; categories of expenses</t>
  </si>
  <si>
    <t>Fiscal (Operator/Management Company)</t>
  </si>
  <si>
    <t xml:space="preserve">The school receives a detailed financial accounting from its management company if the management company receives more than 20 percent of the annual gross revenues of a community school, consistent with the requirements of ORC 3314.024. A management company that receives more than 20 percent of the annual gross revenues of a community school shall provide a detailed accounting, including the nature and costs of goods and services it provides to the community school. </t>
  </si>
  <si>
    <t xml:space="preserve">Did the school contract with an entity, to act as a management company or operator, that received more than 20 percent of the annual gross revenues of the school for the previous school year? </t>
  </si>
  <si>
    <t xml:space="preserve">If yes, did the school receive a detailed financial accounting for the previous school year from the contracted entity?  </t>
  </si>
  <si>
    <t>OAC 3301-92-04</t>
  </si>
  <si>
    <t xml:space="preserve">Was the school notified by the Department of any potential to incur a deficit in the current fiscal year or of any strong indications that a deficit will be incurred in either of the ensuring two years?  </t>
  </si>
  <si>
    <t xml:space="preserve">If yes, did the school take immediate steps to eliminate any deficit in the current year and begin to plan to avoid projected future deficits? </t>
  </si>
  <si>
    <t>ORC 3314.52(A-B)</t>
  </si>
  <si>
    <t>Policies for use of credit card accounts</t>
  </si>
  <si>
    <t>Not later than three months after the effective date of this section, the governing authority of a community school that holds a credit card account on the effective date of this section shall adopt a written policy for the use of credit card accounts. Otherwise, a governing authority shall adopt a written policy before first holding a credit card account. The name of the community school shall appear on cards and checks.</t>
  </si>
  <si>
    <t xml:space="preserve">Does the school hold a credit card account? </t>
  </si>
  <si>
    <t xml:space="preserve">If yes, has the school's governing authority adopted a policy for the use of credit card accounts that addresses the requirements in ORC 3314.52(A) and set up the account as required by ORC 3314.52(B)? </t>
  </si>
  <si>
    <t>ORC 3314.52(C)(D)</t>
  </si>
  <si>
    <t>If the designated fiscal officer of the community school does not retain general possession and control of the credit card account and presentation instruments related to the account including cards and checks, the governing authority shall appoint a compliance officer to perform the duties enumerated under 3314.52(D).</t>
  </si>
  <si>
    <t>Does the school hold a credit card account AND does the school's fiscal officer retain possession and control of the card account and presentation instruments related to the account including cards and checks? 
--OR--
If this item does not apply because the school does not hold a credit card account, select N/A</t>
  </si>
  <si>
    <t>If no, did the school's governing authority  appoint a compliance officer to perform the duties enumerated under ORC 3314.52(D)?</t>
  </si>
  <si>
    <t>Document Submission
Evidence of appointment of compliance officer</t>
  </si>
  <si>
    <t>If the community school's fiscal officer does not retain general possession and control of the credit card account and presentation instruments related to the account including cards and checks, the governing authority shall appoint a compliance officer to perform the duties enumerated under ORC 3314.52(D). The compliance officer, if applicable, and the governing authority at least quarterly shall review the number of cards and accounts issued, the number of active cards and accounts issued, the cards' and accounts' expiration dates, and the cards' and accounts' credit limits.</t>
  </si>
  <si>
    <t>Does the school hold a credit card account AND did the school's governing authority appoint a compliance officer to perform the duties enumerated under ORC 3314.52(D) 
--OR--
If this item not apply because either the school does not hold a credit card account or was not required to appoint a compliance officer, select N/A</t>
  </si>
  <si>
    <t xml:space="preserve">If yes, did the compliance officer and the governing authority at least quarterly review the number of cards and accounts issued, the number of active cards and accounts issued, the cards'  and accounts' expiration dates, and the cards' and accounts' credit limits? </t>
  </si>
  <si>
    <t>ORC 3314.52(C)</t>
  </si>
  <si>
    <t xml:space="preserve">If a chief administrator acting as compliance officer has authority to use a credit card account, the governing authority monthly shall review the credit card account transaction detail and shall sign an attestation stating the governing authority reviewed the credit card account transaction detail. </t>
  </si>
  <si>
    <t xml:space="preserve">Does the school have a credit card account AND is a chief administrator serving as the compliance officer and the school's fiscal officer does not retain general possession and control of the credit card account and presentation instruments related to the accounts including cards and checks AND does the chief administrator have authority to use the credit card 
--OR--
If this item does not apply because the school does not hold a credit card account, select N/A
</t>
  </si>
  <si>
    <t xml:space="preserve">If yes, did the governing authority monthly review the credit card account transaction detail and sign an attestation stating the governing authority reviewed the credit card account transaction detail? 
</t>
  </si>
  <si>
    <t>Document Submission
Signed attestations of the board’s monthly reviews of the credit card account transaction details</t>
  </si>
  <si>
    <t>ORC 3314.52(G)</t>
  </si>
  <si>
    <t>The fiscal officer or the fiscal officer's designee annually shall file a report with the governing authority detailing all rewards received based on the use of the political subdivision's credit card account.</t>
  </si>
  <si>
    <t xml:space="preserve">If yes, does the fiscal officer or the fiscal officer's designee annually file a report with the school's governing authority detailing all rewards received based on the use of the school's credit card account? </t>
  </si>
  <si>
    <t>Document Submission
A copy of annual report that details all awards received based on the use of the school’s credit card account 
AND 
Evidence that the report was submitted to the governing authority. Available evidence may include a copy of board meeting minutes or other documentation showing that the report was made available to the governing authority.</t>
  </si>
  <si>
    <t>ORC 3.061, 3314.011</t>
  </si>
  <si>
    <t>Dishonesty and faithful performance of duty policy in lieu of bond</t>
  </si>
  <si>
    <t>A school's governing authority may adopt a policy, by ordinance or resolution, to allow for the use of an employee dishonesty and faithful performance of duty policy, rather than a surety bond, to cover losses caused by the fraudulent or dishonest actions of, and the failure to perform a duty prescribed by law for, officers, employees, or appointees that would otherwise be required to give an individual surety bond to qualify for the office or employment before entering upon the discharge of duties imposed by the office or employment. </t>
  </si>
  <si>
    <t xml:space="preserve">Did the school's fiscal officer, before duties as fiscal officer of the school, execute a bond that meets the requirements of ORC 3314.011(B)? </t>
  </si>
  <si>
    <t xml:space="preserve">If no, did the school's governing authority adopt a policy that meets the requirements of ORC 3.061 to allow for use of an employee dishonesty and faithful performance of duty policy rather than a surety bond?  </t>
  </si>
  <si>
    <t>Document Submission
Copy of the applicable board-approved school policy and evidence of board approval of the policy OR copy of bond</t>
  </si>
  <si>
    <t>ORC 3317.26</t>
  </si>
  <si>
    <t>School wellness and success funds</t>
  </si>
  <si>
    <t>Health and Safety</t>
  </si>
  <si>
    <t>Health</t>
  </si>
  <si>
    <t>The school spends the student wellness and success funds it receives for initiatives detailed in ORC 3317.26. The school develops a plan for utilizing the funds in coordination with community partners detailed in ORC 3317.26. The school shares the plan at a public meeting of the governing authority within 30 days of the creation or amendment of the plan and posts the plan on the school's web site.</t>
  </si>
  <si>
    <t xml:space="preserve">Did the school develop a plan for spending their Student Success and Wellness funding for the current school year?  </t>
  </si>
  <si>
    <t xml:space="preserve">If yes, does that plan meet statutory requirements as specified in ORC 3317.26 regarding use of funds and plan development with appropriate partners AND did the school share and post the plan as required in ORC 3317.26?  </t>
  </si>
  <si>
    <t>After the end of each fiscal year, the school submits a report to the Department, in the manner required by the Department, describing the initiative or initiatives on which the school's student wellness and success funds were spent during that fiscal year.</t>
  </si>
  <si>
    <t xml:space="preserve">Did the school submit the report of its expenditures related to the Student Success and Wellness Funds for the previous school year in the manner required by the Department?  </t>
  </si>
  <si>
    <t>ORC 3313.848</t>
  </si>
  <si>
    <t>Disposition of unexpended funds under service agreement</t>
  </si>
  <si>
    <t xml:space="preserve">A school that has a service agreement with an educational service center (ESC) may elect to have the ESC retain unexpended and unobligated funds at the end of a fiscal year for the purpose of applying them toward any payment the school will owe to the ESC under a service agreement for the next fiscal year. The school may expend its retained funds only for services specifically set forth under a service agreement. </t>
  </si>
  <si>
    <t xml:space="preserve">Does the school have a service agreement with an educational service center (ESC) AND did the school elect to have the ESC retain those unexpended and unobligated funds for use during the current school year?  </t>
  </si>
  <si>
    <t xml:space="preserve">If yes, were the retained funds used for appropriate services and reported as required in ORC 3313.848?  </t>
  </si>
  <si>
    <t>ORC 3313.5319</t>
  </si>
  <si>
    <t>Cash payments at school-affiliated events</t>
  </si>
  <si>
    <t xml:space="preserve">Does the school participate in any athletic event regulated by an interscholastic conference or an organization that regulates interscholastic conferences?  </t>
  </si>
  <si>
    <t>ORC 3309.013, 9.90, 9.91</t>
  </si>
  <si>
    <t>ORC 3314.10</t>
  </si>
  <si>
    <t>Exclusions from definition of employee under ORC section 3309.01; Purchase or procurement of insurance for educational employees; Placement or purchase of tax sheltered annuity for educational employees</t>
  </si>
  <si>
    <t>Governance and Employment</t>
  </si>
  <si>
    <t>Employment</t>
  </si>
  <si>
    <t>A community school and/or its management company may employ and make appropriate withholdings for teachers and non-teaching employees to carry out its mission and fulfill its contract.</t>
  </si>
  <si>
    <t xml:space="preserve">Does the school's governing authority directly hire the school employees and make appropriate withholdings?   </t>
  </si>
  <si>
    <t xml:space="preserve">If no, does the school's operator or management company hire the employees and make appropriate withholdings?  </t>
  </si>
  <si>
    <t>ORC 3314.401</t>
  </si>
  <si>
    <t>Employee investigation report kept in personnel file</t>
  </si>
  <si>
    <t>The school maintained reports of its investigations into the conditions described in ORC 3314.40(B) in the employee's personnel file.</t>
  </si>
  <si>
    <t xml:space="preserve">Did the school have any employee  that committed an act that is unbecoming to the teaching profession or an offense described in division (B)(2) or (C) of section 3319.31 or division (B)(1) of section 3319.39 of the Revised Code?   </t>
  </si>
  <si>
    <t xml:space="preserve">If yes, did the school maintain reports of the investigation in the employee's file?  </t>
  </si>
  <si>
    <t>ORC 3314.101</t>
  </si>
  <si>
    <t>Suspension of employee pending criminal action</t>
  </si>
  <si>
    <t>The school will suspend a person from all duties that require the care, custody or control of a child during the pendency of the criminal action against the person.</t>
  </si>
  <si>
    <t xml:space="preserve">Did the school have any employees charged with a criminal action as specified in ORC 3314.101?   </t>
  </si>
  <si>
    <t xml:space="preserve">If yes, did the school suspend the employee?  </t>
  </si>
  <si>
    <t>ORC 117.103</t>
  </si>
  <si>
    <t>Auditor of State</t>
  </si>
  <si>
    <t>The school is in compliance with audit requirements and new employees are provided the means of reporting fraud.</t>
  </si>
  <si>
    <t xml:space="preserve">Did any new employees begin working at the school during the current school year?  </t>
  </si>
  <si>
    <t xml:space="preserve">If yes, did the school comply with Auditor of State requirements and  provide new employees with a means of reporting fraud?  </t>
  </si>
  <si>
    <t xml:space="preserve">Onsite Review
Available evidence, which may include a copy of the employee handbook AND evidence of receipt of employee handbook by new employee(s) </t>
  </si>
  <si>
    <t>ORC 2744</t>
  </si>
  <si>
    <t>Political Subdivision Tort Liability</t>
  </si>
  <si>
    <t>The school provides for the defense of an employee in specific situations outlined in ORC 2744.</t>
  </si>
  <si>
    <t xml:space="preserve">Did the school have an employee sued under situations outlined in ORC 2744?   </t>
  </si>
  <si>
    <t xml:space="preserve">If yes, did the school provide for the employee's defense?  </t>
  </si>
  <si>
    <t>ORC 2313.19</t>
  </si>
  <si>
    <t>Employer may not penalize employee for being called to jury duty</t>
  </si>
  <si>
    <t xml:space="preserve">The school demonstrates that an employee is not penalized for being called to jury duty. </t>
  </si>
  <si>
    <t xml:space="preserve">Did the school, or the entity that employs its staff, have one or more employees called for jury duty? </t>
  </si>
  <si>
    <t xml:space="preserve">If yes, did the school or entity that employs its staff adhere to the requirements of ORC 2313.19? </t>
  </si>
  <si>
    <t>ORC 3323.11</t>
  </si>
  <si>
    <t>Employment and qualifications of necessary personnel</t>
  </si>
  <si>
    <t>The school shall employ, as necessary, the personnel to meet the needs of the students with disabilities enrolled in the school. Personnel shall possess appropriate qualifications and certificates or licenses as prescribed in the rules of the state board of education.</t>
  </si>
  <si>
    <t xml:space="preserve">Does the school employ, as necessary, the personnel to meet the needs of the children with disabilities it has enrolled? </t>
  </si>
  <si>
    <t xml:space="preserve">If yes, do the school’s special education personnel have the appropriate qualifications and certificates or licenses as required by law?  </t>
  </si>
  <si>
    <t>ORC 9.91</t>
  </si>
  <si>
    <t>Placement or purchase of tax-sheltered annuity for educational employees</t>
  </si>
  <si>
    <t>The school allows employees to designate the licensed agent, broker, or company through whom the placement or purchase of a tax-sheltered annuity is arranged, consistent with ORC 9.91.</t>
  </si>
  <si>
    <t xml:space="preserve">Does the school offer a tax-sheltered annuity program?   </t>
  </si>
  <si>
    <t xml:space="preserve">If yes, does the school comply with the requirements of law?  </t>
  </si>
  <si>
    <t xml:space="preserve">Onsite Review
Available evidence, which may include the form that an employee completes if school procures a tax-sheltered annuity for such employee
</t>
  </si>
  <si>
    <t>ORC 3319.223</t>
  </si>
  <si>
    <t>ORC 3314.03(A)</t>
  </si>
  <si>
    <t>OAC 3301-24-04</t>
  </si>
  <si>
    <t>Teacher residency</t>
  </si>
  <si>
    <t xml:space="preserve">Employment </t>
  </si>
  <si>
    <t>The school's resident educator program complies with the requirement in OAC 3301-24-04.</t>
  </si>
  <si>
    <t xml:space="preserve">Do any of the school's teachers hold a resident educator license?  </t>
  </si>
  <si>
    <t xml:space="preserve">If yes, does the school comply with the requirements of the administrative code regarding a Resident Educator program? </t>
  </si>
  <si>
    <t>ORC 3319.22</t>
  </si>
  <si>
    <t>ORC 3314.03(A)(10)</t>
  </si>
  <si>
    <t>LPDC (Standards and requirements for educator licenses - local professional development committee)</t>
  </si>
  <si>
    <t xml:space="preserve"> 9/29/2015</t>
  </si>
  <si>
    <t>The school has a local professional development committee to determine coursework and other professional development needed by licensed educators to satisfy the renewal of such licenses.</t>
  </si>
  <si>
    <t xml:space="preserve">Does the school, or its operator, have an active local professional development committee?    </t>
  </si>
  <si>
    <t>Onsite Review
Available evidence, which may include documentation of the local professional development committee and meeting schedule for the current school year. If provided by an operator or management company, then evidence of the committee from the operator or management company.</t>
  </si>
  <si>
    <t>ORC 3319.0812, ORC 3319.22-3319.24, ORC 3319.26-3319.28, ORC 3319.30, ORC 3319.102</t>
  </si>
  <si>
    <t>Teacher licenses</t>
  </si>
  <si>
    <t xml:space="preserve">All school teachers,  student teachers, substitute teachers, aides and providers are appropriately licensed or have a required permit. </t>
  </si>
  <si>
    <t>ORC 4141</t>
  </si>
  <si>
    <t>Unemployment compensation</t>
  </si>
  <si>
    <t>The school maintains true and accurate employment and payroll records.</t>
  </si>
  <si>
    <t xml:space="preserve">Does the school maintain accurate employment and payroll records? </t>
  </si>
  <si>
    <t>ORC 4113.52</t>
  </si>
  <si>
    <t>Reporting violation of law by employer or fellow employee</t>
  </si>
  <si>
    <t xml:space="preserve">The school did not take any disciplinary or retaliatory action against an employee for reporting a violation of any criminal offense that is likely to cause an imminent risk of physical harm to persons or a hazard to public health or safety, a felony or an improper solicitation for contribution. </t>
  </si>
  <si>
    <t xml:space="preserve">Did any employee of the school report any criminal offense by the employer or a fellow employee?    </t>
  </si>
  <si>
    <t xml:space="preserve">If yes, did the school ensure that no disciplinary or retaliatory actions were taken against the employee? </t>
  </si>
  <si>
    <t>ORC 4112</t>
  </si>
  <si>
    <t>Civil Rights Commission</t>
  </si>
  <si>
    <t>The school did not discriminate against employees, prospective employees, vendors or prospective vendors on the basis of race, color, religion, sex, military status, national origin, disability, age, or ancestry. The school did not request, make or keep records of, use on an application form, print or publish, announce a policy using a quota system, or utilize in recruitment or hiring  any information concerning the race, color, religion, sex, military status, national origin, disability, age, or ancestry of an employee or prospective employee, except as certified in advance as a bona fide occupational qualification by the Ohio Civil Rights Commission.</t>
  </si>
  <si>
    <t xml:space="preserve">Did the school ensure that it is not discriminatory in its hiring or contracting practices? </t>
  </si>
  <si>
    <t>ORC 3319.303</t>
  </si>
  <si>
    <t>Not found, but covered in ORC 3314.03(A)(10)</t>
  </si>
  <si>
    <t>OAC 3301-27-01</t>
  </si>
  <si>
    <t>Qualifications to direct, supervise, or coach a pupil activity program</t>
  </si>
  <si>
    <t>All coaches, as defined in ORC 3319.303, employed by the school have been issued a pupil-activity permit by the State Board of Education.</t>
  </si>
  <si>
    <t xml:space="preserve">Does the school employ, contract or retain any coaches for a pupil activity program or interscholastic athletic program that do not hold a teaching certificate?  </t>
  </si>
  <si>
    <t xml:space="preserve">If yes, do all such coaches have a current pupil activity permit issued by the Department?  </t>
  </si>
  <si>
    <t>ORC 3314.03(A)(12)</t>
  </si>
  <si>
    <t xml:space="preserve">Employment  </t>
  </si>
  <si>
    <t>The contract with the sponsor must provide for arrangements for health and other benefits  for school employees.</t>
  </si>
  <si>
    <t xml:space="preserve">Does the contract with the sponsor provide for arrangements for providing health and other benefits to school employees?  </t>
  </si>
  <si>
    <t>ORC 3319.27</t>
  </si>
  <si>
    <t>OAC 3301-24-11</t>
  </si>
  <si>
    <t>Alternative principal license</t>
  </si>
  <si>
    <t xml:space="preserve">The school provides resources necessary for individuals with an alternative principal license to fulfill licensure requirements. </t>
  </si>
  <si>
    <t xml:space="preserve">Does the school employ a principal with an alternative principal license?    </t>
  </si>
  <si>
    <t xml:space="preserve">If yes, does the school provide resources necessary to fulfill licensure requirements?  </t>
  </si>
  <si>
    <t>ORC 4167</t>
  </si>
  <si>
    <t>Public employment risk reduction program</t>
  </si>
  <si>
    <t xml:space="preserve">Employment  (Workers' Compensation laws) </t>
  </si>
  <si>
    <t xml:space="preserve">Current </t>
  </si>
  <si>
    <t>The school is in compliance with Ohio employment risk reduction laws, standards, rules, and orders applicable to public employers, or has been granted a variance from the standard or provision by the Bureau of Workers' Compensation.</t>
  </si>
  <si>
    <t xml:space="preserve">Does the school, or entity that employs its staff, participate in the employment risk reduction program? </t>
  </si>
  <si>
    <t xml:space="preserve">If no, has the school, or the entity that employs its staff, been granted a temporary variance from the Ohio Bureau of Workers' Compensation?  </t>
  </si>
  <si>
    <t>ORC 4123, 4123.35</t>
  </si>
  <si>
    <t>Worker's compensation</t>
  </si>
  <si>
    <t>The school is current in their workers' compensation premiums and have a current certificate indicating compliance.</t>
  </si>
  <si>
    <t xml:space="preserve">Is the school in compliance with Ohio Workers' Compensation laws?  </t>
  </si>
  <si>
    <t>Document Submission
Certificate from the Ohio Bureau of Workers' Compensation</t>
  </si>
  <si>
    <t>ORC 3314.41</t>
  </si>
  <si>
    <t>Criminal records check of private contract employee</t>
  </si>
  <si>
    <t>Employment (Background Checks)</t>
  </si>
  <si>
    <t>The school requires a criminal records check for any person who is an employee of a private company that provides the school with essential services as defined in ORC 3314.41(A)(2) and meets the requirements of ORC 3314.41(B) and ORC 3314.41(C).</t>
  </si>
  <si>
    <t xml:space="preserve">Does the school contract with a private company to provide essential services as defined in ORC 3314.41(A)(2)?  </t>
  </si>
  <si>
    <t xml:space="preserve">If yes, did the school require criminal records checks for any employee of the private company that met the requirements of ORC 3314.41(B) and ORC 3314.41(C)?  </t>
  </si>
  <si>
    <t>Onsite Review
Copy of contract with private company</t>
  </si>
  <si>
    <t>ORC 3319.31, 3319.311, 3319.39, 3319.391</t>
  </si>
  <si>
    <t>OAC 3301-20-03</t>
  </si>
  <si>
    <t>Employment of non-licensed individuals with certain criminal convictions</t>
  </si>
  <si>
    <t>The school has a current criminal background check on file for each of its non-licensed employees, employs no such employees convicted of a non-rehabilitative offense, and maintains evidence of rehabilitation for any such employees convicted of a rehabilitative offense.</t>
  </si>
  <si>
    <t xml:space="preserve">Does the school have current criminal background checks for non-licensed employees? </t>
  </si>
  <si>
    <t>Onsite Review
List of non-licensed employees and copy of background checks for such employees</t>
  </si>
  <si>
    <t xml:space="preserve">Has any current non-licensed employee been convicted of a non-rehabilitative offense? </t>
  </si>
  <si>
    <t xml:space="preserve">If yes, was the employee terminated?  </t>
  </si>
  <si>
    <t xml:space="preserve">Has any current non-licensed employee been convicted of a rehabilitative offense? </t>
  </si>
  <si>
    <t xml:space="preserve">If yes, did the school maintain evidence of rehabilitation?  </t>
  </si>
  <si>
    <t>ORC 3319.291, 3319.31, 3319.311, 3319.39</t>
  </si>
  <si>
    <t>OAC 3301-20-01</t>
  </si>
  <si>
    <t>Employment of individuals in positions that require a license and licensure of individuals with certain criminal convictions or other alternative dispositions</t>
  </si>
  <si>
    <t>The school has a current criminal background check on file for each of its licensed employees.</t>
  </si>
  <si>
    <t xml:space="preserve">Does the school have current criminal background checks of its licensed employees? </t>
  </si>
  <si>
    <t>Onsite Review
List of licensed employees and copy of background checks for such employees</t>
  </si>
  <si>
    <t>ORC 3301.541</t>
  </si>
  <si>
    <t>Criminal records check</t>
  </si>
  <si>
    <t>The school conducts a criminal records check for all employees working in the preschool.</t>
  </si>
  <si>
    <t xml:space="preserve">If yes, does the school ensure that criminal background checks are completed for all employees?  </t>
  </si>
  <si>
    <t>Teachers and nonteaching employees</t>
  </si>
  <si>
    <t>Employment (Collective Bargaining)</t>
  </si>
  <si>
    <t>The school acknowledges the rights of any school employees to organize and collectively bargain and monitors employment practices accordingly.</t>
  </si>
  <si>
    <t xml:space="preserve">Are the school employees part of a collective bargaining unit?    </t>
  </si>
  <si>
    <t xml:space="preserve">If yes, does the school acknowledge the bargaining unit and monitor their employment practices in accordance with the bargaining unit contract?  </t>
  </si>
  <si>
    <t>ORC 3314.03(A)(17)</t>
  </si>
  <si>
    <t xml:space="preserve">Conversion community schools </t>
  </si>
  <si>
    <t>For conversion schools, duties or responsibilities are delegated to the governing authority of the community school with respect to all or any specified group of employees provided the delegation is not prohibited by a collective bargaining agreement applicable to such employees.</t>
  </si>
  <si>
    <t xml:space="preserve">Is the school a conversion school AND were the employees delegated to the school?    </t>
  </si>
  <si>
    <t xml:space="preserve">If yes, does the school's contract specify the duties and responsibilities that were transferred to the governing authority of the community school? </t>
  </si>
  <si>
    <t>ORC 4117.10</t>
  </si>
  <si>
    <t>Terms of the agreement</t>
  </si>
  <si>
    <t>The school's governing authority receives a copy of the collective bargaining agreement within 14 days of the parties finalizing it.</t>
  </si>
  <si>
    <t xml:space="preserve">If yes, did the school's governing authority receive a copy of the collective bargaining contract?  </t>
  </si>
  <si>
    <t>Onsite Review
Available evidence, which may include a copy of the collective bargaining agreement and proof of governing authority receipt of the agreement</t>
  </si>
  <si>
    <t>ORC 4117.08</t>
  </si>
  <si>
    <t>Matters subject to collective bargaining</t>
  </si>
  <si>
    <t>The school agrees to bargain on wages, hours, terms and other conditions of employment, and the rating of candidates for positions.</t>
  </si>
  <si>
    <t xml:space="preserve">Are school employees part of a collective bargaining unit?    </t>
  </si>
  <si>
    <t xml:space="preserve">If yes, does the school comply with the collective bargaining contract?  </t>
  </si>
  <si>
    <t>ORC 4117.04</t>
  </si>
  <si>
    <t>Public employers exclusive representative</t>
  </si>
  <si>
    <t>The school bargains collectively with the exclusive employee organization certified by the State Employment Relations for a period of at least 12 months from certification.</t>
  </si>
  <si>
    <t xml:space="preserve">If yes, does the school bargain with the collective bargaining unit?  </t>
  </si>
  <si>
    <t>ORC 3314.102</t>
  </si>
  <si>
    <t>Removal of conversion community school employees from collective bargaining unit.</t>
  </si>
  <si>
    <t>Conversion community school for which an academic distress commission has been established</t>
  </si>
  <si>
    <t>The school operates accordingly when the state employment board approves a request to void a collective bargaining agreement in place at the school.</t>
  </si>
  <si>
    <t xml:space="preserve">Is the school a conversion school sponsored by a public school district for which an academic distress commission has been established or is sponsored by a municipal school district AND has its bargaining unit been voided?    </t>
  </si>
  <si>
    <t xml:space="preserve">If yes, has the school complied with Ohio law when the collective bargaining agreement was terminated?  </t>
  </si>
  <si>
    <t>ORC 2921.44</t>
  </si>
  <si>
    <t>Dereliction of duty</t>
  </si>
  <si>
    <t>Employment (Fiscal)</t>
  </si>
  <si>
    <t>The school treasurer/fiscal officer has never been convicted of dereliction of duty or the conviction occurred more than four years ago and the individual has fulfilled any repayment or restitution requirements.</t>
  </si>
  <si>
    <t xml:space="preserve">Does the school have a treasurer/ fiscal officer that has ever been convicted of dereliction of duty?  </t>
  </si>
  <si>
    <t>No</t>
  </si>
  <si>
    <t xml:space="preserve">If yes, did the conviction or plea occur more than four years before the treasurer/fiscal officer began the position at the school AND did the treasurer/fiscal officer satisfy any repayment or restitution required by the court?  </t>
  </si>
  <si>
    <t>ORC 3301.53</t>
  </si>
  <si>
    <t>Rules for minimum standards for preschool programs</t>
  </si>
  <si>
    <t>Employment (Preschool)</t>
  </si>
  <si>
    <t xml:space="preserve">The school's preschool program director or administrator holds a valid educator license, along with required coursework per ORC 3301.53. </t>
  </si>
  <si>
    <t xml:space="preserve">If yes, is the preschool program director or administrator properly licensed?  </t>
  </si>
  <si>
    <t>ORC 3314.40</t>
  </si>
  <si>
    <t>Report of employee conviction or alternative disposition</t>
  </si>
  <si>
    <t>Employment (Reporting)</t>
  </si>
  <si>
    <t xml:space="preserve">The school submits to the superintendent of public instruction information about any employee who is subject to a condition described in ORC 3314.40(B). </t>
  </si>
  <si>
    <t xml:space="preserve">Did the school, or the entity that hires the staff, have any employee  that committed an act that is unbecoming to the teaching profession or an offense described in division (B)(2) or (C) of section 3319.31 or division (B)(1) of section 3319.39 of the Revised Code?   </t>
  </si>
  <si>
    <t xml:space="preserve">If yes, did the school report the information to the Department as required?  </t>
  </si>
  <si>
    <t>ORC 3319.39, 3319.391, 3327.10, 4511.76</t>
  </si>
  <si>
    <t>OAC 3301-83-23</t>
  </si>
  <si>
    <t>Employment of school bus and van drivers with certain criminal convictions</t>
  </si>
  <si>
    <t>Employment (Transportation)</t>
  </si>
  <si>
    <t xml:space="preserve">If yes, does the school comply with laws regarding criminal convictions?  </t>
  </si>
  <si>
    <t>ORC 4511.76</t>
  </si>
  <si>
    <t>ORC 3314.091(E)</t>
  </si>
  <si>
    <t>OAC 3301-83-10</t>
  </si>
  <si>
    <t>Personnel training program</t>
  </si>
  <si>
    <t>Onsite Review
List of school's bus drivers and evidence that school's bus drivers are in compliance with all training and certificate requirements</t>
  </si>
  <si>
    <t>ORC 3327.10, 4511.76</t>
  </si>
  <si>
    <t xml:space="preserve">OAC 3301-83-06
</t>
  </si>
  <si>
    <t>Qualifications of drivers; Personnel qualifications</t>
  </si>
  <si>
    <t>Schools with transportation</t>
  </si>
  <si>
    <t xml:space="preserve">If yes, does the school ensure that all employees involved in transporting students meet the personnel qualifications of law?  </t>
  </si>
  <si>
    <t xml:space="preserve"> ORC 3327.01, 3327.10, 4511.01</t>
  </si>
  <si>
    <t>OAC 3301-83-07</t>
  </si>
  <si>
    <t>Qualifications of drivers; School transportation driver physical qualifications rule</t>
  </si>
  <si>
    <t>ORC 3301.531</t>
  </si>
  <si>
    <t>Tuberculosis screening, testing of prospective employees</t>
  </si>
  <si>
    <t>The school tests potential employees for tuberculosis as required in ORC 3301.531.</t>
  </si>
  <si>
    <t xml:space="preserve">If yes, did the school hire one or more new employees that required tuberculosis testing as specified in ORC 3301.531 AND were those employee(s) tested?   </t>
  </si>
  <si>
    <t>OAC 3301-24-14</t>
  </si>
  <si>
    <t>Rules for issuance of supplemental teaching license</t>
  </si>
  <si>
    <t>The school assigns a mentor to individuals holding a supplemental teaching license.</t>
  </si>
  <si>
    <t xml:space="preserve">Do any of the school's teachers hold a supplemental teaching license?  </t>
  </si>
  <si>
    <t xml:space="preserve">If yes, has the school assigned a mentor that meets the requirements of ORC 3319.361 (B)? </t>
  </si>
  <si>
    <t>ORC 3314.034</t>
  </si>
  <si>
    <t>Conditions which would prohibit contract with new sponsor</t>
  </si>
  <si>
    <t>Governance</t>
  </si>
  <si>
    <t>When changing sponsors, the school meets the requirements of ORC 3314.034.</t>
  </si>
  <si>
    <t xml:space="preserve">Did the school change sponsors for the upcoming school year AND did the current sponsor begin sponsoring this school after Feb. 1, 2016?  </t>
  </si>
  <si>
    <t xml:space="preserve">If yes, did the school follow proper procedures per ORC 3314.034 and receive approval from the Department, if necessary?  </t>
  </si>
  <si>
    <t>ORC 3314.05</t>
  </si>
  <si>
    <t>Specification of use and acquisition of facilities</t>
  </si>
  <si>
    <t xml:space="preserve">The contract for the sponsor specifies multiple facilities to be used by the school; statutory limitations on use of multiple facilities; and exceptions to being established in more than one school district. </t>
  </si>
  <si>
    <t xml:space="preserve">Does the school operate in more than one facility?  </t>
  </si>
  <si>
    <t xml:space="preserve">If yes, has the school complied with Ohio law in opening multiple facilities?  </t>
  </si>
  <si>
    <t>ORC 3314.03(C)</t>
  </si>
  <si>
    <t>The school paid the sponsor no more than 3 percent of the total amount received from the state for operations.</t>
  </si>
  <si>
    <t xml:space="preserve">Did the school pay the sponsor no more than 3% of the total amount received from the state for operations?  </t>
  </si>
  <si>
    <t>ORC 3314.02(E)(5)</t>
  </si>
  <si>
    <t xml:space="preserve">Proposal for converting public school to community school </t>
  </si>
  <si>
    <t>The governing authority of a startup or conversion community school may provide by resolution for the compensation for its members.</t>
  </si>
  <si>
    <t xml:space="preserve">Does the school compensate its governing authority members?  </t>
  </si>
  <si>
    <t xml:space="preserve">If yes, did the governing authority adopt a resolution that complies with law?  </t>
  </si>
  <si>
    <t>Document Submission
Copy of applicable resolution and proof of board approval</t>
  </si>
  <si>
    <t>ORC 3314.035</t>
  </si>
  <si>
    <t>Publication of names of members of governing authority</t>
  </si>
  <si>
    <t>The school shall post on the school's website the names of the school's governing authority and provides, upon request, the name and address of each member of the governing authority to the sponsor of the school and the Department.</t>
  </si>
  <si>
    <t xml:space="preserve">Does the school post the names of the governing authority members on the school website AND provide current names and contact information of members of the governing authority to the sponsor and the Department upon request? </t>
  </si>
  <si>
    <t>Onsite Review
Screenshot of the website with URL showing the posted names of  the school's governing authority members for the appropriate school year AND a list of names and addresses of governing authority members</t>
  </si>
  <si>
    <t>ORC 3314.032</t>
  </si>
  <si>
    <t>Contents of contract between governing authority and operator</t>
  </si>
  <si>
    <t>The school's contract with its operator contains criteria for termination as well as other stipulations, consistent with ORC 3314.032.</t>
  </si>
  <si>
    <t xml:space="preserve">Does the school contract with an entity to manage the daily operations of the school?  </t>
  </si>
  <si>
    <t xml:space="preserve">If yes, does the contract comply with requirements of law?  </t>
  </si>
  <si>
    <t>Department Data
Operator contract review</t>
  </si>
  <si>
    <t>ORC 3314.03(A)(9)</t>
  </si>
  <si>
    <t>The school's information about its facility, description of the facility, costs of leasing the facility, annual mortgage principal and interests, landlord information and relationship to the school's operator, if relevant, is described in the contract's addendum, accurately and completely.</t>
  </si>
  <si>
    <t xml:space="preserve">Does the school's contract contain an addendum outlining the facilities to be used by the school?  </t>
  </si>
  <si>
    <t>ORC 2921.42</t>
  </si>
  <si>
    <t>ORC 3314.03(A)(11)(E)</t>
  </si>
  <si>
    <t>Having an unlawful interest in a public contract</t>
  </si>
  <si>
    <t>The school's governing authority members have no interest in a public contract in which the member, any of the member's family or business associates also has an interest during the time the member holds his/her position and within one year of leaving the position, with certain narrow and specific exceptions.</t>
  </si>
  <si>
    <t xml:space="preserve">Does the school ensure the governing board members do not have conflicts of unlawful interest in public contracts? </t>
  </si>
  <si>
    <t xml:space="preserve">Onsite Review
A list of all governing authority members AND signed conflict of interest statements for each governing authority member </t>
  </si>
  <si>
    <t>ORC 3313.131</t>
  </si>
  <si>
    <t>Not found, but same provision in ORC 3314.02(E)(8)</t>
  </si>
  <si>
    <t>Member of governing authority of community school prohibited from membership on board of education</t>
  </si>
  <si>
    <t>No member of the governing authority is also a member of a district school board.</t>
  </si>
  <si>
    <t xml:space="preserve">Does the school ensure the members of the governing authority are not also members of any district school board?  </t>
  </si>
  <si>
    <t>ORC 1702</t>
  </si>
  <si>
    <t>ORC 3314.03(A)(1)</t>
  </si>
  <si>
    <t>Nonprofit corporation law definitions</t>
  </si>
  <si>
    <t>The school was established as either a nonprofit corporation or a public benefit corporation, depending upon the date of its creation, and maintains that standing in compliance with requirements of law.</t>
  </si>
  <si>
    <t xml:space="preserve">Is the school established as either a nonprofit corporation or a public benefit corporation?  </t>
  </si>
  <si>
    <t>Document Submission
School's current nonprofit certificate awarded by the Secretary of State</t>
  </si>
  <si>
    <t>ORC 3314.036</t>
  </si>
  <si>
    <t>Employment of attorney</t>
  </si>
  <si>
    <t>The school employs an attorney, independent from the school's sponsor or the operator, for any services related to the negotiation of the community school's contract with the sponsor or the school's contract with the operator.</t>
  </si>
  <si>
    <t xml:space="preserve">Does the school employ an independent attorney for any negotiations of contracts with the sponsor or operator? </t>
  </si>
  <si>
    <t>Document Submission
Available evidence, which may include  employee agreement/contract with the attorney from both sponsor and school and if applicable, the operator 
OR 
Other documentation that clearly indicates an ongoing working relationship between the school and attorney from both sponsor and school and if applicable, the operator</t>
  </si>
  <si>
    <t>ORC 3314.03(B)</t>
  </si>
  <si>
    <t>The school provides the sponsor with a comprehensive plan describing the governance, management, administration, instructional program, educational philosophy and financial controls of the school.</t>
  </si>
  <si>
    <t xml:space="preserve">Does the school provide the sponsor with a comprehensive plan describing the governance, management, administration, instructional program, educational philosophy, and financial controls of the school? </t>
  </si>
  <si>
    <t>Onsite Review
Comprehensive plan that the school submitted to its sponsor</t>
  </si>
  <si>
    <t>ORC 3314.03(A)(18)</t>
  </si>
  <si>
    <t>The school and sponsor agree upon procedures for resolving potential disputes between the two parties.</t>
  </si>
  <si>
    <t xml:space="preserve">Does the contract between the school and sponsor contain provisions for resolving potential disputes between the two parties?  </t>
  </si>
  <si>
    <t>ORC 121.22</t>
  </si>
  <si>
    <t>Public meetings - exceptions</t>
  </si>
  <si>
    <t>The school's meetings of its governing authority are public meetings, provide public advance notice and follow all laws with respect to proper public meeting protocol.</t>
  </si>
  <si>
    <t xml:space="preserve">Does the school ensure that all meetings of the governing authority are public and follow proper public meeting protocol?  </t>
  </si>
  <si>
    <t>Onsite Review
Available evidence, which may include a copy of governing authority meeting notices</t>
  </si>
  <si>
    <t>ORC 4117.14</t>
  </si>
  <si>
    <t>Settlement of dispute between exclusive representative and public employer - procedures</t>
  </si>
  <si>
    <t>Before terminating, modifying or renegotiating its collective bargaining agreement, the school follows all procedures required in ORC 4117.14.</t>
  </si>
  <si>
    <t xml:space="preserve">Are the school employees part of a collective bargaining unit?  </t>
  </si>
  <si>
    <t xml:space="preserve">If yes, does the school follow procedures in the contract and set forth in law before modifying, terminating, or renegotiating the contract?  </t>
  </si>
  <si>
    <t>ORC 102</t>
  </si>
  <si>
    <t>Public Officers - Ethics</t>
  </si>
  <si>
    <t>Governance (Ethics)</t>
  </si>
  <si>
    <t>The school's governing authority, administrative officers and employees comply with the requirements outlined in Chapter 102 regarding ethics obligations of public officials and public employees.</t>
  </si>
  <si>
    <t xml:space="preserve">Is the governing authority aware of ethics laws outlined in Chapter 102 of the Revised Code?  </t>
  </si>
  <si>
    <t>ORC 3314.037</t>
  </si>
  <si>
    <t>Training on public records and open meetings laws</t>
  </si>
  <si>
    <t>Governance (public records)</t>
  </si>
  <si>
    <t>The school's governing authority members, fiscal officer, administrators and supervisory staff are annually trained on the public records and open meetings laws.</t>
  </si>
  <si>
    <t xml:space="preserve">Did the school ensure that the governing authority members, fiscal officer, administrators and supervisory staff are trained in public records and open meeting laws?  </t>
  </si>
  <si>
    <t>Onsite Review
Available evidence, which may include a list of individuals to whom the statute applies, dates of training and proof of attendance of individuals listed.</t>
  </si>
  <si>
    <t>ORC 149.43</t>
  </si>
  <si>
    <t>Availability of public records for inspection and copying</t>
  </si>
  <si>
    <t>The school fills public records requests timely.</t>
  </si>
  <si>
    <t xml:space="preserve">Does the school have a public records request policy that meets current statutory requirements?  </t>
  </si>
  <si>
    <t xml:space="preserve">If yes, is a description of the policy posted in a conspicuous location at the school?  </t>
  </si>
  <si>
    <t>Onsite Review
Copy of applicable school policy and proof of board adoption</t>
  </si>
  <si>
    <t>ORC 3321.14, 3321.17</t>
  </si>
  <si>
    <t>Attendance officer - pupil - personnel workers; Attendance officer and assistants - powers</t>
  </si>
  <si>
    <t>The school employs an attendance officer.</t>
  </si>
  <si>
    <t>Does the school employ an attendance officer or obtain the services of an attendance officer from an ESC?</t>
  </si>
  <si>
    <t xml:space="preserve">If yes, does attendance officer do whatever is necessary as in the way of investigation or otherwise to enforce the laws relating to compulsory education and the employment of minors?  </t>
  </si>
  <si>
    <t>ORC 4111.17</t>
  </si>
  <si>
    <t>Prohibiting discrimination in payment of wages</t>
  </si>
  <si>
    <t>The school does not discriminate in the payment of wages on the basis of race, color, religion, sex, age, national origin, or ancestry.</t>
  </si>
  <si>
    <t xml:space="preserve">Does the school ensure that it or its operator or management company complies with ORC 4111.17 in payment of wages?  </t>
  </si>
  <si>
    <t>ORC 3319.393(A)</t>
  </si>
  <si>
    <t>Educator profile database consultation</t>
  </si>
  <si>
    <t>Each of the school's applications for employment includes the statement defined in ORC 3319.393(A) in boldface type.</t>
  </si>
  <si>
    <t xml:space="preserve">Regardless of the entity responsible for employing school staff (e.g., a management company, an ESC, the school itself, etc.), does each of the school's employment applications include the statement "ANY PERSON WHO KNOWINGLY MAKES A FALSE STATEMENT IS GUILTY OF FALISIFCATION UNDER SECTION 2921.13 OF THE REVISED CODE, WHICH IS A MISDEMEANOR OF THE FIRST DEGREE." in boldface type?  </t>
  </si>
  <si>
    <t>Document Submission
Copy of employment application</t>
  </si>
  <si>
    <t>ORC 3319.393(B)</t>
  </si>
  <si>
    <t>The school consults the "educator profile" database prior to making any hiring decisions.</t>
  </si>
  <si>
    <t xml:space="preserve">Did the school hire any new employees during the current school year?  </t>
  </si>
  <si>
    <t xml:space="preserve">If yes, did the school consult the "educator profile" database maintained on the web site of the Department prior to making the hiring decision?  </t>
  </si>
  <si>
    <t>ORC 3314.104</t>
  </si>
  <si>
    <t>Prohibition of employment of person with permanently revoked or denied educator license</t>
  </si>
  <si>
    <t>The school does not employ any individuals whose license was permanently revoked or permanently denied by the State Board of Education or who entered into a consent agreement per ORC 3319.311(E) to never apply for a license after the agreement date was entered into.</t>
  </si>
  <si>
    <t xml:space="preserve">Does the school employ any individuals whose license was permanently revoked or permanently denied by the State Board of Education or who entered into a consent agreement per ORC 3319.311(E) to never apply for a license?  </t>
  </si>
  <si>
    <t>ORC 3313.718</t>
  </si>
  <si>
    <t>Possession and use of Epinephrine auto injector to treat anaphylaxis</t>
  </si>
  <si>
    <t>The school allows its students to possess and use epinephrine auto injectors provided certain conditions are met.</t>
  </si>
  <si>
    <t xml:space="preserve">Does the school allow students to possess and use epinephrine auto injectors?  </t>
  </si>
  <si>
    <t xml:space="preserve">If yes, does the school ensure that all requirements of statute are met?  </t>
  </si>
  <si>
    <t xml:space="preserve">ORC 3313.71 </t>
  </si>
  <si>
    <t>Examinations and diagnoses by school physician</t>
  </si>
  <si>
    <t>The school provided and required tests and examinations for tuberculosis for pupils in certain grades and of school employees as may be required by the director of health.</t>
  </si>
  <si>
    <t xml:space="preserve">Does the school offer all tests and examinations for tuberculosis as required by law?  </t>
  </si>
  <si>
    <t>ORC 3313.673</t>
  </si>
  <si>
    <t>Screening of beginning pupils for special learning needs</t>
  </si>
  <si>
    <t>The school screened pupils enrolled in either kindergarten or first grade prior to Nov. 1 for hearing, vision, speech and communications, or medical problems and developmental disorders.</t>
  </si>
  <si>
    <t xml:space="preserve">Does the school enroll students in kindergarten or first grade?    </t>
  </si>
  <si>
    <t xml:space="preserve">If yes, did the school ensure that applicable students were screened prior to Nov. 1 as required by law AND provide parents with required information regarding the screening prior to Aug. 1?  </t>
  </si>
  <si>
    <t>ORC 3313.67, 3313.671</t>
  </si>
  <si>
    <t>Proof of required immunizations - exceptions</t>
  </si>
  <si>
    <t>The school maintains immunization records for students, reports a summary of those records to the Director of Health.</t>
  </si>
  <si>
    <t xml:space="preserve">Does the school maintain copies of student immunization records?  </t>
  </si>
  <si>
    <t>Onsite Review
A copy of the report submitted to the Department of Health</t>
  </si>
  <si>
    <t>ORC 3313.719</t>
  </si>
  <si>
    <t>Food allergy protection policy</t>
  </si>
  <si>
    <t>The school adopts a policy to protect students with peanut or other food allergies.</t>
  </si>
  <si>
    <t xml:space="preserve">Does the school have a policy to protect students with peanut or other food allergies?  </t>
  </si>
  <si>
    <t xml:space="preserve">If yes, was the policy developed in consultation with parents, school nurses and other school employees, school volunteers, students, and community members?  </t>
  </si>
  <si>
    <t>Onsite Review
Copy of applicable school policy  and available evidence of policy development, which may include the list of participants,  meeting notes, or public comment feedback</t>
  </si>
  <si>
    <t>ORC 2151.421, 3319.073</t>
  </si>
  <si>
    <t>Reporting child abuse or neglect; in-service training in child abuse prevention programs, school safety and violence prevention, and training on the board's harassment, intimidation, or bullying policy</t>
  </si>
  <si>
    <t>The school shall adopt or adapt the curriculum developed by the Department for, or shall develop in consultation with public or private agencies or persons involved in child abuse prevention or intervention programs, a program of in-service training in the prevention of child abuse, violence, and substance abuse and the promotion of positive youth development.</t>
  </si>
  <si>
    <t xml:space="preserve">Did the governing authority adopt  a program of in-service training in the prevention of child abuse, violence, and substance abuse and the promotion of positive youth development AND does that training include information on the obligation to report child abuse and the consequences for failure to do so?  </t>
  </si>
  <si>
    <t xml:space="preserve">If yes, have all required personnel, as identified in ORC 3319.073, received training?  </t>
  </si>
  <si>
    <t>Onsite Review
Copy of applicable training program and proof of training being given to all applicable staff</t>
  </si>
  <si>
    <t>ORC 3313.716</t>
  </si>
  <si>
    <t>ORC 3314.14</t>
  </si>
  <si>
    <t>Possession and use metered dose inhaler or dry powder inhaler to alleviate asthmatic symptoms.</t>
  </si>
  <si>
    <t>The school allows its students  to use a metered dose inhaler or dry powder inhaler to alleviate asthmatic symptoms.</t>
  </si>
  <si>
    <t xml:space="preserve">Does the school allow students to possess and use a metered dose inhaler or dry powder inhaler?  </t>
  </si>
  <si>
    <t>ORC 3313.7112</t>
  </si>
  <si>
    <t>Diabetes care for enrolled students</t>
  </si>
  <si>
    <t xml:space="preserve">The school ensured that each student enrolled who has diabetes received appropriate and needed care. </t>
  </si>
  <si>
    <t xml:space="preserve">Did the school have any enrolled students that have diabetes?  </t>
  </si>
  <si>
    <t xml:space="preserve">If yes, does the school ensure that the student(s) received appropriate and needed care in accordance with an order signed by the student's treating practitioner?  </t>
  </si>
  <si>
    <t xml:space="preserve">ORC 3313.68, 3313.69, 3313.50 </t>
  </si>
  <si>
    <t>Hearing and visual tests of school children and reporting</t>
  </si>
  <si>
    <t>The school provided a system of medical or dental inspection which shall include tests to determine the existence of hearing and visual defects in enrolled students.</t>
  </si>
  <si>
    <t xml:space="preserve">Does the school provide the services of a doctor and/or nurse to its students?  </t>
  </si>
  <si>
    <t xml:space="preserve">If yes, did the school offer hearing and visual tests of students as required by law?  </t>
  </si>
  <si>
    <t>ORC 5164.02</t>
  </si>
  <si>
    <t>OAC 5160-35-02</t>
  </si>
  <si>
    <t>Qualifications to be a Medicaid school program (MSP) provider</t>
  </si>
  <si>
    <t>The school has a current valid Medicaid provider agreement and is in compliance with all requirements for being a Medicaid School Program (MSP) provider.</t>
  </si>
  <si>
    <t xml:space="preserve">Is the school a MSP provider?    </t>
  </si>
  <si>
    <t xml:space="preserve">If yes, does the school comply with requirements in law regarding being a MSP provider?  </t>
  </si>
  <si>
    <t>ORC 3313.6023, 3314.16, 3701.85</t>
  </si>
  <si>
    <t>ORC 3314.16</t>
  </si>
  <si>
    <t>Placement of automated external defibrillator in schools-staff training-qualified immunity</t>
  </si>
  <si>
    <t>ORC 3314.15, 3313.674</t>
  </si>
  <si>
    <t>ORC 3314.15</t>
  </si>
  <si>
    <t>Body mass index and weight status category screening</t>
  </si>
  <si>
    <t>A community school may screen students for body mass index and weight status category. If a governing authority elects to require the screenings, it will comply with ORC section 3313.674.</t>
  </si>
  <si>
    <t xml:space="preserve">Did the governing authority of the school elect to screen students for BMI and weight?    </t>
  </si>
  <si>
    <t xml:space="preserve">If yes, does it comply with requirements of law?  </t>
  </si>
  <si>
    <t>ORC 3314.144; ORC 3313.7113</t>
  </si>
  <si>
    <t>ORC 3314.144</t>
  </si>
  <si>
    <t>Procurement of inhalers by community school</t>
  </si>
  <si>
    <t>With governing board approval, the school may procure inhalers and must maintain records of use and procurement, per ORC 3314.144.</t>
  </si>
  <si>
    <t xml:space="preserve">Did the school procure inhalers?  </t>
  </si>
  <si>
    <t xml:space="preserve">If yes, did the school obtain governing board authority for the purchase AND submit proper information to the Department?  </t>
  </si>
  <si>
    <t>Onsite  Review
Evidence of governing board authority's approval of purchase</t>
  </si>
  <si>
    <t>ORC 3314.143; 3313.7110</t>
  </si>
  <si>
    <t>ORC 3314.143</t>
  </si>
  <si>
    <t>Procurement of epinephrine autoinjectors for community schools</t>
  </si>
  <si>
    <t>With governing board approval, the school may procure epinephrine autoinjectors and must maintain records of use and procurement, per ORC 3314.143.</t>
  </si>
  <si>
    <t xml:space="preserve">Did the school procure epinephrine autoinjectors?  </t>
  </si>
  <si>
    <t>Onsite Review
Evidence of governing board authority's approval of purchase</t>
  </si>
  <si>
    <t>ORC 3313.5310</t>
  </si>
  <si>
    <t>Information and training regarding sudden cardiac arrest</t>
  </si>
  <si>
    <t>The school must provide information and training regarding sudden cardiac arrest consistent with ORC 3313.5310.</t>
  </si>
  <si>
    <t xml:space="preserve">Is the school involved in any athletic activity as defined in ORC 3313.5310?  </t>
  </si>
  <si>
    <t xml:space="preserve">If yes, did coaches complete training on sudden cardiac arrest AND did each participating student submit the required designated school official form as specified in ORC 3313.5310?  </t>
  </si>
  <si>
    <t>Document Submission
Evidence of training and copy of designated school official form</t>
  </si>
  <si>
    <t>ORC 3313.721</t>
  </si>
  <si>
    <t>Health care for students</t>
  </si>
  <si>
    <t>The school may contract with a health center for the purposes of providing health care services.</t>
  </si>
  <si>
    <t xml:space="preserve">Did the school contract with a health center for the purposes of providing health care services?  </t>
  </si>
  <si>
    <t>ORC 3314.03(A)(11)(k)</t>
  </si>
  <si>
    <t>Instruction in cardiopulmonary resuscitation and the use of an automated external defibrillator in high schools.</t>
  </si>
  <si>
    <t>Schools serving any of the grades 9-12</t>
  </si>
  <si>
    <t>The school shall provide instruction in cardiopulmonary resuscitation (CPR) and the use of an automated external defibrillator (AED).</t>
  </si>
  <si>
    <t xml:space="preserve">Does the school serve any of grades 9-12 AND does not have an exemption defined in  ORC 3314.03(A)(11)(k)? </t>
  </si>
  <si>
    <t xml:space="preserve">If yes, does the school provide  instruction to its students  on cardiopulmonary resuscitation and the use of an automated external defibrillator? </t>
  </si>
  <si>
    <t>ORC3313.7115, ORC 4729.01</t>
  </si>
  <si>
    <t>ORC 3314.147</t>
  </si>
  <si>
    <t>Procurement of glucagon, qualified immunity - school districts</t>
  </si>
  <si>
    <t>With governing board approval, the school may procure injectable or nasally administered glucagon and must adopt a policy regarding its use and must maintain records of use and procurement, per ORC 3313.7115.</t>
  </si>
  <si>
    <t xml:space="preserve">Did the school procure injectable or nasally administered glucagon?  </t>
  </si>
  <si>
    <t xml:space="preserve">If yes, did the school obtain governing board authority for the purchase AND adopt the required policy AND submit proper information to the Department?  </t>
  </si>
  <si>
    <t>Onsite Review
Evidence of governing board authority's approval of purchase, board adopted policy, and proof of board adoption</t>
  </si>
  <si>
    <t xml:space="preserve">ORC 3313 .712 </t>
  </si>
  <si>
    <t>ORC 3314.04</t>
  </si>
  <si>
    <t>Emergency medical authorization</t>
  </si>
  <si>
    <t>The school shall annually provide to the parent of every student an emergency medical authorization form and manage the forms as required by ORC 3313.712.</t>
  </si>
  <si>
    <t xml:space="preserve">Does the school annually  provide to the parent of every student an emergency medical authorization form and manage the forms as required by law? </t>
  </si>
  <si>
    <t>ORC 3313.751,  ORC 3794</t>
  </si>
  <si>
    <t>ORC 3314.05(B)(5)</t>
  </si>
  <si>
    <t>Prohibition against tobacco possession or use</t>
  </si>
  <si>
    <t>The governing authority shall adopt a policy providing for the enforcement of ORC 3313.751 (B) regarding the prohibition against the possession or use of tobacco.</t>
  </si>
  <si>
    <t xml:space="preserve">Did the governing authority adopt a policy regarding the prohibition against tobacco possession or use as required by ORC 3313.751?  </t>
  </si>
  <si>
    <t>Onsite Review
Copy of compliant policy and proof of board adoption</t>
  </si>
  <si>
    <t>OAC 901:5-11-15</t>
  </si>
  <si>
    <t>Pesticide use in schools</t>
  </si>
  <si>
    <t>Safety</t>
  </si>
  <si>
    <t>The school has complied with the rules governing the use of pesticides on school grounds, maintains records of its use of pesticides, and notifies parents and students of pesticide use.</t>
  </si>
  <si>
    <t xml:space="preserve">Were pesticides used on school grounds?  </t>
  </si>
  <si>
    <t xml:space="preserve">If yes, does the school comply with rules governing the use of pesticides and properly notify parents and students of pesticide use?  </t>
  </si>
  <si>
    <t>ORC 3742</t>
  </si>
  <si>
    <t>Lead Abatement</t>
  </si>
  <si>
    <t>The school does not apply lead-based paint and complies with all orders and requirements for inspection, maintenance and prevention of lead-based poisoning.</t>
  </si>
  <si>
    <t xml:space="preserve">Does the school ensure that it does not use lead-based paint and complies with all orders and requirement for inspection, maintenance, and prevention of lead-based poisoning?  </t>
  </si>
  <si>
    <t>ORC 3319.41</t>
  </si>
  <si>
    <t>Corporal punishment policy</t>
  </si>
  <si>
    <t>The school did not employ or engage any teacher, principal, administrator, nonlicensed school employee or bus driver that inflicted corporal punishment as a means of discipline upon a pupil attending the school.</t>
  </si>
  <si>
    <t xml:space="preserve">Does the school ensure that no employees inflict corporal punishment as a means of discipline on any student?  </t>
  </si>
  <si>
    <t>ORC 3313.96</t>
  </si>
  <si>
    <t>ORC 3314.03(A)(11)d)</t>
  </si>
  <si>
    <t>Informational programs relative to missing children - fingerprinting program</t>
  </si>
  <si>
    <t xml:space="preserve">The school developed informational programs for students, parents and community members relative to missing children issues and matters.  </t>
  </si>
  <si>
    <t xml:space="preserve">Did the school develop informational programs for students, parents and community members relative to missing children issues and matters?  </t>
  </si>
  <si>
    <t>Onsite Review
Copy of program materials</t>
  </si>
  <si>
    <t>ORC 3313.86</t>
  </si>
  <si>
    <t>Health and safety review</t>
  </si>
  <si>
    <t xml:space="preserve">The school has reviewed policies and procedures to ensure safety of students, employees and other persons using a school building from any known hazards in the building or on building grounds that pose an immediate risk to health or safety. </t>
  </si>
  <si>
    <t xml:space="preserve">Does the school periodically review its policies to ensure safety of students, employees and other persons using a school building from any known hazards in the building or on building grounds that pose an immediate risk to health or safety? </t>
  </si>
  <si>
    <t xml:space="preserve">If yes, does the governing authority ensure that its policies comply with all federal laws and regulations regarding health and safety applicable to school buildings? </t>
  </si>
  <si>
    <t>Onsite Review
Governing authority minutes detailing the policy review including information about the specific health and safety policies that were reviewed</t>
  </si>
  <si>
    <t>ORC 3313.643</t>
  </si>
  <si>
    <t>Regulations and requirements regarding eye protective devices</t>
  </si>
  <si>
    <t>The school requires teachers and students to wear industrial quality eye protective devices when participating or observing in any of the activities described in ORC 3313.643.</t>
  </si>
  <si>
    <t xml:space="preserve">Does the school engage in activities listed in ORC 3313.643(A) that requires eye protection?   </t>
  </si>
  <si>
    <t xml:space="preserve">If yes, does the school require teachers and students to wear industrial quality eye protective devices when participating or observing these activities?  </t>
  </si>
  <si>
    <t>ORC 3781.106</t>
  </si>
  <si>
    <t>OAC 4101:1-10-01</t>
  </si>
  <si>
    <t>Devices to regulate ingress and egress through doors in school buildings</t>
  </si>
  <si>
    <t xml:space="preserve">Does the school use devices to block doorways during emergencies?    </t>
  </si>
  <si>
    <t>ORC 3734.62</t>
  </si>
  <si>
    <t>Purchase of mercury-added measuring device for classroom use</t>
  </si>
  <si>
    <t>The school does not use any mercury or mercury-added measurement devices in the classroom that were purchased after April 4, 2007.</t>
  </si>
  <si>
    <t xml:space="preserve">Does the school use mercury or mercury added measuring devices in the classroom?    </t>
  </si>
  <si>
    <t xml:space="preserve">If yes, were they purchased prior to April 4, 2007?  </t>
  </si>
  <si>
    <t>ORC 5502.262</t>
  </si>
  <si>
    <t>Emergency management plan</t>
  </si>
  <si>
    <t>Safety (emergency management)</t>
  </si>
  <si>
    <t>The school timely (as defined in ORC 5502.262) submitted an emergency management plan as required by the Director of Public Safety.</t>
  </si>
  <si>
    <t xml:space="preserve">Was the school required to submit an emergency management plan during the current school year?  </t>
  </si>
  <si>
    <t xml:space="preserve">If yes, did the school submit an updated emergency management plan to the Director of Public Safety?  </t>
  </si>
  <si>
    <t>ORC 3313.667</t>
  </si>
  <si>
    <t>District bullying prevention initiatives</t>
  </si>
  <si>
    <t>Safety (harassment, intimidation or bullying)</t>
  </si>
  <si>
    <t xml:space="preserve">The school uses any state or federal funds appropriated for bullying prevention to provide training, workshops, or courses on the harassment, intimidation, or bullying policies. </t>
  </si>
  <si>
    <t xml:space="preserve">Does the school have a bullying prevention task force that uses state or federal funds?    </t>
  </si>
  <si>
    <t xml:space="preserve">If yes, does the school use the funds appropriately and in accordance with ORC 3313.667(B)?  </t>
  </si>
  <si>
    <t>ORC 3313.666</t>
  </si>
  <si>
    <t>District policy prohibiting harassment, intimidation, or bullying required</t>
  </si>
  <si>
    <t>The school adopted the required policy prohibiting harassment, intimidation and bullying.</t>
  </si>
  <si>
    <t xml:space="preserve">Does the school have a policy prohibiting harassment, intimidation and bullying?  </t>
  </si>
  <si>
    <t xml:space="preserve">If yes, does the school follow all requirements regarding publication, dissemination and training, as specified in ORC 3313.666(C) and (D)? </t>
  </si>
  <si>
    <t>Onsite Review
Copy of applicable board-approved school policy and evidence of  board approval of the policy  AND
Available evidence, which may include student handbook, employee training materials, student training materials and written statement sent to custodial parents or guardians</t>
  </si>
  <si>
    <t>ORC 3313.6024</t>
  </si>
  <si>
    <t>Reporting on prevention-focused programs</t>
  </si>
  <si>
    <t>The school reports to the Department, in the manner required by the Department, the types of prevention-focused programs, services, and supports used to assist students in developing healthy behaviors and increase awareness of risky behaviors.</t>
  </si>
  <si>
    <t xml:space="preserve">Did the school report the information as required by ORC 3313.6024 in the manner required by the Department?  </t>
  </si>
  <si>
    <t>ORC 3313.669</t>
  </si>
  <si>
    <t>Threat assessment teams</t>
  </si>
  <si>
    <t>Schools serving grades 6-12</t>
  </si>
  <si>
    <t>Requires each school district, community school, and STEM school to establish a threat assessment team for each school serving grades 6-12. Each team member must complete an approved training program upon appointment and every 3 years after, proof of which must be included in the district's or school's emergency management plan.</t>
  </si>
  <si>
    <t xml:space="preserve">Does the school serve any of the grades 6-12? </t>
  </si>
  <si>
    <t xml:space="preserve">If yes, did the school establish a threat assessment team AND has each team member completed an approved training program AND is proof of that training included in the school's emergency management plan?   </t>
  </si>
  <si>
    <t>ORC 3313.6610</t>
  </si>
  <si>
    <t>Anonymous reporting program</t>
  </si>
  <si>
    <t>Requires each school district, community school, and STEM school to register with the SaferOH tip line (or a similar program) and annually submit data to the Department of Education and Workforce and to the Department of Public Safety as described in ORC 3313.6610(B).</t>
  </si>
  <si>
    <t xml:space="preserve">Did the school register with the SaferOH tip line (or a similar program)?  </t>
  </si>
  <si>
    <t xml:space="preserve">If yes, did the school submit to the Department of Education and Workforce and to the Department of Public Safety disaggregated data as defined in ORC 3313.6610(B)?  </t>
  </si>
  <si>
    <t xml:space="preserve">ORC 3737.73 </t>
  </si>
  <si>
    <t>Prohibition against failure to instruct pupils in fire drills and tornado safety precautions</t>
  </si>
  <si>
    <t>Site-Based Community Schools</t>
  </si>
  <si>
    <t>The school trains its employees and holds required fire, tornado, and safety drills to provide pupils with instruction in the procedures to follow. It corrects any violations found by the police chief or other similar chief law enforcement officer and reports violation corrections as required.</t>
  </si>
  <si>
    <t xml:space="preserve">Is the school a site-based school?   </t>
  </si>
  <si>
    <t xml:space="preserve">If yes, does the school hold all required drills, correct any identified violations, and report corrections as required in ORC 3737.73?  </t>
  </si>
  <si>
    <t>ORC 2923.122, 5502.703</t>
  </si>
  <si>
    <t>Illegal conveyance or possession of deadly weapon or dangerous ordnance or of object indistinguishable from firearm in school safety zone</t>
  </si>
  <si>
    <t>Schools are allowed to have armed personnel on school grounds if (1) the individuals complete approved training and undergo annual background checks and (2) the school notifies the public that it allows armed personnel.  Schools using armed personnel must also provide a list of the armed individuals to the Ohio School Safety and Crisis Center.</t>
  </si>
  <si>
    <t>Does the school allow personnel to carry firearms on school grounds?</t>
  </si>
  <si>
    <t xml:space="preserve">If yes, did the individuals complete approved training and undergo annual background checks AND did the school notify the public that it allows armed personnel AND did the school provide a list of armed individuals to the Ohio School Safety and Crisis Center?  </t>
  </si>
  <si>
    <t>ORC 3313.814, 3313.816, 3313.817</t>
  </si>
  <si>
    <t>OAC 3301-91-09</t>
  </si>
  <si>
    <t>Guidance for approving food to be sold in schools</t>
  </si>
  <si>
    <t>School Meal Programs</t>
  </si>
  <si>
    <t>The school adopts and enforces nutrition standards  governing types of food and beverages that may be sold on school premises.</t>
  </si>
  <si>
    <t xml:space="preserve">Does the school sell food or beverages on school premises?    </t>
  </si>
  <si>
    <t xml:space="preserve">If yes, has the school adopted nutrition standards regarding food and beverage items that may be sold on school premises?  </t>
  </si>
  <si>
    <t>Document Submission
Copy of the applicable board-approved nutrition standards and evidence of board approval</t>
  </si>
  <si>
    <t>ORC 3313.816</t>
  </si>
  <si>
    <t>Sale of a la carte beverage items</t>
  </si>
  <si>
    <t>The school does not permit the sale of an a la carte beverage during the regular and extended school day other than those detailed in ORC 3313.816.</t>
  </si>
  <si>
    <t xml:space="preserve">Does the school serve a la carte beverages?    </t>
  </si>
  <si>
    <t xml:space="preserve">If yes, does the school comply with Ohio law in providing those beverages?  </t>
  </si>
  <si>
    <t>ORC 3313.815</t>
  </si>
  <si>
    <t>ORC 3314.815</t>
  </si>
  <si>
    <t>Employee trained in Heimlich maneuver to be present while students served food</t>
  </si>
  <si>
    <t>Schools with food service</t>
  </si>
  <si>
    <t>At least one employee must be present while students are being served food who has received instruction in methods to prevent choking and has demonstrated an ability to perform the Heimlich maneuver.</t>
  </si>
  <si>
    <t xml:space="preserve">Does the school serve food?    </t>
  </si>
  <si>
    <t xml:space="preserve">If yes, does the school ensure that at least one employee is present who has received instruction in preventing choking and performing the Heimlich maneuver?  </t>
  </si>
  <si>
    <t>Onsite Review
If school has a food service program, evidence that at least one employee who has received instruction in methods to prevent choking and performing the Heimlich maneuver is present while students are being served food</t>
  </si>
  <si>
    <t>ORC 3313.813, 3317.024</t>
  </si>
  <si>
    <t>ORC 3314.18</t>
  </si>
  <si>
    <t>OAC 3301-91-03</t>
  </si>
  <si>
    <t>Report required</t>
  </si>
  <si>
    <t>The school timely reports the number of free lunches served each month.</t>
  </si>
  <si>
    <t xml:space="preserve">Does the school serve lunch?    </t>
  </si>
  <si>
    <t xml:space="preserve">If yes, does the school timely report the number of free lunches served?  </t>
  </si>
  <si>
    <t>ORC 3313.817</t>
  </si>
  <si>
    <t>A la carte foods; determination of nutritional value; software</t>
  </si>
  <si>
    <t>Schools that  receive the Department's computer software  for assessing the nutritional value of foods follow prescribed guidelines.</t>
  </si>
  <si>
    <t xml:space="preserve">Does the school enroll in school meal programs?  </t>
  </si>
  <si>
    <t xml:space="preserve">If yes, does the school use the Department supplied computer software?  </t>
  </si>
  <si>
    <t>Breakfast and lunch programs - Summer Extension</t>
  </si>
  <si>
    <t>The school provides breakfast and/or lunch during the summer if it offers summer intervention services.</t>
  </si>
  <si>
    <t xml:space="preserve">Does the school serve or sell food on school premises AND does the school offer summer intervention services?  </t>
  </si>
  <si>
    <t xml:space="preserve">If yes, does the school offer summer breakfast or lunch programs OR has the governing authority determined that it cannot comply for financial reasons?  </t>
  </si>
  <si>
    <t>ORC 3313.818</t>
  </si>
  <si>
    <t>Breakfast programs</t>
  </si>
  <si>
    <t>The school  offers breakfast to all students either before or during the school day if it meets the conditions prescribed in ORC 3313.818.</t>
  </si>
  <si>
    <t xml:space="preserve">Did the school's percentage of students qualifying for free or reduced-price meals in the previous school year meet the  threshold specified in ORC 3313.818(A)(1)(c) to offer breakfast to all students before or during the school day during the current school year?  </t>
  </si>
  <si>
    <t xml:space="preserve">If yes, does the school offer breakfast to all students before or during the school day OR did the school determine that they cannot comply for financial reasons or already has a successful breakfast program in place?  </t>
  </si>
  <si>
    <t>ORC 3313.819</t>
  </si>
  <si>
    <t>Free school meals</t>
  </si>
  <si>
    <t>The school provides free breakfast and lunch to each student eligible for reduced-priced breakfast and lunch.</t>
  </si>
  <si>
    <t xml:space="preserve">Does the school have a food service program?  </t>
  </si>
  <si>
    <t xml:space="preserve">If yes, does the school provide free breakfast and lunch to each student eligible for reduced-priced breakfast and lunch?  </t>
  </si>
  <si>
    <t>ORC 3313.6413</t>
  </si>
  <si>
    <t>All schools with any grades 6-12</t>
  </si>
  <si>
    <t>The school provides free feminine hygiene products to students in grades 6-12 for use on school premises and determines where feminine hygiene products are to be kept in the school.</t>
  </si>
  <si>
    <t xml:space="preserve">If yes, does the school provide free feminine hygiene products to students in grades 6-12?  </t>
  </si>
  <si>
    <t xml:space="preserve">Onsite Review
Check that feminine hygiene products are available and free to applicable students
</t>
  </si>
  <si>
    <t>ORC 3313.7117(B-C) and (E-G)</t>
  </si>
  <si>
    <t>Individualized seizure action plans</t>
  </si>
  <si>
    <t xml:space="preserve">The school's nurse or other school employee (if school does not have a school nurse) and the governing authority, in collaboration with the student's parent or guardian, shall create an individualized seizure action plan for each student in the school who has an active seizure disorder diagnosis.  The plan includes all of the components specified in ORC 3313.7117(B)(1-3). A seizure action plan is effective only for the school year in which the written request was submitted and must be renewed at the beginning of each school year. A seizure action plan shall be maintained in the office of the school nurse or school administrator if the district does not employ a full-time school nurse. The school nurse or a school administrator (if applicable), shall notify an eligible school employee, contractor, and volunteer in writing regarding the existence and content of each seizure action plan per 3317.7117(C)(1)(a-c). </t>
  </si>
  <si>
    <t xml:space="preserve">Does the school have one or more students with an active seizure disorder diagnosis?  </t>
  </si>
  <si>
    <t xml:space="preserve">If yes, did the school create and maintain and annually renew an individualized seizure action plan for each student with an active seizure disorder diagnosis in the manner required in ORC 3313.7117(B)(1-3) AND did the  school nurse or a school administrator (if applicable), notify an eligible school employee, contractor, and volunteer in writing regarding the existence and content of each seizure action plan per 3317.7117 (1)(a-c)?  </t>
  </si>
  <si>
    <t>ORC 3313.7117(G)</t>
  </si>
  <si>
    <t>A governing authority shall designate at least one employee at each school building it
operates, aside from a school nurse, to be trained on the implementation of seizure action plans every two years per the requirements of ORC 3313.7117(G).</t>
  </si>
  <si>
    <t>Onsite Review
Evidence that designated person is not the school nurse and has received training on the implementation of seizure action plans</t>
  </si>
  <si>
    <t>ORC 3313.7117(C)(2)</t>
  </si>
  <si>
    <t>All Schools</t>
  </si>
  <si>
    <t>ORC 3313.7117(H)</t>
  </si>
  <si>
    <t>A governing authority shall require each person employed as an administrator, guidance counselor, teacher, or bus driver to complete a minimum of one hour of self-study training or in-person training on seizure disorders not later than twenty-four months after the effective date of this section. Any such person employed after that date shall complete the training within ninety days of employment. The training shall qualify as a professional development activity for the renewal of educator licenses, including activities approved by local professional development committees under ORC 3319.22(F).</t>
  </si>
  <si>
    <t>Does a school require each person employed as an administrator, guidance counselor, teacher, or bus driver to complete a minimum of one hour of self-study training or in-person training on seizure disorders per the deadlines in ORC 3313.7117 AND count the training as a professional development activity under ORC 3319.22(F)?</t>
  </si>
  <si>
    <t>Onsite Review
Evidence that school required all applicable staff to complete required training and counted the training as a professional development activity</t>
  </si>
  <si>
    <t>ORC 3327.01, 3301.07, 4511.76</t>
  </si>
  <si>
    <t>ORC 3314.091</t>
  </si>
  <si>
    <t>OAC 3301-83-24</t>
  </si>
  <si>
    <t>School transportation fees; Transportation of pupils</t>
  </si>
  <si>
    <t>Transportation</t>
  </si>
  <si>
    <t>The school does not charge students fees for routine pupil transportation or nonroutine transportation that occurs during the school day.</t>
  </si>
  <si>
    <t xml:space="preserve">If yes, for those students, does the school ensure that no fees are charged as required by statute?  </t>
  </si>
  <si>
    <t>ORC 3314.092</t>
  </si>
  <si>
    <t>Consultation with board regarding changes in schedule</t>
  </si>
  <si>
    <t>The school consults with the school district(s) providing transportation for its students before it makes changes to its calendar or hours of operation.</t>
  </si>
  <si>
    <t xml:space="preserve">If yes, does the school consult with school districts providing transportation to the school regarding student transportation prior to making changes to its calendar?  </t>
  </si>
  <si>
    <t>ORC 3327.10, 3301.07, 4511.76</t>
  </si>
  <si>
    <t>ORC 3314.091, 3314.03(A)(11)(d)</t>
  </si>
  <si>
    <t>OAC 3301-83</t>
  </si>
  <si>
    <t>Pupil transportation; Qualifications of drivers</t>
  </si>
  <si>
    <t>The school complies with all laws and rules governing student transportation, including proper use of funds.</t>
  </si>
  <si>
    <t xml:space="preserve">If yes, does the school have an approved agreement with the affected district of residence that has also been signed by the sponsor?  </t>
  </si>
  <si>
    <t>ORC 3314.03(A)(11)(d), 3314.091(E)</t>
  </si>
  <si>
    <t>OAC 3301-83-15</t>
  </si>
  <si>
    <t>Emergency and evacuation procedures; Qualifications of drivers</t>
  </si>
  <si>
    <t>Document Submission
Copy of applicable policy</t>
  </si>
  <si>
    <t>OAC 3301-83-11, OAC 3301-83-22</t>
  </si>
  <si>
    <t>School bus inspections</t>
  </si>
  <si>
    <t>ORC 3301.07, 3327.01, 4511.76</t>
  </si>
  <si>
    <t>OAC 3301-83-20</t>
  </si>
  <si>
    <t>General rules; Transportation of pupils</t>
  </si>
  <si>
    <t>ORC 3301.07, 4511.76</t>
  </si>
  <si>
    <t>OAC 3301-83-22</t>
  </si>
  <si>
    <t>Vehicle maintenance</t>
  </si>
  <si>
    <t>OAC 3301-83-17</t>
  </si>
  <si>
    <t>Authorized and unauthorized passengers;  Transportation of pupils</t>
  </si>
  <si>
    <t>The school only transports eligible riders.</t>
  </si>
  <si>
    <t xml:space="preserve">If yes, does the school only transport eligible riders?  </t>
  </si>
  <si>
    <t>OAC 3301-83-01</t>
  </si>
  <si>
    <t>Calculation of pupil transportation operation payments</t>
  </si>
  <si>
    <t>The school timely filed its annual report regarding pupil transportation and timely reported any adjustments.</t>
  </si>
  <si>
    <t xml:space="preserve">If yes, did the school timely file the annual report of pupil transportation?  </t>
  </si>
  <si>
    <t>ORC 3301.07,  3327.16, 4511.76</t>
  </si>
  <si>
    <t>Pupil instruction; Volunteer bus rider assistance program - program for pupils offered school bus transportation</t>
  </si>
  <si>
    <t xml:space="preserve">If yes, is the program in compliance with law?  </t>
  </si>
  <si>
    <t>ORC 3301.07, 3327.15, 4511.76</t>
  </si>
  <si>
    <t>OAC 3301-83-16</t>
  </si>
  <si>
    <t>Non-routine use of school buses; Use of vehicles outside state</t>
  </si>
  <si>
    <t>ORC 3327.08, 3327.09, 3301.07, 4511.76</t>
  </si>
  <si>
    <t>OAC 3301-83-19</t>
  </si>
  <si>
    <t>Authorized vehicles for transportation of pupils to and from school and school-related events; Purchase of school buses and other transportation equipment</t>
  </si>
  <si>
    <t>10/21/1997
7/1/2012</t>
  </si>
  <si>
    <t>Boards of education and governing authorities may purchase on individual contract school buses, vans for no more than nine passengers and other equipment used in transporting children to and from school and to other functions as authorized by the boards, or the boards, at their discretion, may purchase the buses and equipment through any system of centralized purchasing established by the Department for that purpose, provided that state subsidy payments shall be based on the amount of the lowest price available to the boards by either method of purchase.  The school ensures that the vehicles comply with the safety standards specified in ORC 4511.76(G).</t>
  </si>
  <si>
    <t xml:space="preserve">Does the school own school buses, vans for no more than nine passengers, or other equipment used in transporting children to and from school and/or other functions?    </t>
  </si>
  <si>
    <t xml:space="preserve">If yes, does the school ensure that the vehicles are purchased properly AND operate properly AND comply with the safety standards specified in ORC 4511.76(G)?  </t>
  </si>
  <si>
    <t>OAC 3301-83-14</t>
  </si>
  <si>
    <t>Records and reports; Transportation of pupils</t>
  </si>
  <si>
    <t>The school maintains the records required by OAC 3301-83-14.</t>
  </si>
  <si>
    <t xml:space="preserve">If yes, does the school maintain records and reports as required by law?  </t>
  </si>
  <si>
    <t>OAC 3301-83-08</t>
  </si>
  <si>
    <t>Pupil transportation management policies; Transportation of pupils</t>
  </si>
  <si>
    <t>The school maintains the pupil transportation management policies described in OAC 3301-83-08.</t>
  </si>
  <si>
    <t xml:space="preserve">If yes, does the school maintain pupil transportation management policies as required by law?  </t>
  </si>
  <si>
    <t>Document Submission
Copy of applicable school policies</t>
  </si>
  <si>
    <t>OAC 3301-51-10</t>
  </si>
  <si>
    <t>Transportation of children with disabilities; transportation of pupils</t>
  </si>
  <si>
    <t>The school consulted with transportation personnel and provided transportation in a manner consistent with all of the students' respective IEPs.</t>
  </si>
  <si>
    <t xml:space="preserve">If yes, when transporting students with IEPs, does the school ensure it is properly transporting the students in a manner consistent with their respective IEPs?  </t>
  </si>
  <si>
    <t>ORC 3327.01, 3327.12, 4511.76, 4511.62, 3301.07</t>
  </si>
  <si>
    <t>OAC 3301-83-13</t>
  </si>
  <si>
    <t>School bus routes and stops; Maintenance of school bus-turn-around points; Stopping at railroad grade crossing; Transportation of pupil students</t>
  </si>
  <si>
    <t>ORC 3365.08</t>
  </si>
  <si>
    <t>Financial aid ineligibility; transportation reimbursement</t>
  </si>
  <si>
    <t>Transportation (College Credit Plus)</t>
  </si>
  <si>
    <t xml:space="preserve">The school follows processes and requirements of ORC 3365.08 regarding student financial aid ineligibility and transportation reimbursement.  </t>
  </si>
  <si>
    <t xml:space="preserve">If yes, does the school follow proper procedures regarding transportation?  </t>
  </si>
  <si>
    <t>Procurement of motor vehicle liability and accident insurance; Authorized vehicles for transportation of pupils to and from school and school-related events</t>
  </si>
  <si>
    <t xml:space="preserve">The school follows all requirements of OAC 3301-83-19 regarding authorized vehicles for transportation of pupils to and from school and school-related events. </t>
  </si>
  <si>
    <t xml:space="preserve">If yes, does the school use, or arrange for the use of, only vehicles authorized under OAC 3301-83-19 to transport students to and from school and school-related events as permitted under OAC 3301-83-19? </t>
  </si>
  <si>
    <t>ORC 3327.016</t>
  </si>
  <si>
    <t>Community and nonpublic school transportation plans</t>
  </si>
  <si>
    <t>The school establishes the school's start and end times for the upcoming school year and notifies the district that is transporting the school's students by April 1 prior to that school year.</t>
  </si>
  <si>
    <t xml:space="preserve">Does the school expect one or more resident school districts to transport the school's students?  </t>
  </si>
  <si>
    <t xml:space="preserve">If yes, did the school establish the start and end times for the upcoming school year and notify those school districts by April 1 of those start and end times?  </t>
  </si>
  <si>
    <t>Document Submission
Copy of establishment of the school's start and end times and proof of providing that information to applicable school districts by April 1</t>
  </si>
  <si>
    <t>ORC 3327.02</t>
  </si>
  <si>
    <t>Resolution declaring impracticality of transportation-offer of payment in lieu of transportation</t>
  </si>
  <si>
    <t>A school responsible for transporting its own students may declare a student's transportation impractical upon passage of a resolution by the board, notification to the parents and reimbursing the parents for transportation.</t>
  </si>
  <si>
    <t>ORC 3301.07, 3314.03, 3319.46, 3326.11, 3328.24</t>
  </si>
  <si>
    <t>OAC 3301-35-15</t>
  </si>
  <si>
    <t>Standards for the implementation of positive behavior intervention supports and the use of restraint and seclusion</t>
  </si>
  <si>
    <t>Uncategorized/Other School Policies</t>
  </si>
  <si>
    <t>Other School Policies</t>
  </si>
  <si>
    <t>The school has developed written policies and procedures on positive behavior intervention and supports that comply with the requirements in OAC and ORC.</t>
  </si>
  <si>
    <t xml:space="preserve">Does the school have policies and procedures regarding positive behavior interventions and the use of restraint and seclusion that comply with the requirements of law?  </t>
  </si>
  <si>
    <t xml:space="preserve">If yes, were the policies and procedures accessible on the school's website AND are parents notified annually of the school's policies and procedures?  </t>
  </si>
  <si>
    <t xml:space="preserve">Document Submission
Copy of the applicable school policy and procedures </t>
  </si>
  <si>
    <t>ORC 3313.609</t>
  </si>
  <si>
    <t>Grade promotion and retention policy</t>
  </si>
  <si>
    <t>The school adopted a grade promotion and retention policy that prohibits the promotion of a student to the next grade level if the student has been truant for more than 10 percent of the required attendance days of the current school year and failed two or more of the required curriculum subject areas, unless the student's principal and teachers of any failed subject areas agree the student is academically prepared for the next grade level.</t>
  </si>
  <si>
    <t xml:space="preserve">Has the school adopted a grade promotion and retention policy that prohibits promotion of truant children and/or students who failed two or more required curriculum subject areas and identifies exceptions to the policy?  </t>
  </si>
  <si>
    <t>ORC 3313.472</t>
  </si>
  <si>
    <t>Policy on parental and foster caregiver involvement in schools</t>
  </si>
  <si>
    <t xml:space="preserve">The school has adopted a policy on parental involvement in the school and that policy includes foster caregivers.  </t>
  </si>
  <si>
    <t xml:space="preserve">Does the school have a policy regarding parental involvement in the school and the policy includes foster caregivers?  </t>
  </si>
  <si>
    <t>ORC 3301.07, 3319.46</t>
  </si>
  <si>
    <t>OAC 3301-35-15(I)(J)</t>
  </si>
  <si>
    <t xml:space="preserve">If yes, did the school report information regarding its use of restraint and seclusion to the Department? </t>
  </si>
  <si>
    <t>ORC 3302.16, 3302.17, 3302.18</t>
  </si>
  <si>
    <t>Community learning centers; written consent required</t>
  </si>
  <si>
    <t>Uncategorized (Community Learning Center)</t>
  </si>
  <si>
    <t>The school is in compliance with all requirements for establishing a community learning center.</t>
  </si>
  <si>
    <t xml:space="preserve">Has the school established a community learning center?   </t>
  </si>
  <si>
    <t xml:space="preserve">If yes, does the school follow requirements set forth in law?  </t>
  </si>
  <si>
    <t>ORC 3314.02(B)</t>
  </si>
  <si>
    <t>Uncategorized (Conversion School)</t>
  </si>
  <si>
    <t xml:space="preserve">Any person or group of individuals may initially propose under this division the conversion of all or a portion of a public school or ESC to a community school. The proposal shall be made to the board of education of the city, local, exempted village or joint vocational school district in which the public school is proposed to be converted. </t>
  </si>
  <si>
    <t xml:space="preserve">Is the school a conversion community school AND did the school open during the current school year?  </t>
  </si>
  <si>
    <t xml:space="preserve">If yes, did the school follow the proposal requirements?  </t>
  </si>
  <si>
    <t>ORC 3314.24</t>
  </si>
  <si>
    <t>No contracts for facility space after 7-1-04</t>
  </si>
  <si>
    <t>Uncategorized (Facility)</t>
  </si>
  <si>
    <t>No internet or computer based community school may enter into a contract with a nonpublic school to use or rent any facility space at the nonpublic school for instructional services.</t>
  </si>
  <si>
    <t xml:space="preserve">Is the school an internet or computer-based school that utilizes space at a nonpublic school for instructional services?    </t>
  </si>
  <si>
    <t xml:space="preserve">If yes, was the contract entered into prior to July 1, 2004 AND does the school ensure that it does not receive payment from the Department for students receiving services at that facility?  </t>
  </si>
  <si>
    <t>ORC 109.65</t>
  </si>
  <si>
    <t>Missing children clearinghouse - missing children fund</t>
  </si>
  <si>
    <t>Uncategorized (Missing Children)</t>
  </si>
  <si>
    <t>The school understands its obligation to notify the missing children clearinghouse and law enforcement.</t>
  </si>
  <si>
    <t xml:space="preserve">If notified that a missing child is attending the school, does the school and its governing authority have a process to notify the missing children clearinghouse and the local law enforcement agency? </t>
  </si>
  <si>
    <t>ORC 3314.352</t>
  </si>
  <si>
    <t>Reopening under new name</t>
  </si>
  <si>
    <t>Uncategorized (Reopened School)</t>
  </si>
  <si>
    <t>A community school that is permanently closed may be reopened under another name if following the requirements of statute.</t>
  </si>
  <si>
    <t xml:space="preserve">Did the school permanently close prior to the current school year and then reopen in the current school year under a new name? </t>
  </si>
  <si>
    <t xml:space="preserve">If yes, did the school comply with all the requirements of law?  </t>
  </si>
  <si>
    <t>ORC 3311.742</t>
  </si>
  <si>
    <t>Municipal school district student advisory committees</t>
  </si>
  <si>
    <t>Uncategorized (Student Advisory Committee)</t>
  </si>
  <si>
    <t xml:space="preserve">The partnering community school (located within the territory of a municipal school district and that either is sponsored by the district or is a party to an agreement with the district whereby the district and the community school endorse each other's programs) timely established and implemented the student advisory committee in a manner consistent with law. </t>
  </si>
  <si>
    <t xml:space="preserve">Does the school serve grades 9-12 AND is either sponsored by a municipal school district or has received municipal school district endorsement of its program?    </t>
  </si>
  <si>
    <t xml:space="preserve">If yes, does the school have a student advisory committee pursuant to ORC 3311.742?  </t>
  </si>
  <si>
    <t>ORC 3313.80</t>
  </si>
  <si>
    <t>Display of the national flag</t>
  </si>
  <si>
    <t>Uncategorized (US Flag)</t>
  </si>
  <si>
    <t>The school displays a U.S. flag, not less than five feet in length, when school is in session.</t>
  </si>
  <si>
    <t xml:space="preserve">If yes, is the U.S. flag displayed as required by law?  </t>
  </si>
  <si>
    <t>ORC 3313.801</t>
  </si>
  <si>
    <t>ORC 3314.03(A)(11)(h)</t>
  </si>
  <si>
    <t>Display of national and Ohio mottoes.</t>
  </si>
  <si>
    <t>Uncategorized (US or Ohio Motto)</t>
  </si>
  <si>
    <t>If a copy of the official motto of the USA or Ohio is donated to the school,  the school accepts the donation and displays the motto as prescribed in ORC 3313.801.</t>
  </si>
  <si>
    <t xml:space="preserve">Has the school received an official motto of the USA or Ohio?  </t>
  </si>
  <si>
    <t xml:space="preserve">If yes, has the school displayed the motto as required by law?  </t>
  </si>
  <si>
    <t>ORC 3313.602(D)</t>
  </si>
  <si>
    <t>Pledge of allegiance - principles of democracy and ethics - Veterans' day observance</t>
  </si>
  <si>
    <t>Uncategorized (Veteran's Day)</t>
  </si>
  <si>
    <t>The school shall devote time on or about Veteran's Day to observe the meaning and significance of that day.</t>
  </si>
  <si>
    <t xml:space="preserve">Does the school devote time on or about Veteran's Day to observe the meaning and significance of that day as required by law?  </t>
  </si>
  <si>
    <t>ORC 3320.01; ORC 3320.02(A)</t>
  </si>
  <si>
    <t>ORC 3314.03 (A)(11)(d)</t>
  </si>
  <si>
    <t>General provisions</t>
  </si>
  <si>
    <t>Uncategorized (Religious Expression)</t>
  </si>
  <si>
    <t>A student enrolled in a public school may engage in religious expression before, during, and after school hours in the same manner and to the same extent that a student is permitted to engage in secular activities or expression before, during, and after school hours.</t>
  </si>
  <si>
    <t xml:space="preserve">Does the school allow students to engage in religious expression as required in ORC 3320.02(A)? </t>
  </si>
  <si>
    <t>ORC 3320.01; ORC 3320.02(B)</t>
  </si>
  <si>
    <t>The school gives the same access to school facilities to students who wish to conduct a meeting for the purpose of engaging in religious expression as is given to secular student groups, without regard to the content of a student's or group's expression.</t>
  </si>
  <si>
    <t xml:space="preserve">Does the school allow the same access to school facilities for secular student groups and student groups engaged in religious expression? </t>
  </si>
  <si>
    <t>ORC 3313.6026</t>
  </si>
  <si>
    <t>FAFSA data sharing agreement</t>
  </si>
  <si>
    <t>Uncategorized (Data Sharing)</t>
  </si>
  <si>
    <t>The school enters into a data sharing agreement with the Chancellor of Higher Education for the purposes of operating the Free Applications for Federal Student Aid (FAFSA) data system. Each school shall provide principals and school counselors with access to the data system to assist with efforts to support and encourage students to complete the free application for federal student aid form.</t>
  </si>
  <si>
    <t xml:space="preserve">Does the school serve high school students? </t>
  </si>
  <si>
    <t xml:space="preserve">If yes, did the school sign a data sharing agreement with the Chancellor of Higher Education AND provide principals and school counselors with access to the data system?  </t>
  </si>
  <si>
    <t>Sponsor IRN</t>
  </si>
  <si>
    <t>School IRN</t>
  </si>
  <si>
    <t>Sponsor Certification Determination</t>
  </si>
  <si>
    <t>Sponsor Indication of Corrective Action Plan</t>
  </si>
  <si>
    <t>Final Reviewer Rating</t>
  </si>
  <si>
    <t>Yes</t>
  </si>
  <si>
    <t>Reviewer Initial Selection</t>
  </si>
  <si>
    <t>Compliance Selection</t>
  </si>
  <si>
    <t>Justification List</t>
  </si>
  <si>
    <t>Sponsor Selection</t>
  </si>
  <si>
    <t>School Selection</t>
  </si>
  <si>
    <t>Agree</t>
  </si>
  <si>
    <t>Compliant</t>
  </si>
  <si>
    <t>Certification only</t>
  </si>
  <si>
    <t>016998</t>
  </si>
  <si>
    <t>Ohio Council of Community Schools</t>
  </si>
  <si>
    <t>000131</t>
  </si>
  <si>
    <t>Glass City Academy</t>
  </si>
  <si>
    <t>Disagree</t>
  </si>
  <si>
    <t>Not Compliant</t>
  </si>
  <si>
    <t xml:space="preserve">No sponsor certification </t>
  </si>
  <si>
    <t>000821</t>
  </si>
  <si>
    <t>Thomas B. Fordham Foundation</t>
  </si>
  <si>
    <t>000138</t>
  </si>
  <si>
    <t>Pathway School of Discovery</t>
  </si>
  <si>
    <t>CAP does not address item</t>
  </si>
  <si>
    <t>000862</t>
  </si>
  <si>
    <t>Buckeye Community Hope Foundation</t>
  </si>
  <si>
    <t>000139</t>
  </si>
  <si>
    <t>Alliance Academy of Cincinnati</t>
  </si>
  <si>
    <t>CAP does not include resolution date</t>
  </si>
  <si>
    <t>007991</t>
  </si>
  <si>
    <t>Educational Resource Consultants of Ohio</t>
  </si>
  <si>
    <t>000222</t>
  </si>
  <si>
    <t>Wildwood Environmental Academy</t>
  </si>
  <si>
    <t>CAP from previous year not resolved</t>
  </si>
  <si>
    <t>008316</t>
  </si>
  <si>
    <t>Richland Academy</t>
  </si>
  <si>
    <t>000236</t>
  </si>
  <si>
    <t>Ohio Connections Academy, Inc</t>
  </si>
  <si>
    <t>Special Items</t>
  </si>
  <si>
    <t>CAP from previous year submitted</t>
  </si>
  <si>
    <t>012931</t>
  </si>
  <si>
    <t>Office of Ohio School Sponsorship</t>
  </si>
  <si>
    <t>000241</t>
  </si>
  <si>
    <t>Quaker Digital Academy</t>
  </si>
  <si>
    <t>CAP in place that addresses this item</t>
  </si>
  <si>
    <t>043786</t>
  </si>
  <si>
    <t>Cleveland Municipal</t>
  </si>
  <si>
    <t>000282</t>
  </si>
  <si>
    <t>Greater Ohio Virtual School</t>
  </si>
  <si>
    <t>CAP not submitted</t>
  </si>
  <si>
    <t>000288</t>
  </si>
  <si>
    <t>Auglaize County Educational Academy</t>
  </si>
  <si>
    <t>School uses only public transit vehicles/commercial carriers</t>
  </si>
  <si>
    <t>Validated - Documentation supports sponsor certification</t>
  </si>
  <si>
    <t>044487</t>
  </si>
  <si>
    <t>New Philadelphia City</t>
  </si>
  <si>
    <t>000296</t>
  </si>
  <si>
    <t>Summit Academy Community School-Columbus</t>
  </si>
  <si>
    <t>Typing in this cell will remove the Efficiency Formula</t>
  </si>
  <si>
    <t>Validated - Corrupt file</t>
  </si>
  <si>
    <t>045179</t>
  </si>
  <si>
    <t>Zanesville City</t>
  </si>
  <si>
    <t>000297</t>
  </si>
  <si>
    <t>Summit Academy Community School - Dayton</t>
  </si>
  <si>
    <t>Validated - Documentation does not fully explain info dissemination</t>
  </si>
  <si>
    <t>046805</t>
  </si>
  <si>
    <t>Margaretta Local</t>
  </si>
  <si>
    <t>000298</t>
  </si>
  <si>
    <t>Summit Academy Secondary - Akron</t>
  </si>
  <si>
    <t>Validated - Documentation supports Compliant rating</t>
  </si>
  <si>
    <t>046938</t>
  </si>
  <si>
    <t>ESC of Central Ohio</t>
  </si>
  <si>
    <t>000300</t>
  </si>
  <si>
    <t>Summit Academy Secondary - Canton</t>
  </si>
  <si>
    <t>Validated - Documentation supports N/A</t>
  </si>
  <si>
    <t>048199</t>
  </si>
  <si>
    <t>ESC of Lake Erie West</t>
  </si>
  <si>
    <t>000301</t>
  </si>
  <si>
    <t>Summit Academy - Toledo</t>
  </si>
  <si>
    <t>Validated - Lacking evidence of board approval and timely review</t>
  </si>
  <si>
    <t>048850</t>
  </si>
  <si>
    <t>Maysville Local</t>
  </si>
  <si>
    <t>000302</t>
  </si>
  <si>
    <t>Summit Academy Community School-Parma</t>
  </si>
  <si>
    <t>Validated - Lacking evidence of timely review</t>
  </si>
  <si>
    <t>062893</t>
  </si>
  <si>
    <t>Bowling Green State University</t>
  </si>
  <si>
    <t>000303</t>
  </si>
  <si>
    <t>Summit Academy Secondary - Youngstown</t>
  </si>
  <si>
    <t>Validated - Lacking required board approval evidence</t>
  </si>
  <si>
    <t>065268</t>
  </si>
  <si>
    <t>Tri-Rivers</t>
  </si>
  <si>
    <t>000305</t>
  </si>
  <si>
    <t>Summit Academy Community School-Warren</t>
  </si>
  <si>
    <t>Validated - Missing or incorrect school or sponsor name on documents</t>
  </si>
  <si>
    <t>083246</t>
  </si>
  <si>
    <t>St Aloysius Orphanage</t>
  </si>
  <si>
    <t>000306</t>
  </si>
  <si>
    <t>Summit Academy Community School - Cincinnati</t>
  </si>
  <si>
    <t>Validated - Missing some or all of required documentation</t>
  </si>
  <si>
    <t>123257</t>
  </si>
  <si>
    <t>North Central Ohio ESC</t>
  </si>
  <si>
    <t>000311</t>
  </si>
  <si>
    <t>Bridges Community Academy</t>
  </si>
  <si>
    <t>Do not answer based on 401-A response</t>
  </si>
  <si>
    <t>Validated - No documentation available</t>
  </si>
  <si>
    <t>123521</t>
  </si>
  <si>
    <t>Mid-Ohio ESC</t>
  </si>
  <si>
    <t>000316</t>
  </si>
  <si>
    <t>Constellation Schools: Westpark Community Middle</t>
  </si>
  <si>
    <t>Validated - One or more statutory requirements are missing</t>
  </si>
  <si>
    <t>000318</t>
  </si>
  <si>
    <t>Menlo Park Academy</t>
  </si>
  <si>
    <t>Validated - Not submitted by deadline</t>
  </si>
  <si>
    <t>000319</t>
  </si>
  <si>
    <t>Constellation Schools: Madison Community Elementary</t>
  </si>
  <si>
    <t xml:space="preserve"> </t>
  </si>
  <si>
    <t>Validated - Wrong document or wrong content</t>
  </si>
  <si>
    <t>000320</t>
  </si>
  <si>
    <t>Constellation Schools: Lorain Community Middle</t>
  </si>
  <si>
    <t>Sponsor Certified Not Compliant</t>
  </si>
  <si>
    <t>Validated - Wrong year documentation</t>
  </si>
  <si>
    <t>000321</t>
  </si>
  <si>
    <t>Constellation Schools: Old Brooklyn Community Middle</t>
  </si>
  <si>
    <t>Sponsor Certified Compliant - Documentation Required</t>
  </si>
  <si>
    <t>Validated - Grades served discrepancy</t>
  </si>
  <si>
    <t>000338</t>
  </si>
  <si>
    <t>Horizon Science Academy Toledo</t>
  </si>
  <si>
    <t>Validated - School type discrepancy</t>
  </si>
  <si>
    <t>000402</t>
  </si>
  <si>
    <t>Findlay Digital Academy</t>
  </si>
  <si>
    <t>Validated - Department data does not support sponsor certification</t>
  </si>
  <si>
    <t>000417</t>
  </si>
  <si>
    <t>Buckeye On-Line School for Success</t>
  </si>
  <si>
    <t>000509</t>
  </si>
  <si>
    <t>Whitehall Preparatory and Fitness Academy</t>
  </si>
  <si>
    <t xml:space="preserve">Sponsor Certified Compliant </t>
  </si>
  <si>
    <t>000510</t>
  </si>
  <si>
    <t>Springfield Preparatory and Fitness Academy</t>
  </si>
  <si>
    <t>000511</t>
  </si>
  <si>
    <t>Northland Preparatory and Fitness Academy</t>
  </si>
  <si>
    <t>000525</t>
  </si>
  <si>
    <t>Canton Harbor High School</t>
  </si>
  <si>
    <t>000527</t>
  </si>
  <si>
    <t>Cleveland Academy for Scholarship Technology and Leadership</t>
  </si>
  <si>
    <t>000534</t>
  </si>
  <si>
    <t>Constellation Schools: Puritas Community Middle</t>
  </si>
  <si>
    <t>000543</t>
  </si>
  <si>
    <t>Pinnacle Academy</t>
  </si>
  <si>
    <t>000546</t>
  </si>
  <si>
    <t>Winterfield Venture Academy</t>
  </si>
  <si>
    <t>Internet-Based School Exemption</t>
  </si>
  <si>
    <t>000553</t>
  </si>
  <si>
    <t>Columbus Humanities, Arts and Technology Academy</t>
  </si>
  <si>
    <t>000556</t>
  </si>
  <si>
    <t>A+ Arts Academy</t>
  </si>
  <si>
    <t>000557</t>
  </si>
  <si>
    <t>Columbus Arts &amp; Technology Academy</t>
  </si>
  <si>
    <t>000558</t>
  </si>
  <si>
    <t>Columbus Preparatory Academy</t>
  </si>
  <si>
    <t>000559</t>
  </si>
  <si>
    <t>Orion Academy</t>
  </si>
  <si>
    <t>000560</t>
  </si>
  <si>
    <t>Apex Academy</t>
  </si>
  <si>
    <t>000575</t>
  </si>
  <si>
    <t>Northwest School of the Arts</t>
  </si>
  <si>
    <t>000576</t>
  </si>
  <si>
    <t>Elevated Excellence Academy</t>
  </si>
  <si>
    <t>000577</t>
  </si>
  <si>
    <t>Emerson Academy</t>
  </si>
  <si>
    <t>000598</t>
  </si>
  <si>
    <t>Coshocton Opportunity School</t>
  </si>
  <si>
    <t>No Accidents to Report</t>
  </si>
  <si>
    <t>000608</t>
  </si>
  <si>
    <t>Summit Academy Transition High School-Cincinnati</t>
  </si>
  <si>
    <t>000610</t>
  </si>
  <si>
    <t>Summit Academy Middle School - Columbus</t>
  </si>
  <si>
    <t>000613</t>
  </si>
  <si>
    <t>Heir Force Community School</t>
  </si>
  <si>
    <t>000614</t>
  </si>
  <si>
    <t>Summit Academy Transition High School-Columbus</t>
  </si>
  <si>
    <t>000616</t>
  </si>
  <si>
    <t>Summit Academy Alternative Learners Warren Middle &amp; Secondary</t>
  </si>
  <si>
    <t>No Pupil Transportation Declared Impractical</t>
  </si>
  <si>
    <t>000621</t>
  </si>
  <si>
    <t>Summit Academy Transition High School Dayton</t>
  </si>
  <si>
    <t>000623</t>
  </si>
  <si>
    <t>Summit Academy-Youngstown</t>
  </si>
  <si>
    <t>000634</t>
  </si>
  <si>
    <t>Summit Academy Secondary School - Middletown</t>
  </si>
  <si>
    <t>000640</t>
  </si>
  <si>
    <t>Rittman Academy</t>
  </si>
  <si>
    <t>000664</t>
  </si>
  <si>
    <t>Capital City Career Prep High School</t>
  </si>
  <si>
    <t>000679</t>
  </si>
  <si>
    <t>Oakstone Community School</t>
  </si>
  <si>
    <t>000725</t>
  </si>
  <si>
    <t>Zenith Academy</t>
  </si>
  <si>
    <t>000736</t>
  </si>
  <si>
    <t>Wings Academy 1</t>
  </si>
  <si>
    <t>000770</t>
  </si>
  <si>
    <t>Maritime Academy of Toledo, The</t>
  </si>
  <si>
    <t>000779</t>
  </si>
  <si>
    <t>Educational Academy for Boys &amp; Girls</t>
  </si>
  <si>
    <t>000780</t>
  </si>
  <si>
    <t>Midnimo Cross Cultural Community School</t>
  </si>
  <si>
    <t>000804</t>
  </si>
  <si>
    <t>Horizon Science Academy-Cincinnati</t>
  </si>
  <si>
    <t>000808</t>
  </si>
  <si>
    <t>Horizon Science Academy-Dayton</t>
  </si>
  <si>
    <t>000813</t>
  </si>
  <si>
    <t>Gem City Career Prep High School</t>
  </si>
  <si>
    <t>000825</t>
  </si>
  <si>
    <t>Horizon Science Academy-Springfield</t>
  </si>
  <si>
    <t>000838</t>
  </si>
  <si>
    <t>Horizon Science Academy-Denison Middle School</t>
  </si>
  <si>
    <t>000843</t>
  </si>
  <si>
    <t>Bennett Venture Academy</t>
  </si>
  <si>
    <t>000855</t>
  </si>
  <si>
    <t>Stambaugh Charter Academy</t>
  </si>
  <si>
    <t>000858</t>
  </si>
  <si>
    <t>Horizon Science Academy-Cleveland Middle School</t>
  </si>
  <si>
    <t>000875</t>
  </si>
  <si>
    <t>Westside Academy</t>
  </si>
  <si>
    <t>000912</t>
  </si>
  <si>
    <t>Early College Academy</t>
  </si>
  <si>
    <t>000936</t>
  </si>
  <si>
    <t>Promise Academy</t>
  </si>
  <si>
    <t>000938</t>
  </si>
  <si>
    <t>East Bridge Academy of Excellence</t>
  </si>
  <si>
    <t>000941</t>
  </si>
  <si>
    <t>Par Excellence Academy</t>
  </si>
  <si>
    <t>000951</t>
  </si>
  <si>
    <t>Toledo Preparatory and Fitness Academy</t>
  </si>
  <si>
    <t>000952</t>
  </si>
  <si>
    <t>Columbus Preparatory and Fitness Academy</t>
  </si>
  <si>
    <t>000953</t>
  </si>
  <si>
    <t>Mt. Healthy Preparatory and Fitness Academy</t>
  </si>
  <si>
    <t>007984</t>
  </si>
  <si>
    <t>Youngstown Academy of Excellence</t>
  </si>
  <si>
    <t>007995</t>
  </si>
  <si>
    <t>Cleveland Arts and Social Sciences Academy</t>
  </si>
  <si>
    <t>007999</t>
  </si>
  <si>
    <t>Charles School at Ohio Dominican University</t>
  </si>
  <si>
    <t>008000</t>
  </si>
  <si>
    <t>Lorain Preparatory Academy</t>
  </si>
  <si>
    <t>008063</t>
  </si>
  <si>
    <t>Cascade Career Prep High School</t>
  </si>
  <si>
    <t>008064</t>
  </si>
  <si>
    <t>Monroe Preparatory Academy</t>
  </si>
  <si>
    <t>008278</t>
  </si>
  <si>
    <t>Noble Academy-Cleveland</t>
  </si>
  <si>
    <t>008280</t>
  </si>
  <si>
    <t>Noble Academy-Columbus</t>
  </si>
  <si>
    <t>008281</t>
  </si>
  <si>
    <t>South Scioto Academy</t>
  </si>
  <si>
    <t>008282</t>
  </si>
  <si>
    <t>North Woods Career Prep High School</t>
  </si>
  <si>
    <t>008283</t>
  </si>
  <si>
    <t>Dayton Business Technology High School</t>
  </si>
  <si>
    <t>008286</t>
  </si>
  <si>
    <t>Harvard Avenue Performance Academy</t>
  </si>
  <si>
    <t>008287</t>
  </si>
  <si>
    <t>Groveport Community School</t>
  </si>
  <si>
    <t>008289</t>
  </si>
  <si>
    <t>Eagle Learning Center</t>
  </si>
  <si>
    <t>009148</t>
  </si>
  <si>
    <t>Zanesville Community School</t>
  </si>
  <si>
    <t>009149</t>
  </si>
  <si>
    <t>Constellation Schools: Westside Community School of the Arts</t>
  </si>
  <si>
    <t>009179</t>
  </si>
  <si>
    <t>Horizon Science Academy Columbus Middle School</t>
  </si>
  <si>
    <t>009192</t>
  </si>
  <si>
    <t>Foundation Academy</t>
  </si>
  <si>
    <t>009283</t>
  </si>
  <si>
    <t>Dayton Early College Academy, Inc</t>
  </si>
  <si>
    <t>009953</t>
  </si>
  <si>
    <t>Sullivant Avenue Community School</t>
  </si>
  <si>
    <t>009955</t>
  </si>
  <si>
    <t>Madison Avenue School of Arts</t>
  </si>
  <si>
    <t>009957</t>
  </si>
  <si>
    <t>Klepinger Community School</t>
  </si>
  <si>
    <t>009971</t>
  </si>
  <si>
    <t>Ashland County Community Academy</t>
  </si>
  <si>
    <t>009990</t>
  </si>
  <si>
    <t>Horizon Science Academy Elementary School</t>
  </si>
  <si>
    <t>009996</t>
  </si>
  <si>
    <t>Mahoning County High School</t>
  </si>
  <si>
    <t>009997</t>
  </si>
  <si>
    <t>KIPP Columbus</t>
  </si>
  <si>
    <t>010036</t>
  </si>
  <si>
    <t>Cesar Chavez College Preparatory School</t>
  </si>
  <si>
    <t>010182</t>
  </si>
  <si>
    <t>Performance Academy Eastland</t>
  </si>
  <si>
    <t>010205</t>
  </si>
  <si>
    <t>L. Hollingworth School for Talented and Gifted</t>
  </si>
  <si>
    <t>011291</t>
  </si>
  <si>
    <t>Village Preparatory School Cliffs</t>
  </si>
  <si>
    <t>011324</t>
  </si>
  <si>
    <t>Hardin Community School</t>
  </si>
  <si>
    <t>011381</t>
  </si>
  <si>
    <t>Greater Summit County Early Learning Center</t>
  </si>
  <si>
    <t>011390</t>
  </si>
  <si>
    <t>Bella Academy of Excellence</t>
  </si>
  <si>
    <t>011439</t>
  </si>
  <si>
    <t>The Bessie Sherrod Price Preparatory Academy</t>
  </si>
  <si>
    <t>011468</t>
  </si>
  <si>
    <t>Columbus Bilingual Academy-North</t>
  </si>
  <si>
    <t>011511</t>
  </si>
  <si>
    <t>Lakeland Academy Community School</t>
  </si>
  <si>
    <t>011533</t>
  </si>
  <si>
    <t>Horizon Science Academy Lorain</t>
  </si>
  <si>
    <t>011534</t>
  </si>
  <si>
    <t>Horizon Science Academy Dayton High School</t>
  </si>
  <si>
    <t>011923</t>
  </si>
  <si>
    <t>Northeast Ohio College Preparatory School</t>
  </si>
  <si>
    <t>011947</t>
  </si>
  <si>
    <t>Imagine Akron Academy</t>
  </si>
  <si>
    <t>011967</t>
  </si>
  <si>
    <t>The Richland School of Academic Arts</t>
  </si>
  <si>
    <t>011972</t>
  </si>
  <si>
    <t>Graham Elementary and Middle School</t>
  </si>
  <si>
    <t>011976</t>
  </si>
  <si>
    <t>Horizon Science Academy Dayton Downtown</t>
  </si>
  <si>
    <t>011986</t>
  </si>
  <si>
    <t>Horizon Science Academy Youngstown</t>
  </si>
  <si>
    <t>012009</t>
  </si>
  <si>
    <t>Zenith Academy East</t>
  </si>
  <si>
    <t>012010</t>
  </si>
  <si>
    <t>Cleveland College Preparatory School</t>
  </si>
  <si>
    <t>012011</t>
  </si>
  <si>
    <t>Columbus Performance Academy</t>
  </si>
  <si>
    <t>012025</t>
  </si>
  <si>
    <t>Constellation Schools: Stockyard Community Middle</t>
  </si>
  <si>
    <t>012030</t>
  </si>
  <si>
    <t>Near West Intergenerational School</t>
  </si>
  <si>
    <t>012033</t>
  </si>
  <si>
    <t>Foxfire Intermediate School</t>
  </si>
  <si>
    <t>012036</t>
  </si>
  <si>
    <t>Regent High School</t>
  </si>
  <si>
    <t>012037</t>
  </si>
  <si>
    <t>Mason Run High School</t>
  </si>
  <si>
    <t>012038</t>
  </si>
  <si>
    <t>Old Brook High School</t>
  </si>
  <si>
    <t>012040</t>
  </si>
  <si>
    <t>Road to Success Academy</t>
  </si>
  <si>
    <t>012041</t>
  </si>
  <si>
    <t>Central High School</t>
  </si>
  <si>
    <t>012042</t>
  </si>
  <si>
    <t>George V. Voinovich High School</t>
  </si>
  <si>
    <t>012043</t>
  </si>
  <si>
    <t>Frederick Douglass High School</t>
  </si>
  <si>
    <t>012044</t>
  </si>
  <si>
    <t>Capital High School</t>
  </si>
  <si>
    <t>012045</t>
  </si>
  <si>
    <t>Patriot Preparatory Academy</t>
  </si>
  <si>
    <t>012054</t>
  </si>
  <si>
    <t>North Central Academy</t>
  </si>
  <si>
    <t>012060</t>
  </si>
  <si>
    <t>Akros Middle School</t>
  </si>
  <si>
    <t>012105</t>
  </si>
  <si>
    <t>Southside Academy</t>
  </si>
  <si>
    <t>012501</t>
  </si>
  <si>
    <t>Beacon Hill Academy</t>
  </si>
  <si>
    <t>012528</t>
  </si>
  <si>
    <t>The Academy for Urban Scholars</t>
  </si>
  <si>
    <t>012529</t>
  </si>
  <si>
    <t>Focus North High School</t>
  </si>
  <si>
    <t>012541</t>
  </si>
  <si>
    <t>University of Cleveland Preparatory School</t>
  </si>
  <si>
    <t>012558</t>
  </si>
  <si>
    <t>Global Village Academy</t>
  </si>
  <si>
    <t>012627</t>
  </si>
  <si>
    <t>STEAM Academy of Akron</t>
  </si>
  <si>
    <t>012644</t>
  </si>
  <si>
    <t>STEAM Academy of Warren</t>
  </si>
  <si>
    <t>012671</t>
  </si>
  <si>
    <t>Constellation Schools: Eastside Arts Academy</t>
  </si>
  <si>
    <t>012684</t>
  </si>
  <si>
    <t>Broadway Academy</t>
  </si>
  <si>
    <t>012867</t>
  </si>
  <si>
    <t>Townsend North Community School</t>
  </si>
  <si>
    <t>012924</t>
  </si>
  <si>
    <t>DECA PREP</t>
  </si>
  <si>
    <t>013034</t>
  </si>
  <si>
    <t>Village Preparatory School Woodland Hills</t>
  </si>
  <si>
    <t>013132</t>
  </si>
  <si>
    <t>Lake Erie College Preparatory School</t>
  </si>
  <si>
    <t>013147</t>
  </si>
  <si>
    <t>STEAM Academy of Warrensville Heights</t>
  </si>
  <si>
    <t>013148</t>
  </si>
  <si>
    <t>Stepstone Academy</t>
  </si>
  <si>
    <t>013170</t>
  </si>
  <si>
    <t>The Brilliance School</t>
  </si>
  <si>
    <t>013173</t>
  </si>
  <si>
    <t>Imagine Environmental Science Academy</t>
  </si>
  <si>
    <t>013175</t>
  </si>
  <si>
    <t>SunBridge Schools</t>
  </si>
  <si>
    <t>013195</t>
  </si>
  <si>
    <t>Ann Jerkins-Harris Academy of Excellence</t>
  </si>
  <si>
    <t>013199</t>
  </si>
  <si>
    <t>Cleveland Preparatory Academy</t>
  </si>
  <si>
    <t>013232</t>
  </si>
  <si>
    <t>A+ Children's Academy</t>
  </si>
  <si>
    <t>013249</t>
  </si>
  <si>
    <t>Academy for Urban Scholars Youngstown</t>
  </si>
  <si>
    <t>013253</t>
  </si>
  <si>
    <t>Ohio College Preparatory School</t>
  </si>
  <si>
    <t>013254</t>
  </si>
  <si>
    <t>Akron Preparatory School</t>
  </si>
  <si>
    <t>013255</t>
  </si>
  <si>
    <t>Canton College Preparatory School</t>
  </si>
  <si>
    <t>013864</t>
  </si>
  <si>
    <t>Cincinnati Technology Academy</t>
  </si>
  <si>
    <t>013962</t>
  </si>
  <si>
    <t>Liberty Preparatory School</t>
  </si>
  <si>
    <t>013994</t>
  </si>
  <si>
    <t>Albert Einstein Academy for Letters, Arts and Sciences-Ohio</t>
  </si>
  <si>
    <t>013999</t>
  </si>
  <si>
    <t>Rise &amp; Shine Academy</t>
  </si>
  <si>
    <t>014065</t>
  </si>
  <si>
    <t>Lincoln Park Academy</t>
  </si>
  <si>
    <t>014066</t>
  </si>
  <si>
    <t>Main Preparatory Academy</t>
  </si>
  <si>
    <t>014067</t>
  </si>
  <si>
    <t>Ohio Construction Academy</t>
  </si>
  <si>
    <t>014090</t>
  </si>
  <si>
    <t>Eastland Preparatory Academy</t>
  </si>
  <si>
    <t>014091</t>
  </si>
  <si>
    <t>Hope Learning Academy of Toledo</t>
  </si>
  <si>
    <t>014121</t>
  </si>
  <si>
    <t>Imagine Leadership Academy</t>
  </si>
  <si>
    <t>014139</t>
  </si>
  <si>
    <t>Imagine Columbus Primary School</t>
  </si>
  <si>
    <t>014147</t>
  </si>
  <si>
    <t>East Preparatory Academy</t>
  </si>
  <si>
    <t>014149</t>
  </si>
  <si>
    <t>Dayton SMART Elementary School</t>
  </si>
  <si>
    <t>014187</t>
  </si>
  <si>
    <t>East Academy</t>
  </si>
  <si>
    <t>014188</t>
  </si>
  <si>
    <t>Discovery Academy</t>
  </si>
  <si>
    <t>014189</t>
  </si>
  <si>
    <t>West Park Academy</t>
  </si>
  <si>
    <t>014467</t>
  </si>
  <si>
    <t>United Preparatory Academy</t>
  </si>
  <si>
    <t>014830</t>
  </si>
  <si>
    <t>Utica Shale Academy of Ohio</t>
  </si>
  <si>
    <t>014904</t>
  </si>
  <si>
    <t>T2 Honors Academy</t>
  </si>
  <si>
    <t>014913</t>
  </si>
  <si>
    <t>Lakeshore Intergenerational School</t>
  </si>
  <si>
    <t>014927</t>
  </si>
  <si>
    <t>Steel Academy</t>
  </si>
  <si>
    <t>015234</t>
  </si>
  <si>
    <t>Zenith Academy West</t>
  </si>
  <si>
    <t>015237</t>
  </si>
  <si>
    <t>Flex High School</t>
  </si>
  <si>
    <t>015261</t>
  </si>
  <si>
    <t>Citizens Academy Southeast</t>
  </si>
  <si>
    <t>015709</t>
  </si>
  <si>
    <t>Beacon Academy</t>
  </si>
  <si>
    <t>015710</t>
  </si>
  <si>
    <t>Bridge Gate Community School</t>
  </si>
  <si>
    <t>015712</t>
  </si>
  <si>
    <t>Euclid Preparatory School</t>
  </si>
  <si>
    <t>015713</t>
  </si>
  <si>
    <t>East Branch Preparatory Academy Wright Preparatory Academy</t>
  </si>
  <si>
    <t>015714</t>
  </si>
  <si>
    <t>Dayton Athletic Vocational Academy</t>
  </si>
  <si>
    <t>015722</t>
  </si>
  <si>
    <t>Village Preparatory School Willard</t>
  </si>
  <si>
    <t>015737</t>
  </si>
  <si>
    <t>Global Ambassadors Language Academy</t>
  </si>
  <si>
    <t>015741</t>
  </si>
  <si>
    <t>Westwood Preparatory Academy</t>
  </si>
  <si>
    <t>016812</t>
  </si>
  <si>
    <t>SMART Academy</t>
  </si>
  <si>
    <t>016829</t>
  </si>
  <si>
    <t>South Columbus Preparatory Academy</t>
  </si>
  <si>
    <t>016836</t>
  </si>
  <si>
    <t>Kids Care Elementary</t>
  </si>
  <si>
    <t>016837</t>
  </si>
  <si>
    <t>Orchard Park Academy</t>
  </si>
  <si>
    <t>016843</t>
  </si>
  <si>
    <t>Citizens Leadership Academy East</t>
  </si>
  <si>
    <t>016849</t>
  </si>
  <si>
    <t>Liberty High School</t>
  </si>
  <si>
    <t>016850</t>
  </si>
  <si>
    <t>Cincinnati Achievement Academy</t>
  </si>
  <si>
    <t>017123</t>
  </si>
  <si>
    <t>Horizon Science Academy Primary</t>
  </si>
  <si>
    <t>017212</t>
  </si>
  <si>
    <t>DAMPE Community School</t>
  </si>
  <si>
    <t>017233</t>
  </si>
  <si>
    <t>Great River Connections Academy</t>
  </si>
  <si>
    <t>017259</t>
  </si>
  <si>
    <t>Montgomery Preparatory Academy</t>
  </si>
  <si>
    <t>017270</t>
  </si>
  <si>
    <t>Lorain Bilingual Preparatory Academy</t>
  </si>
  <si>
    <t>017274</t>
  </si>
  <si>
    <t>Mount Auburn Preparatory Academy</t>
  </si>
  <si>
    <t>017275</t>
  </si>
  <si>
    <t>AchievePoint Career Academy - Cincinnati</t>
  </si>
  <si>
    <t>017490</t>
  </si>
  <si>
    <t>ReGeneration Bond Hill</t>
  </si>
  <si>
    <t>017497</t>
  </si>
  <si>
    <t>Cypress High School</t>
  </si>
  <si>
    <t>017498</t>
  </si>
  <si>
    <t>Northwest Ohio Classical Academy</t>
  </si>
  <si>
    <t>017535</t>
  </si>
  <si>
    <t>Huber Heights Preparatory Academy dba Parma Academy</t>
  </si>
  <si>
    <t>017536</t>
  </si>
  <si>
    <t>Kenmore Preparatory Academy dba Toledo Preparatory Academy</t>
  </si>
  <si>
    <t>017537</t>
  </si>
  <si>
    <t>Capital Collegiate Preparatory Academy</t>
  </si>
  <si>
    <t>017538</t>
  </si>
  <si>
    <t>North Columbus Preparatory Academy</t>
  </si>
  <si>
    <t>017585</t>
  </si>
  <si>
    <t>Marion Preparatory Academy</t>
  </si>
  <si>
    <t>017599</t>
  </si>
  <si>
    <t>Priority High School</t>
  </si>
  <si>
    <t>017643</t>
  </si>
  <si>
    <t>Ohio Digital Learning School</t>
  </si>
  <si>
    <t>019152</t>
  </si>
  <si>
    <t>Buckeye Community School</t>
  </si>
  <si>
    <t>019156</t>
  </si>
  <si>
    <t xml:space="preserve">Quaker Preparatory Academy </t>
  </si>
  <si>
    <t>019197</t>
  </si>
  <si>
    <t>Flex High School of Cleveland, Inc.</t>
  </si>
  <si>
    <t>019199</t>
  </si>
  <si>
    <t>Central Point Preparatory Academy</t>
  </si>
  <si>
    <t>019200</t>
  </si>
  <si>
    <t>South Columbus Preparatory Academy at Southfield</t>
  </si>
  <si>
    <t>019201</t>
  </si>
  <si>
    <t>Franklinton Preparatory High School</t>
  </si>
  <si>
    <t>019212</t>
  </si>
  <si>
    <t>Valor Academy</t>
  </si>
  <si>
    <t>019220</t>
  </si>
  <si>
    <t>North Shore High School</t>
  </si>
  <si>
    <t>019221</t>
  </si>
  <si>
    <t>Case Preparatory Academy</t>
  </si>
  <si>
    <t>019226</t>
  </si>
  <si>
    <t>Franklinton High School</t>
  </si>
  <si>
    <t>019227</t>
  </si>
  <si>
    <t>Dublin Preparatory Academy dba Northside Preparatory Academy</t>
  </si>
  <si>
    <t>019235</t>
  </si>
  <si>
    <t>Focus Learning Academy of Central Columbus</t>
  </si>
  <si>
    <t>019251</t>
  </si>
  <si>
    <t>Somerset Academy of Ohio</t>
  </si>
  <si>
    <t>019426</t>
  </si>
  <si>
    <t>Dayton Career Tech High School</t>
  </si>
  <si>
    <t>019427</t>
  </si>
  <si>
    <t>Akron Career Tech High School</t>
  </si>
  <si>
    <t>019441</t>
  </si>
  <si>
    <t>Buckeye Community School - London</t>
  </si>
  <si>
    <t>019442</t>
  </si>
  <si>
    <t>Buckeye Community School - Marion</t>
  </si>
  <si>
    <t>019450</t>
  </si>
  <si>
    <t>Youngstown Preparatory Academy</t>
  </si>
  <si>
    <t>019474</t>
  </si>
  <si>
    <t>Explorers Academy of Science and Technology</t>
  </si>
  <si>
    <t>019478</t>
  </si>
  <si>
    <t>Niles Preparatory Academy</t>
  </si>
  <si>
    <t>019511</t>
  </si>
  <si>
    <t>Western Toledo Preparatory Academy</t>
  </si>
  <si>
    <t>019530</t>
  </si>
  <si>
    <t>Cincinnati Classical Academy</t>
  </si>
  <si>
    <t>019533</t>
  </si>
  <si>
    <t>Eagle Charter Schools of Ohio</t>
  </si>
  <si>
    <t>020007</t>
  </si>
  <si>
    <t>IDEA Greater Cincinnati</t>
  </si>
  <si>
    <t>020046</t>
  </si>
  <si>
    <t>Unity Academy</t>
  </si>
  <si>
    <t>020076</t>
  </si>
  <si>
    <t>Solon Academy</t>
  </si>
  <si>
    <t>020077</t>
  </si>
  <si>
    <t>Westlake Academy</t>
  </si>
  <si>
    <t>020078</t>
  </si>
  <si>
    <t>Gateway Online Academy of Ohio</t>
  </si>
  <si>
    <t>020091</t>
  </si>
  <si>
    <t>Legacy Academy of Excellence</t>
  </si>
  <si>
    <t>020092</t>
  </si>
  <si>
    <t>Sheffield Academy</t>
  </si>
  <si>
    <t>020186</t>
  </si>
  <si>
    <t>Lorain Preparatory High School</t>
  </si>
  <si>
    <t>020187</t>
  </si>
  <si>
    <t>Olentangy Preparatory Academy</t>
  </si>
  <si>
    <t>020188</t>
  </si>
  <si>
    <t>Hinckley Preparatory Academy</t>
  </si>
  <si>
    <t>020189</t>
  </si>
  <si>
    <t>Strongsville Academy</t>
  </si>
  <si>
    <t>020218</t>
  </si>
  <si>
    <t>The Legacy School</t>
  </si>
  <si>
    <t>020265</t>
  </si>
  <si>
    <t>Victory Academy of Toledo</t>
  </si>
  <si>
    <t>020293</t>
  </si>
  <si>
    <t>The Dayton School</t>
  </si>
  <si>
    <t>020726</t>
  </si>
  <si>
    <t>ChallengeU Ohio Community School</t>
  </si>
  <si>
    <t>020728</t>
  </si>
  <si>
    <t>Mosaic Classical Academy</t>
  </si>
  <si>
    <t>020729</t>
  </si>
  <si>
    <t>AkroTech High School</t>
  </si>
  <si>
    <t>020754</t>
  </si>
  <si>
    <t>Buckeye Community School - Fremont</t>
  </si>
  <si>
    <t>020755</t>
  </si>
  <si>
    <t>Pathfinder Career Academy of Ohio</t>
  </si>
  <si>
    <t>020757</t>
  </si>
  <si>
    <t>Capital City Classical Conservatory</t>
  </si>
  <si>
    <t>020758</t>
  </si>
  <si>
    <t>Elyria Preparatory High School</t>
  </si>
  <si>
    <t>020759</t>
  </si>
  <si>
    <t>Fairfield Preparatory Academy</t>
  </si>
  <si>
    <t>020760</t>
  </si>
  <si>
    <t>Franklin Learning Academy</t>
  </si>
  <si>
    <t>020761</t>
  </si>
  <si>
    <t>New Richmond Preparatory Academy</t>
  </si>
  <si>
    <t>020811</t>
  </si>
  <si>
    <t>Southern Ohio Career Academy</t>
  </si>
  <si>
    <t>020817</t>
  </si>
  <si>
    <t>ReGeneration Middle School</t>
  </si>
  <si>
    <t>020824</t>
  </si>
  <si>
    <t>Mater Academy Columbus</t>
  </si>
  <si>
    <t>020825</t>
  </si>
  <si>
    <t>Springfield Sports Academy</t>
  </si>
  <si>
    <t>021440</t>
  </si>
  <si>
    <t xml:space="preserve">Mater Academy Preparatory, Inc </t>
  </si>
  <si>
    <t>021442</t>
  </si>
  <si>
    <t xml:space="preserve">Legacy Academy of Excellence Mansfield  </t>
  </si>
  <si>
    <t>021443</t>
  </si>
  <si>
    <t xml:space="preserve">Presidents Digital Academy  </t>
  </si>
  <si>
    <t>021445</t>
  </si>
  <si>
    <t xml:space="preserve">Steel City High School  </t>
  </si>
  <si>
    <t>021446</t>
  </si>
  <si>
    <t xml:space="preserve">ACE Community Academy  </t>
  </si>
  <si>
    <t>021447</t>
  </si>
  <si>
    <t xml:space="preserve">Heart of Ohio Classical Academy </t>
  </si>
  <si>
    <t>021448</t>
  </si>
  <si>
    <t xml:space="preserve">Columbus Noor Academy  </t>
  </si>
  <si>
    <t>021449</t>
  </si>
  <si>
    <t xml:space="preserve">Northeast Ohio Classical Academy  </t>
  </si>
  <si>
    <t>021450</t>
  </si>
  <si>
    <t xml:space="preserve">Southeast Ohio Classical Academy  </t>
  </si>
  <si>
    <t>021455</t>
  </si>
  <si>
    <t xml:space="preserve">Springfield Sports Academy @ Northeastern </t>
  </si>
  <si>
    <t>021456</t>
  </si>
  <si>
    <t xml:space="preserve">Ginn-Thompson School for Girls </t>
  </si>
  <si>
    <t>021457</t>
  </si>
  <si>
    <t xml:space="preserve">Lake Erie Bilingual Academy  </t>
  </si>
  <si>
    <t>021458</t>
  </si>
  <si>
    <t xml:space="preserve">Huron Sports Academy  </t>
  </si>
  <si>
    <t>021487</t>
  </si>
  <si>
    <t xml:space="preserve">Columbus Bilingual West </t>
  </si>
  <si>
    <t>021509</t>
  </si>
  <si>
    <t>Career Prep Virtual High School</t>
  </si>
  <si>
    <t>021513</t>
  </si>
  <si>
    <t xml:space="preserve">Buckeye Community School - Springfield  </t>
  </si>
  <si>
    <t>132746</t>
  </si>
  <si>
    <t>Summit Acdy Comm Schl for Alternative Learners of Middletown</t>
  </si>
  <si>
    <t>132761</t>
  </si>
  <si>
    <t>Summit Academy Community School Alternative Learners -Xenia</t>
  </si>
  <si>
    <t>132779</t>
  </si>
  <si>
    <t>Summit Academy Akron Middle School</t>
  </si>
  <si>
    <t>132795</t>
  </si>
  <si>
    <t>Cliff Park High School</t>
  </si>
  <si>
    <t>132803</t>
  </si>
  <si>
    <t>Marshall High School</t>
  </si>
  <si>
    <t>132944</t>
  </si>
  <si>
    <t>Miami Valley Academies</t>
  </si>
  <si>
    <t>132951</t>
  </si>
  <si>
    <t>Constellation Schools: Lorain Community Elementary</t>
  </si>
  <si>
    <t>132969</t>
  </si>
  <si>
    <t>Constellation Schools: Elyria Community</t>
  </si>
  <si>
    <t>132985</t>
  </si>
  <si>
    <t>YB Columbus Community School</t>
  </si>
  <si>
    <t>132993</t>
  </si>
  <si>
    <t>Constellation Schools: Westpark Community Elementary</t>
  </si>
  <si>
    <t>133215</t>
  </si>
  <si>
    <t>Intergenerational School, The</t>
  </si>
  <si>
    <t>133256</t>
  </si>
  <si>
    <t>Constellation Schools: Parma Community</t>
  </si>
  <si>
    <t>133264</t>
  </si>
  <si>
    <t>Dohn Community</t>
  </si>
  <si>
    <t>133280</t>
  </si>
  <si>
    <t>Washington Park Community School</t>
  </si>
  <si>
    <t>133306</t>
  </si>
  <si>
    <t>Summit Academy Community School for Alternative Learn-Canton</t>
  </si>
  <si>
    <t>133322</t>
  </si>
  <si>
    <t>Summit Academy Community School Alternative Learners-Lorain</t>
  </si>
  <si>
    <t>133330</t>
  </si>
  <si>
    <t>T.C.P. World Academy</t>
  </si>
  <si>
    <t>133348</t>
  </si>
  <si>
    <t>Richard Allen Preparatory</t>
  </si>
  <si>
    <t>133421</t>
  </si>
  <si>
    <t>Graham School, The</t>
  </si>
  <si>
    <t>133439</t>
  </si>
  <si>
    <t>Cornerstone Academy Community School</t>
  </si>
  <si>
    <t>133454</t>
  </si>
  <si>
    <t>Dayton Leadership Academies-Dayton View Campus</t>
  </si>
  <si>
    <t>133488</t>
  </si>
  <si>
    <t>River Gate High School</t>
  </si>
  <si>
    <t>133504</t>
  </si>
  <si>
    <t>Phoenix Community Learning Ctr</t>
  </si>
  <si>
    <t>133512</t>
  </si>
  <si>
    <t>Cincinnati College Preparatory Academy</t>
  </si>
  <si>
    <t>133538</t>
  </si>
  <si>
    <t>Edge Academy, The</t>
  </si>
  <si>
    <t>133561</t>
  </si>
  <si>
    <t>Millennium Community School</t>
  </si>
  <si>
    <t>133587</t>
  </si>
  <si>
    <t>Summit Academy Akron Elementary School</t>
  </si>
  <si>
    <t>133629</t>
  </si>
  <si>
    <t>Horizon Science Acad Cleveland</t>
  </si>
  <si>
    <t>133660</t>
  </si>
  <si>
    <t>Horizon Science Academy Columbus</t>
  </si>
  <si>
    <t>133678</t>
  </si>
  <si>
    <t>Riverside Academy</t>
  </si>
  <si>
    <t>133736</t>
  </si>
  <si>
    <t>Richard Allen Academy</t>
  </si>
  <si>
    <t>133785</t>
  </si>
  <si>
    <t>Queen City Career Prep High School</t>
  </si>
  <si>
    <t>133835</t>
  </si>
  <si>
    <t>Invictus High School</t>
  </si>
  <si>
    <t>133868</t>
  </si>
  <si>
    <t>Towpath Trail High School</t>
  </si>
  <si>
    <t>133942</t>
  </si>
  <si>
    <t>Toledo School For The Arts</t>
  </si>
  <si>
    <t>134072</t>
  </si>
  <si>
    <t>Youngstown Community School</t>
  </si>
  <si>
    <t>134098</t>
  </si>
  <si>
    <t>Constellation Schools: Old Brooklyn Community Elementary</t>
  </si>
  <si>
    <t>134122</t>
  </si>
  <si>
    <t>Autism Model School</t>
  </si>
  <si>
    <t>134197</t>
  </si>
  <si>
    <t>Green Inspiration Academy</t>
  </si>
  <si>
    <t>134213</t>
  </si>
  <si>
    <t>Middlebury Academy</t>
  </si>
  <si>
    <t>134247</t>
  </si>
  <si>
    <t>City Day Community School</t>
  </si>
  <si>
    <t>142901</t>
  </si>
  <si>
    <t>Stark High School</t>
  </si>
  <si>
    <t>142919</t>
  </si>
  <si>
    <t>Black River Career Prep High School</t>
  </si>
  <si>
    <t>142927</t>
  </si>
  <si>
    <t>Focus Learning Academy of Southwest Columbus</t>
  </si>
  <si>
    <t>142935</t>
  </si>
  <si>
    <t>Focus Learning Academy of Southeastern Columbus</t>
  </si>
  <si>
    <t>142943</t>
  </si>
  <si>
    <t>Focus Learning Academy of Northern Columbus</t>
  </si>
  <si>
    <t>142950</t>
  </si>
  <si>
    <t>Ohio Virtual Academy</t>
  </si>
  <si>
    <t>142968</t>
  </si>
  <si>
    <t>Hope Academy Northcoast</t>
  </si>
  <si>
    <t>143172</t>
  </si>
  <si>
    <t>International Acad Of Columbus</t>
  </si>
  <si>
    <t>143198</t>
  </si>
  <si>
    <t>Great Western Academy</t>
  </si>
  <si>
    <t>143206</t>
  </si>
  <si>
    <t>Trotwood Preparatory &amp; Fitness Academy</t>
  </si>
  <si>
    <t>143214</t>
  </si>
  <si>
    <t>Middletown Preparatory &amp; Fitness Academy</t>
  </si>
  <si>
    <t>143297</t>
  </si>
  <si>
    <t>The Autism Academy Of Learning</t>
  </si>
  <si>
    <t>143305</t>
  </si>
  <si>
    <t>TRECA Digital Academy</t>
  </si>
  <si>
    <t>143313</t>
  </si>
  <si>
    <t>Innovation Academy West</t>
  </si>
  <si>
    <t>143396</t>
  </si>
  <si>
    <t>Alternative Education Academy</t>
  </si>
  <si>
    <t>143479</t>
  </si>
  <si>
    <t>Constellation Schools: Puritas Community Elementary</t>
  </si>
  <si>
    <t>143487</t>
  </si>
  <si>
    <t>Constellation Schools: Stockyard Community Elementary</t>
  </si>
  <si>
    <t>143529</t>
  </si>
  <si>
    <t>North Dayton School Of Science &amp; Discovery</t>
  </si>
  <si>
    <t>143602</t>
  </si>
  <si>
    <t>Hamilton Cnty Math &amp; Science</t>
  </si>
  <si>
    <t>143610</t>
  </si>
  <si>
    <t>Arts &amp; College Preparatory Academy</t>
  </si>
  <si>
    <t>143644</t>
  </si>
  <si>
    <t>Sciotoville</t>
  </si>
  <si>
    <t>147231</t>
  </si>
  <si>
    <t>Schnee Learning Center</t>
  </si>
  <si>
    <t>148981</t>
  </si>
  <si>
    <t>Tomorrow Center</t>
  </si>
  <si>
    <t>148999</t>
  </si>
  <si>
    <t>Mahoning Unlimited Classroom</t>
  </si>
  <si>
    <t>149047</t>
  </si>
  <si>
    <t>Goal Digital Academy</t>
  </si>
  <si>
    <t>149088</t>
  </si>
  <si>
    <t>Fairborn Digital Academy</t>
  </si>
  <si>
    <t>149302</t>
  </si>
  <si>
    <t>Skyway Career Prep High School</t>
  </si>
  <si>
    <t>149328</t>
  </si>
  <si>
    <t>Foxfire High School</t>
  </si>
  <si>
    <t>151175</t>
  </si>
  <si>
    <t>West Central Learning Academy II</t>
  </si>
  <si>
    <t>151183</t>
  </si>
  <si>
    <t>Lake Erie International High School</t>
  </si>
  <si>
    <t>151209</t>
  </si>
  <si>
    <t>Randall Park High School</t>
  </si>
  <si>
    <t xml:space="preserve">The school must place an AED in each school and adopt an emergency action plan for the use of the AED and the school's staff, as identified per the requirements of ORC 3314.16, must complete a training offered or approved by a nationally recognized organization and maintained the defibrillator per manufacturer's guidelines. </t>
  </si>
  <si>
    <t>Onsite Review
Evidence that the school has an AED in place and has an adopted emergency action plan for the use of the AED and that a sufficient number of persons have completed an appropriate training course in the use of an automated external defibrillator</t>
  </si>
  <si>
    <t>ORC 3313.6014, H.B. 67</t>
  </si>
  <si>
    <t>ORC 3319.614</t>
  </si>
  <si>
    <t>Uncategorized (Political Beliefs)</t>
  </si>
  <si>
    <t>The school adopts a policy against requiring employees or students to affirmatively ascribe to specific beliefs, affiliations, ideals, or principles concerning political movements or ideology and makes publicly available all policies, guidance, and training materials regarding these topics.</t>
  </si>
  <si>
    <t>Did the school adopt a policy that includes all of the requirements of ORC 3319.614?</t>
  </si>
  <si>
    <t>If yes, did the school make publicly  available all policies, guidance, and training materials regarding these requirements?</t>
  </si>
  <si>
    <t>ORC 3320.04</t>
  </si>
  <si>
    <t>The school adopts a policy that reasonably accommodates the sincerely held religious beliefs and practices of students that meets the requirements of ORC 3320.04.</t>
  </si>
  <si>
    <t xml:space="preserve">Did the school adopt a policy that includes all of the requirements of ORC 3320.04? </t>
  </si>
  <si>
    <t>If yes, did the school post the policy and the list of applicable holidays and festivals as required by ORC 3320.04?</t>
  </si>
  <si>
    <t>Document Submission
Copy of policy and evidence of making applicable materials publicly available AND proof of board adoption of the policy</t>
  </si>
  <si>
    <t>ORC 3313.5313</t>
  </si>
  <si>
    <t>If yes, does the school impose fees or rules on the student’s participation that do not apply to other students?</t>
  </si>
  <si>
    <t>A school that allows a student to participate in interscholastic athletics at the school because the student was subject to certain offenses (such as bullying) at the school in which the student is enrolled cannot impose fees or rules on the student’s participation that do not apply to other students.</t>
  </si>
  <si>
    <t>Does the school have an interscholastic athletics program and allow a student to participate in interscholastic athletics at the school because the student was subject to certain offenses (such as bullying) at the school in which the student is enrolled?</t>
  </si>
  <si>
    <t xml:space="preserve">ORC 3320.01; ORC 3320.03 </t>
  </si>
  <si>
    <t>3314.03(A)(11)(f)</t>
  </si>
  <si>
    <t>ORC3314.017(C)(2); ORC 3314.03(A)(11)(d); ORC 3314.19(C); ORC 3314.25; ORC3314.262; ORC3314.35(a)(3)(C)(v)</t>
  </si>
  <si>
    <t>ORC 3301.075</t>
  </si>
  <si>
    <t>ORC 3319.361(B)</t>
  </si>
  <si>
    <t>ORC 921.18, ORC 921.06</t>
  </si>
  <si>
    <t>3314.03(A)(11)(d)</t>
  </si>
  <si>
    <t xml:space="preserve">ORC 3314.091(E); ORC 3314.042; </t>
  </si>
  <si>
    <t>ORC 3327.09, ORC 3301.07, ORC 4511.76</t>
  </si>
  <si>
    <t xml:space="preserve">021547 </t>
  </si>
  <si>
    <t>Linc Academy Columbus</t>
  </si>
  <si>
    <t xml:space="preserve">Compliance items are subject to validation by the Department of Education and Workforce.
The compliance spreadsheets intended for use in the 2025-2026 sponsor evaluation must not deviate from this template which is provided on the Department’s website. Altering the compliance worksheets could result in determining items as noncompliant. To protect the integrity of this file it has been protected, allowing users only to respond in the necessary cells. To ensure the proper file is utilized, this file should NOT be copied and pasted; perform a “Save As” under the File tab at the top-left of the document. </t>
  </si>
  <si>
    <t>Not Applicable for 2025-2026</t>
  </si>
  <si>
    <t xml:space="preserve">Did the school either commence operating a blended learning  model or cease operations using a blended learning model during the 2025-2026 school year? </t>
  </si>
  <si>
    <t xml:space="preserve">If yes, did the school comply with the requirements of law to notify the Department by  July 1, 2025 ?  </t>
  </si>
  <si>
    <t xml:space="preserve">If yes, did all applicable teachers complete the required professional development as specified in ORC 3319.077(C)?Kindergarten and 1st grade teachers (except those teaching fine arts, music and physical education) complete the required professional development or will complete it prior to the beginning of the 2025-2026 school year?  </t>
  </si>
  <si>
    <t xml:space="preserve">Does the school designate and ensure that at least one employee at each school building it operates, aside from a school nurse, to be trained on the implementation of seizure action plans every two years per the requirements of ORC 3313.7117(G)? </t>
  </si>
  <si>
    <t>Free feminine hygiene products in schools</t>
  </si>
  <si>
    <t>ORC 3313.7117</t>
  </si>
  <si>
    <t>Does the school (not the local district), or do employees of the school or contracted vendors provide transportation for any of its students via school bus and/or motor van?    </t>
  </si>
  <si>
    <t>Onsite Review
Evidence that any accidents are reported to the State Highway Patrol</t>
  </si>
  <si>
    <t>All drivers  are in compliance with all training and certificate requirements.</t>
  </si>
  <si>
    <t xml:space="preserve">The school's employment of drivers follows all requirements of OAC 3301-83-23 regarding criminal convictions. </t>
  </si>
  <si>
    <t xml:space="preserve">Are all of the school's teachers, student teachers, aides and educational providers appropriately licensed or have a required permit by the State Board of Education as required by law? </t>
  </si>
  <si>
    <t xml:space="preserve">Did the school verify to the Department the school district that each student is entitled to attend? </t>
  </si>
  <si>
    <t>The governing authority of each community school  annually verifies to the Department the residency records of students enrolled in that community school per the requirements of ORC 3314.11.</t>
  </si>
  <si>
    <t xml:space="preserve">If yes, has the school followed an admission policy that meets statutory requirements?  </t>
  </si>
  <si>
    <t>The school follows an admission policy for kindergarten and first grade, consistent with ORC 3321.01.</t>
  </si>
  <si>
    <t xml:space="preserve">Is the school a site-based school?  </t>
  </si>
  <si>
    <t>106, 115, 186, 218, 219, 302, 317, 437, 717, 953</t>
  </si>
  <si>
    <t>Online make-up hours</t>
  </si>
  <si>
    <t>Schools meeting the conditions for intervention prescribed by ORC 3302.04(A)</t>
  </si>
  <si>
    <t xml:space="preserve">Does the school serve grade 3 AND did the school have less than eighty percent of its students score at the proficient level or higher on the third-grade English language arts assessment for the previous school year? </t>
  </si>
  <si>
    <t>The school uses the model curriculum provided by the  Department to provide instruction on proper interactions with peace officers in one or more high school courses required for graduation.</t>
  </si>
  <si>
    <t>A school primarily serving students enrolled in a dropout prevention and recovery program complies with all testing and reporting requirements as prescribed by the Department of Education and Workforce and submits to the Department all data required to calculate the report card.</t>
  </si>
  <si>
    <t>The school allows individuals to pay cash for a ticket to, or concessions for a school-affiliated event and sets ticket pricing in accordance with ORC 3313.5319.</t>
  </si>
  <si>
    <t>Does the school (not the local district), or do employees of the school or contracted vendors provide transportation for any of its students via school bus and/or motor van?</t>
  </si>
  <si>
    <t>All drivers  meet the requirements in OAC 3301-83-06, (e.g., criminal background checks, licensing, training).</t>
  </si>
  <si>
    <t>School transportation drivers meet all physical requirements.</t>
  </si>
  <si>
    <t>The school complies with all requirements of OAC 4101:1-10-01 when installing devices to block doorways during emergencies, including  training staff on the use of such devices and having a certificate of occupancy that notes their approved use.</t>
  </si>
  <si>
    <t xml:space="preserve">Are students of the school transported by one or more local school district(s) via school bus and/or motor van?  </t>
  </si>
  <si>
    <t xml:space="preserve">The school adopts a policy for handling emergencies on school buses and/or motor vans and trains drivers, employees and students accordingly. </t>
  </si>
  <si>
    <t>The school's buses and/or motor vans have a valid safety inspection and all drivers complete and document a daily pre-trip inspection.</t>
  </si>
  <si>
    <t>The school adopts a policy that requires compliance with various bus and/or motor van usage requirements listed in OAC 3301-83-20.</t>
  </si>
  <si>
    <t>The school notifies the Ohio State Highway Patrol within 48 hours of any school buses involved in motor vehicle accidents.</t>
  </si>
  <si>
    <t>The superintendent may establish a volunteer bus and/or motor van rider assistance program.</t>
  </si>
  <si>
    <t>Does the school (not the local district), or do employees of the school or contracted vendors provide transportation for any of its students via school bus and/or motor van AND does the school have a volunteer bus rider assistance program ?   </t>
  </si>
  <si>
    <t>The school follows requirements for trip permits for any non-routine use of a school bus and/or motor van including approved out-of-state trips.</t>
  </si>
  <si>
    <t>The schools setting of bus and/or motor van stops and time schedules is timely and consistent with safety regulations described in OAC 3301-83-13.</t>
  </si>
  <si>
    <r>
      <t>Policy and rules regarding positive behavior intervention supports and the use of physical restraint or seclusion on students; duties of board</t>
    </r>
    <r>
      <rPr>
        <strike/>
        <sz val="10"/>
        <rFont val="Calibri"/>
        <family val="2"/>
        <scheme val="minor"/>
      </rPr>
      <t xml:space="preserve"> </t>
    </r>
  </si>
  <si>
    <t>A school district shall establish a procedure to monitor the implementation of the Department's policy and the district's policy on restraint and seclusion and shall annually report information regarding its use of restraint and seclusion to the Department in the form and manner as prescribed by the Department.</t>
  </si>
  <si>
    <r>
      <t>Has the school established a procedure to monitor the implementation of the</t>
    </r>
    <r>
      <rPr>
        <strike/>
        <sz val="10"/>
        <rFont val="Calibri"/>
        <family val="2"/>
        <scheme val="minor"/>
      </rPr>
      <t xml:space="preserve"> </t>
    </r>
    <r>
      <rPr>
        <sz val="10"/>
        <rFont val="Calibri"/>
        <family val="2"/>
        <scheme val="minor"/>
      </rPr>
      <t xml:space="preserve">Department's policy and the school's policy on restraint and seclusion ? </t>
    </r>
  </si>
  <si>
    <t xml:space="preserve">If yes, did the school's governing authority adopt a plan by August 1 that requires students to access and complete classroom lessons posted on the school's web portal or website for providing online instruction to make up hours equivalent to up to three school days if the school closes for purposes identified in ORC 3313.482 AND does the plan include all of the requirements specified in ORC 3313.482 AND did the school follow that plan, if applicable?  </t>
  </si>
  <si>
    <t xml:space="preserve">If yes, does the school use the model curriculum provided by the Department to provide instruction on proper interactions with peace officers in one or more high school courses required for graduation?  </t>
  </si>
  <si>
    <t xml:space="preserve">If yes, is the program in compliance with all required laws of ORC 3313.539?  </t>
  </si>
  <si>
    <t xml:space="preserve">If yes, does the school allow individuals to pay cash for a ticket to, or concessions for, a school-affiliated event and set ticket pricing in accordance with ORC 3313.5319?  </t>
  </si>
  <si>
    <t xml:space="preserve">If yes, does the school ensure that all bus and motor van drivers have been properly trained and hold appropriate certificates?  </t>
  </si>
  <si>
    <t xml:space="preserve">If yes, does the school ensure that the school bus and motor van drivers meet all physical qualifications of law?  </t>
  </si>
  <si>
    <t xml:space="preserve">If yes, does the school have one or more automated external defibrillators AND has the school's staff, as required by ORC 3314.16, completed training in the use of an automated external defibrillator AND has the school adopted an emergency action plan for the use of the AED?  </t>
  </si>
  <si>
    <t xml:space="preserve">If yes, are the devices approved by the building official and noted on the certificate of occupancy
AND
does the school train staff on the proper use of such devices?  </t>
  </si>
  <si>
    <t xml:space="preserve">If yes, does the school (not the local district) or contracted vendor have a policy for handling emergencies on the school bus and/or motor vans AND provide training to drivers, employees and students accordingly?  </t>
  </si>
  <si>
    <t xml:space="preserve">If yes, does the school ensure that the school buses and/or motor vans have valid safety inspections AND all drivers of school buses and/or motor vans complete and document a daily pre-trip inspection?  </t>
  </si>
  <si>
    <t xml:space="preserve">If yes, does the school have a policy regarding school bus and/or motor van usage per OAC 3301-83-20?   </t>
  </si>
  <si>
    <t>If yes, did the school report any motor vehicle accidents involving a school bus to the Ohio State Highway Patrol within 48 hours of occurrence?
(Note: If there were no accidents to report, then select "no accidents to report" for Question 2)</t>
  </si>
  <si>
    <t xml:space="preserve">If yes, does the school follow requirements for trip permits for non-routine uses of school buses and/or motor vans?  </t>
  </si>
  <si>
    <t xml:space="preserve">If yes, does the school properly set bus and/or motor van stops and schedules in accordance with law?  </t>
  </si>
  <si>
    <t>If yes, did the school follow all of the procedures identified in ORC 3327.02 for any pupil transportation declared impractical? 
(Note: If the school did not declare any pupil transportation to be impractical, select "No Pupil Transportation Declared Impractical" for Question 2)</t>
  </si>
  <si>
    <t>Onsite Review
Evidence of training employees on use of the devices
and
a copy of the certificate of occupancy</t>
  </si>
  <si>
    <t>Onsite Review
Evidence that school's buses have current inspection sticker from the Department of Public Safety and evidence of two inspections by qualified mechanics for all motor vans
and
Sample completed pre-trip inspection form</t>
  </si>
  <si>
    <t xml:space="preserve">Onsite Review
Copy of school bus and/or motor van stop policies and procedures AND a sample of detailed route sheets
 </t>
  </si>
  <si>
    <t>Policies prohibiting affirmations of specific beliefs</t>
  </si>
  <si>
    <t>Religious accommodations for public school students</t>
  </si>
  <si>
    <t>Interscholastic athletic participation by nonresident victims of harassment</t>
  </si>
  <si>
    <t>Single sex facilities</t>
  </si>
  <si>
    <t>The school complies with all requirements for designating  single sex student facilities. The school does not construct, establish, or maintain a multi-occupant student facility  that is designated as nongendered, multigendered, or open to all genders (with exception of family facilities). The school does not permit students of the female biological sex to use a multi-occupant facility designated for the male biological sex or to share overnight accommodations with students of the male biological sex, and vice versa.</t>
  </si>
  <si>
    <t>Does the school comply with all requirements as specified in ORC 3319.9 related to single sex or multi-occupant student facilities and overnight accommodations?</t>
  </si>
  <si>
    <t>Onsite Review
Evidence that school complies with all requirements in ORC 3319.9</t>
  </si>
  <si>
    <t>High schools</t>
  </si>
  <si>
    <t>Does the school provide student IDs, electronic portals, or student planners?
AND
If so, does the school include the telephone number for the National Suicide and Crisis Lifeline ("988") on student ID cards, student planners, and any electronic portals that students can access?</t>
  </si>
  <si>
    <t>Document Submission
Student ID template, copy of appropriate planner page(s), and screenshot of appropriate electronic portals</t>
  </si>
  <si>
    <t>The school includes the telephone number for the National Suicide and Crisis Lifeline ("988") on student ID cards, student planners, and any electronic portals that students can access.</t>
  </si>
  <si>
    <r>
      <t>The school responds to any student records request within five school days of receiving the request for any student that has transferred to another district or school by transmitting either the student's school records or a statement of no record of attendance (if applicable). The school may withhold a student's records if the student has an outstanding debt of $2,500 or more,</t>
    </r>
    <r>
      <rPr>
        <sz val="10"/>
        <color rgb="FFFF0000"/>
        <rFont val="Calibri"/>
        <family val="2"/>
        <scheme val="minor"/>
      </rPr>
      <t xml:space="preserve"> with the exception of students expelled due to "imminent and severe endangerment"</t>
    </r>
    <r>
      <rPr>
        <sz val="10"/>
        <rFont val="Calibri"/>
        <family val="2"/>
        <scheme val="minor"/>
      </rPr>
      <t>.</t>
    </r>
  </si>
  <si>
    <r>
      <t xml:space="preserve">The school nurse or a school administrator (if school does not have a school nurse), shall identify each individual who has received training in the administration of drugs prescribed for seizure disorders and ensure that all eligible staff  are trained in the care of students with seizure disorders. </t>
    </r>
    <r>
      <rPr>
        <sz val="10"/>
        <color rgb="FFFF0000"/>
        <rFont val="Calibri"/>
        <family val="2"/>
        <scheme val="minor"/>
      </rPr>
      <t>The school allows the student to possess the drug with the approval of the student's parent and doctor.</t>
    </r>
  </si>
  <si>
    <r>
      <t xml:space="preserve">Does the school nurse or a school administrator (if school does not have a nurse) identify each individual who has received training in the administration of drugs prescribed for seizure disorders and ensure that all eligible staff are trained in the care of students with seizure disorders
</t>
    </r>
    <r>
      <rPr>
        <sz val="10"/>
        <color rgb="FFFF0000"/>
        <rFont val="Calibri"/>
        <family val="2"/>
        <scheme val="minor"/>
      </rPr>
      <t xml:space="preserve">AND
Does the school allow the student to possess the drug with the approval of the student's parent and doctor? </t>
    </r>
    <r>
      <rPr>
        <sz val="10"/>
        <rFont val="Calibri"/>
        <family val="2"/>
        <scheme val="minor"/>
      </rPr>
      <t xml:space="preserve"> </t>
    </r>
  </si>
  <si>
    <r>
      <t xml:space="preserve">Document Submission
List of individuals who have received training in the administration of drugs prescribed for seizures </t>
    </r>
    <r>
      <rPr>
        <u/>
        <sz val="10"/>
        <rFont val="Calibri"/>
        <family val="2"/>
        <scheme val="minor"/>
      </rPr>
      <t>and</t>
    </r>
    <r>
      <rPr>
        <sz val="10"/>
        <rFont val="Calibri"/>
        <family val="2"/>
        <scheme val="minor"/>
      </rPr>
      <t xml:space="preserve"> evidence that all eligible staff are trained in the care of students with disorders </t>
    </r>
    <r>
      <rPr>
        <u/>
        <sz val="10"/>
        <color rgb="FFFF0000"/>
        <rFont val="Calibri"/>
        <family val="2"/>
        <scheme val="minor"/>
      </rPr>
      <t>and</t>
    </r>
    <r>
      <rPr>
        <sz val="10"/>
        <color rgb="FFFF0000"/>
        <rFont val="Calibri"/>
        <family val="2"/>
        <scheme val="minor"/>
      </rPr>
      <t xml:space="preserve"> evidence of a process to collect approval from parents and doctors</t>
    </r>
  </si>
  <si>
    <t>Health and Safety, Curriculum</t>
  </si>
  <si>
    <t>Document Submission
Copy of applicable board-approved school policy and evidence of board approval of the policy by the July 1, 2025 deadline</t>
  </si>
  <si>
    <t>Did the school adopt a policy by July 1, 2025 that complies with all the requirements of ORC 3314.473?</t>
  </si>
  <si>
    <t>The school adopts a policy regarding instruction with sexuality content, healthcare services provided to students, and provision of information about student's health and well-being by July 1, 2025 that meets all the requirements of ORC 3313.473?</t>
  </si>
  <si>
    <t>3313.473(E)</t>
  </si>
  <si>
    <t>Curriculum</t>
  </si>
  <si>
    <t>Does the school serve any grades K-3?</t>
  </si>
  <si>
    <t>The school prohibits providing instruction that includes sexuality content to students in grades K-3.</t>
  </si>
  <si>
    <t>If yes, does the school prohibit providing instruction that includes sexuality content to students in grade K-3?</t>
  </si>
  <si>
    <r>
      <t>If yes, did the school provide the requested student records within five school days of receiving the request unless the student has an outstanding debt of $2,500 or more</t>
    </r>
    <r>
      <rPr>
        <sz val="10"/>
        <color rgb="FFFF0000"/>
        <rFont val="Calibri"/>
        <family val="2"/>
        <scheme val="minor"/>
      </rPr>
      <t xml:space="preserve">, with the exception of students expelled due to "imminent and severe endangerment?"  </t>
    </r>
  </si>
  <si>
    <r>
      <t xml:space="preserve">119, 122, 123, 126, 128, 131, 137, 156, 157, 159, 160, 161, 163, 164, 165, 167, </t>
    </r>
    <r>
      <rPr>
        <b/>
        <strike/>
        <sz val="11"/>
        <rFont val="Calibri"/>
        <family val="2"/>
        <scheme val="minor"/>
      </rPr>
      <t>168</t>
    </r>
    <r>
      <rPr>
        <b/>
        <sz val="11"/>
        <rFont val="Calibri"/>
        <family val="2"/>
        <scheme val="minor"/>
      </rPr>
      <t xml:space="preserve">, 197, 717, </t>
    </r>
    <r>
      <rPr>
        <b/>
        <sz val="11"/>
        <color rgb="FFFF0000"/>
        <rFont val="Calibri"/>
        <family val="2"/>
        <scheme val="minor"/>
      </rPr>
      <t>791</t>
    </r>
    <r>
      <rPr>
        <b/>
        <sz val="11"/>
        <rFont val="Calibri"/>
        <family val="2"/>
        <scheme val="minor"/>
      </rPr>
      <t>, 956</t>
    </r>
  </si>
  <si>
    <r>
      <t xml:space="preserve">Did the school's governing authority adopt a policy governing the use of cell phones by students during school hours </t>
    </r>
    <r>
      <rPr>
        <sz val="10"/>
        <color rgb="FFFF0000"/>
        <rFont val="Calibri"/>
        <family val="2"/>
        <scheme val="minor"/>
      </rPr>
      <t>that meets the requirements of ORC 3313.753(C)</t>
    </r>
    <r>
      <rPr>
        <sz val="10"/>
        <rFont val="Calibri"/>
        <family val="2"/>
        <scheme val="minor"/>
      </rPr>
      <t>?</t>
    </r>
  </si>
  <si>
    <r>
      <t>ORC 3313.753</t>
    </r>
    <r>
      <rPr>
        <sz val="11"/>
        <color rgb="FFFF0000"/>
        <rFont val="Calibri"/>
        <family val="2"/>
        <scheme val="minor"/>
      </rPr>
      <t>(C)</t>
    </r>
  </si>
  <si>
    <r>
      <t>ORC 3313.753</t>
    </r>
    <r>
      <rPr>
        <sz val="11"/>
        <color rgb="FFFF0000"/>
        <rFont val="Calibri"/>
        <family val="2"/>
        <scheme val="minor"/>
      </rPr>
      <t>(B)</t>
    </r>
  </si>
  <si>
    <r>
      <rPr>
        <strike/>
        <sz val="10"/>
        <color rgb="FFA20000"/>
        <rFont val="Calibri"/>
        <family val="2"/>
        <scheme val="minor"/>
      </rPr>
      <t xml:space="preserve">All schools </t>
    </r>
    <r>
      <rPr>
        <sz val="10"/>
        <color rgb="FFA20000"/>
        <rFont val="Calibri"/>
        <family val="2"/>
        <scheme val="minor"/>
      </rPr>
      <t>Site-Based Community Schools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</si>
</sst>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name val="Verdana"/>
      <family val="2"/>
    </font>
    <font>
      <b/>
      <sz val="11"/>
      <color theme="1"/>
      <name val="Calibri"/>
      <family val="2"/>
      <scheme val="minor"/>
    </font>
    <font>
      <b/>
      <sz val="10"/>
      <name val="Calibri"/>
      <family val="2"/>
      <scheme val="minor"/>
    </font>
    <font>
      <sz val="10"/>
      <name val="Calibri"/>
      <family val="2"/>
      <scheme val="minor"/>
    </font>
    <font>
      <sz val="11"/>
      <name val="Calibri"/>
      <family val="2"/>
      <scheme val="minor"/>
    </font>
    <font>
      <b/>
      <sz val="11"/>
      <name val="Calibri"/>
      <family val="2"/>
      <scheme val="minor"/>
    </font>
    <font>
      <sz val="8"/>
      <name val="Calibri"/>
      <family val="2"/>
      <scheme val="minor"/>
    </font>
    <font>
      <u/>
      <sz val="10"/>
      <name val="Calibri"/>
      <family val="2"/>
      <scheme val="minor"/>
    </font>
    <font>
      <b/>
      <sz val="11"/>
      <color theme="0"/>
      <name val="Calibri"/>
      <family val="2"/>
      <scheme val="minor"/>
    </font>
    <font>
      <sz val="11"/>
      <color theme="0"/>
      <name val="Calibri"/>
      <family val="2"/>
      <scheme val="minor"/>
    </font>
    <font>
      <strike/>
      <sz val="10"/>
      <name val="Calibri"/>
      <family val="2"/>
      <scheme val="minor"/>
    </font>
    <font>
      <b/>
      <sz val="11"/>
      <color rgb="FFFF0000"/>
      <name val="Calibri"/>
      <family val="2"/>
      <scheme val="minor"/>
    </font>
    <font>
      <b/>
      <sz val="16"/>
      <name val="Calibri"/>
      <family val="2"/>
      <scheme val="minor"/>
    </font>
    <font>
      <b/>
      <i/>
      <u/>
      <sz val="11"/>
      <name val="Calibri"/>
      <family val="2"/>
      <scheme val="minor"/>
    </font>
    <font>
      <sz val="10"/>
      <name val="Calibri"/>
      <family val="2"/>
    </font>
    <font>
      <b/>
      <sz val="11"/>
      <name val="Calibri"/>
      <family val="2"/>
    </font>
    <font>
      <sz val="10"/>
      <color rgb="FFFF0000"/>
      <name val="Calibri"/>
      <family val="2"/>
      <scheme val="minor"/>
    </font>
    <font>
      <sz val="10"/>
      <color theme="0"/>
      <name val="Calibri"/>
      <family val="2"/>
      <scheme val="minor"/>
    </font>
    <font>
      <strike/>
      <sz val="10"/>
      <color rgb="FFFF0000"/>
      <name val="Calibri"/>
      <family val="2"/>
      <scheme val="minor"/>
    </font>
    <font>
      <u/>
      <sz val="10"/>
      <color rgb="FFFF0000"/>
      <name val="Calibri"/>
      <family val="2"/>
      <scheme val="minor"/>
    </font>
    <font>
      <sz val="11"/>
      <color rgb="FFFF0000"/>
      <name val="Calibri"/>
      <family val="2"/>
      <scheme val="minor"/>
    </font>
    <font>
      <b/>
      <strike/>
      <sz val="11"/>
      <name val="Calibri"/>
      <family val="2"/>
      <scheme val="minor"/>
    </font>
    <font>
      <b/>
      <sz val="11"/>
      <color rgb="FFA20000"/>
      <name val="Calibri"/>
      <family val="2"/>
      <scheme val="minor"/>
    </font>
    <font>
      <sz val="10"/>
      <color rgb="FFA20000"/>
      <name val="Calibri"/>
      <family val="2"/>
      <scheme val="minor"/>
    </font>
    <font>
      <strike/>
      <sz val="10"/>
      <color rgb="FFA20000"/>
      <name val="Calibri"/>
      <family val="2"/>
      <scheme val="minor"/>
    </font>
    <font>
      <sz val="10"/>
      <color rgb="FFED0000"/>
      <name val="Calibri"/>
      <family val="2"/>
      <scheme val="minor"/>
    </font>
    <font>
      <sz val="10"/>
      <color rgb="FFDF0000"/>
      <name val="Calibri"/>
      <family val="2"/>
      <scheme val="minor"/>
    </font>
    <font>
      <sz val="10"/>
      <color rgb="FFE40000"/>
      <name val="Calibri"/>
      <family val="2"/>
      <scheme val="minor"/>
    </font>
    <font>
      <sz val="11"/>
      <color rgb="FFED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63">
    <xf numFmtId="0" fontId="0" fillId="0" borderId="0" xfId="0"/>
    <xf numFmtId="0" fontId="2" fillId="0" borderId="0" xfId="0" applyFont="1"/>
    <xf numFmtId="0" fontId="2" fillId="0" borderId="0" xfId="0" applyFont="1" applyAlignment="1">
      <alignment horizontal="center"/>
    </xf>
    <xf numFmtId="0" fontId="0" fillId="0" borderId="4" xfId="0" applyBorder="1"/>
    <xf numFmtId="49" fontId="0" fillId="0" borderId="4" xfId="0" applyNumberFormat="1" applyBorder="1"/>
    <xf numFmtId="49" fontId="0" fillId="0" borderId="0" xfId="0" applyNumberFormat="1"/>
    <xf numFmtId="0" fontId="2" fillId="0" borderId="0" xfId="0" applyFont="1" applyAlignment="1">
      <alignment horizontal="center" vertical="center" wrapText="1"/>
    </xf>
    <xf numFmtId="0" fontId="0" fillId="0" borderId="0" xfId="0" applyAlignment="1">
      <alignment wrapText="1"/>
    </xf>
    <xf numFmtId="49" fontId="2" fillId="0" borderId="0" xfId="0" applyNumberFormat="1" applyFont="1" applyAlignment="1">
      <alignment horizontal="center"/>
    </xf>
    <xf numFmtId="0" fontId="0" fillId="0" borderId="1" xfId="0" applyBorder="1"/>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pplyProtection="1">
      <alignment horizontal="left" vertical="top" wrapText="1"/>
      <protection locked="0"/>
    </xf>
    <xf numFmtId="0" fontId="4" fillId="0" borderId="1" xfId="0" applyFont="1" applyBorder="1" applyAlignment="1">
      <alignment horizontal="left" vertical="top" wrapText="1"/>
    </xf>
    <xf numFmtId="0" fontId="4" fillId="2" borderId="1"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0" borderId="1" xfId="0" applyFont="1" applyBorder="1" applyAlignment="1">
      <alignment vertical="top"/>
    </xf>
    <xf numFmtId="0" fontId="4" fillId="0" borderId="1" xfId="0" applyFont="1" applyBorder="1"/>
    <xf numFmtId="49" fontId="0" fillId="0" borderId="1" xfId="0" applyNumberFormat="1" applyBorder="1"/>
    <xf numFmtId="0" fontId="5" fillId="0" borderId="0" xfId="0" applyFont="1" applyAlignment="1">
      <alignment horizontal="center" vertical="center"/>
    </xf>
    <xf numFmtId="0" fontId="5" fillId="0" borderId="0" xfId="0" applyFont="1"/>
    <xf numFmtId="0" fontId="5" fillId="0" borderId="0" xfId="0" applyFont="1" applyAlignment="1">
      <alignment vertical="top"/>
    </xf>
    <xf numFmtId="0" fontId="6" fillId="0" borderId="0" xfId="0" applyFont="1" applyAlignment="1">
      <alignment horizontal="center" vertical="center"/>
    </xf>
    <xf numFmtId="0" fontId="6" fillId="0" borderId="0" xfId="0" applyFont="1" applyAlignment="1">
      <alignment horizontal="right"/>
    </xf>
    <xf numFmtId="49" fontId="5" fillId="2" borderId="0" xfId="0" applyNumberFormat="1" applyFont="1" applyFill="1" applyAlignment="1">
      <alignment vertical="top"/>
    </xf>
    <xf numFmtId="0" fontId="5" fillId="0" borderId="0" xfId="0" applyFont="1" applyAlignment="1">
      <alignment horizontal="left"/>
    </xf>
    <xf numFmtId="49" fontId="5" fillId="0" borderId="0" xfId="0" applyNumberFormat="1" applyFont="1" applyProtection="1">
      <protection locked="0"/>
    </xf>
    <xf numFmtId="0" fontId="4" fillId="0" borderId="0" xfId="0" applyFont="1" applyAlignment="1">
      <alignment horizontal="center" vertical="center"/>
    </xf>
    <xf numFmtId="0" fontId="4" fillId="0" borderId="0" xfId="0" applyFont="1"/>
    <xf numFmtId="0" fontId="4" fillId="2" borderId="0" xfId="0" applyFont="1" applyFill="1"/>
    <xf numFmtId="0" fontId="4" fillId="0" borderId="1" xfId="0" applyFont="1" applyBorder="1" applyAlignment="1" applyProtection="1">
      <alignment vertical="top"/>
      <protection locked="0"/>
    </xf>
    <xf numFmtId="0" fontId="7" fillId="0" borderId="0" xfId="0" applyFont="1" applyAlignment="1">
      <alignment horizontal="center" vertical="center"/>
    </xf>
    <xf numFmtId="0" fontId="7" fillId="0" borderId="0" xfId="0" applyFont="1"/>
    <xf numFmtId="0" fontId="7" fillId="2" borderId="0" xfId="0" applyFont="1" applyFill="1"/>
    <xf numFmtId="0" fontId="7" fillId="2" borderId="0" xfId="0" applyFont="1" applyFill="1" applyAlignment="1">
      <alignment vertical="top"/>
    </xf>
    <xf numFmtId="0" fontId="7" fillId="0" borderId="0" xfId="0" applyFont="1" applyAlignment="1">
      <alignment vertical="top"/>
    </xf>
    <xf numFmtId="0" fontId="6" fillId="0" borderId="0" xfId="0" applyFont="1" applyAlignment="1">
      <alignment horizontal="left" vertical="top" wrapText="1"/>
    </xf>
    <xf numFmtId="0" fontId="6" fillId="0" borderId="8" xfId="0" applyFont="1" applyBorder="1" applyAlignment="1">
      <alignment horizontal="center" vertical="center"/>
    </xf>
    <xf numFmtId="0" fontId="4" fillId="0" borderId="0" xfId="0" applyFont="1" applyAlignment="1">
      <alignment vertical="top"/>
    </xf>
    <xf numFmtId="0" fontId="4" fillId="0" borderId="1" xfId="0" applyFont="1" applyBorder="1" applyAlignment="1">
      <alignment horizontal="center" vertical="center"/>
    </xf>
    <xf numFmtId="2" fontId="4" fillId="0" borderId="1" xfId="0" applyNumberFormat="1" applyFont="1" applyBorder="1" applyAlignment="1">
      <alignment horizontal="left" vertical="top" wrapText="1"/>
    </xf>
    <xf numFmtId="14" fontId="4" fillId="0" borderId="1" xfId="0" applyNumberFormat="1" applyFont="1" applyBorder="1" applyAlignment="1">
      <alignment horizontal="left" vertical="top" wrapText="1"/>
    </xf>
    <xf numFmtId="49" fontId="4" fillId="0" borderId="1" xfId="0" applyNumberFormat="1" applyFont="1" applyBorder="1" applyAlignment="1">
      <alignment horizontal="left" vertical="top" wrapText="1"/>
    </xf>
    <xf numFmtId="0" fontId="4" fillId="2" borderId="1" xfId="0" applyFont="1" applyFill="1" applyBorder="1" applyAlignment="1">
      <alignment horizontal="center" vertical="center"/>
    </xf>
    <xf numFmtId="14" fontId="4" fillId="2" borderId="1"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4" fillId="5" borderId="2" xfId="0" applyFont="1" applyFill="1" applyBorder="1" applyAlignment="1">
      <alignment vertical="top" wrapText="1"/>
    </xf>
    <xf numFmtId="49"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2" borderId="1" xfId="0" applyFont="1" applyFill="1" applyBorder="1" applyAlignment="1">
      <alignment vertical="top" wrapText="1"/>
    </xf>
    <xf numFmtId="0" fontId="4" fillId="0" borderId="1" xfId="0" applyFont="1" applyBorder="1" applyAlignment="1">
      <alignment vertical="top" wrapText="1"/>
    </xf>
    <xf numFmtId="0" fontId="4" fillId="5" borderId="1" xfId="0" applyFont="1" applyFill="1" applyBorder="1" applyAlignment="1">
      <alignment vertical="top" wrapText="1"/>
    </xf>
    <xf numFmtId="2" fontId="4" fillId="2" borderId="1" xfId="0" applyNumberFormat="1" applyFont="1" applyFill="1" applyBorder="1" applyAlignment="1">
      <alignment horizontal="left" vertical="top" wrapText="1"/>
    </xf>
    <xf numFmtId="0" fontId="4" fillId="0" borderId="1" xfId="0" applyFont="1" applyBorder="1" applyAlignment="1">
      <alignment horizontal="left" vertical="top"/>
    </xf>
    <xf numFmtId="0" fontId="4" fillId="0" borderId="1" xfId="0" applyFont="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left" vertical="top" wrapText="1"/>
    </xf>
    <xf numFmtId="14" fontId="4" fillId="6" borderId="1" xfId="0" applyNumberFormat="1"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2" borderId="1" xfId="0" applyFont="1" applyFill="1" applyBorder="1"/>
    <xf numFmtId="14" fontId="4" fillId="0" borderId="9" xfId="0" applyNumberFormat="1" applyFont="1" applyBorder="1" applyAlignment="1">
      <alignment horizontal="left" vertical="top" wrapText="1"/>
    </xf>
    <xf numFmtId="0" fontId="4" fillId="0" borderId="0" xfId="0" applyFont="1" applyAlignment="1">
      <alignment vertical="top" wrapText="1"/>
    </xf>
    <xf numFmtId="0" fontId="4" fillId="0" borderId="9" xfId="0" applyFont="1" applyBorder="1" applyAlignment="1">
      <alignment vertical="top" wrapText="1"/>
    </xf>
    <xf numFmtId="0" fontId="4" fillId="6" borderId="1" xfId="0" applyFont="1" applyFill="1" applyBorder="1" applyAlignment="1">
      <alignment vertical="top"/>
    </xf>
    <xf numFmtId="0" fontId="4" fillId="6" borderId="1" xfId="0" applyFont="1" applyFill="1" applyBorder="1"/>
    <xf numFmtId="14" fontId="4" fillId="0" borderId="1" xfId="0" applyNumberFormat="1" applyFont="1" applyBorder="1" applyAlignment="1">
      <alignment horizontal="left" vertical="top"/>
    </xf>
    <xf numFmtId="0" fontId="10" fillId="0" borderId="0" xfId="0" applyFont="1"/>
    <xf numFmtId="0" fontId="9" fillId="0" borderId="0" xfId="0" applyFont="1" applyAlignment="1">
      <alignment horizontal="left" vertical="top" wrapText="1"/>
    </xf>
    <xf numFmtId="0" fontId="0" fillId="0" borderId="10" xfId="0" applyBorder="1"/>
    <xf numFmtId="0" fontId="6" fillId="0" borderId="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49" fontId="6" fillId="5" borderId="1" xfId="0" applyNumberFormat="1" applyFont="1" applyFill="1" applyBorder="1" applyAlignment="1">
      <alignment horizontal="center" vertical="center" wrapText="1"/>
    </xf>
    <xf numFmtId="0" fontId="6" fillId="5" borderId="17" xfId="0" applyFont="1" applyFill="1" applyBorder="1" applyAlignment="1">
      <alignment horizontal="center" vertical="center" wrapText="1"/>
    </xf>
    <xf numFmtId="0" fontId="5" fillId="2" borderId="17" xfId="0" applyFont="1" applyFill="1" applyBorder="1" applyAlignment="1" applyProtection="1">
      <alignment horizontal="center" vertical="center" wrapText="1"/>
      <protection locked="0"/>
    </xf>
    <xf numFmtId="0" fontId="4" fillId="7" borderId="1" xfId="0" applyFont="1" applyFill="1" applyBorder="1" applyAlignment="1">
      <alignment horizontal="left" vertical="top" wrapText="1"/>
    </xf>
    <xf numFmtId="0" fontId="4" fillId="6" borderId="0" xfId="0" applyFont="1" applyFill="1"/>
    <xf numFmtId="49" fontId="5" fillId="0" borderId="3" xfId="0" applyNumberFormat="1" applyFont="1" applyBorder="1" applyAlignment="1" applyProtection="1">
      <alignment vertical="center"/>
      <protection locked="0"/>
    </xf>
    <xf numFmtId="0" fontId="5" fillId="0" borderId="3" xfId="0" applyFont="1" applyBorder="1" applyAlignment="1">
      <alignment vertical="center"/>
    </xf>
    <xf numFmtId="0" fontId="4" fillId="7" borderId="1" xfId="0" applyFont="1" applyFill="1" applyBorder="1" applyAlignment="1">
      <alignment horizontal="center" vertical="center"/>
    </xf>
    <xf numFmtId="14" fontId="4" fillId="7" borderId="1" xfId="0" applyNumberFormat="1" applyFont="1" applyFill="1" applyBorder="1" applyAlignment="1">
      <alignment horizontal="left" vertical="top"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49" fontId="15" fillId="0" borderId="1" xfId="0" applyNumberFormat="1" applyFont="1" applyBorder="1" applyAlignment="1">
      <alignment horizontal="left" vertical="top" wrapText="1"/>
    </xf>
    <xf numFmtId="49" fontId="15" fillId="2" borderId="1" xfId="0" applyNumberFormat="1" applyFont="1" applyFill="1" applyBorder="1" applyAlignment="1">
      <alignment horizontal="left" vertical="top" wrapText="1"/>
    </xf>
    <xf numFmtId="0" fontId="16" fillId="0" borderId="1" xfId="0" applyFont="1" applyBorder="1" applyAlignment="1">
      <alignment horizontal="center" vertical="center" wrapText="1"/>
    </xf>
    <xf numFmtId="0" fontId="4" fillId="7" borderId="1" xfId="0" applyFont="1" applyFill="1" applyBorder="1" applyAlignment="1" applyProtection="1">
      <alignment horizontal="left" vertical="top" wrapText="1"/>
      <protection locked="0"/>
    </xf>
    <xf numFmtId="0" fontId="4" fillId="0" borderId="0" xfId="0" applyFont="1" applyAlignment="1">
      <alignment horizontal="left" vertical="top"/>
    </xf>
    <xf numFmtId="0" fontId="4" fillId="0" borderId="2" xfId="0" applyFont="1" applyBorder="1" applyAlignment="1">
      <alignment vertical="top" wrapText="1"/>
    </xf>
    <xf numFmtId="0" fontId="17" fillId="0" borderId="1" xfId="0" applyFont="1" applyBorder="1" applyAlignment="1">
      <alignment horizontal="left" vertical="top" wrapText="1"/>
    </xf>
    <xf numFmtId="0" fontId="17" fillId="0" borderId="1" xfId="0" applyFont="1" applyBorder="1" applyAlignment="1">
      <alignment vertical="top" wrapText="1"/>
    </xf>
    <xf numFmtId="0" fontId="17" fillId="6" borderId="1" xfId="0" applyFont="1" applyFill="1" applyBorder="1" applyAlignment="1">
      <alignment horizontal="left" vertical="top" wrapText="1"/>
    </xf>
    <xf numFmtId="0" fontId="17" fillId="0" borderId="1" xfId="0" applyFont="1" applyBorder="1"/>
    <xf numFmtId="0" fontId="17" fillId="0" borderId="0" xfId="0" applyFont="1"/>
    <xf numFmtId="0" fontId="17" fillId="0" borderId="1" xfId="0" applyFont="1" applyBorder="1" applyAlignment="1">
      <alignment vertical="top"/>
    </xf>
    <xf numFmtId="49" fontId="15" fillId="5" borderId="1" xfId="0" applyNumberFormat="1" applyFont="1" applyFill="1" applyBorder="1" applyAlignment="1">
      <alignment horizontal="left" vertical="top" wrapText="1"/>
    </xf>
    <xf numFmtId="0" fontId="17" fillId="0" borderId="1" xfId="0" applyFont="1" applyBorder="1" applyAlignment="1" applyProtection="1">
      <alignment horizontal="left" vertical="top" wrapText="1"/>
      <protection locked="0"/>
    </xf>
    <xf numFmtId="0" fontId="4" fillId="0" borderId="19" xfId="0" applyFont="1" applyBorder="1" applyAlignment="1">
      <alignment horizontal="left" vertical="top" wrapText="1"/>
    </xf>
    <xf numFmtId="0" fontId="4" fillId="0" borderId="9" xfId="0" applyFont="1" applyBorder="1" applyAlignment="1">
      <alignment horizontal="left" vertical="top" wrapText="1"/>
    </xf>
    <xf numFmtId="0" fontId="5" fillId="0" borderId="0" xfId="0" applyFont="1" applyAlignment="1">
      <alignment vertical="top" wrapText="1"/>
    </xf>
    <xf numFmtId="0" fontId="18" fillId="0" borderId="1" xfId="0" applyFont="1" applyBorder="1" applyAlignment="1">
      <alignment horizontal="left" vertical="top" wrapText="1"/>
    </xf>
    <xf numFmtId="0" fontId="18" fillId="6" borderId="1" xfId="0" applyFont="1" applyFill="1" applyBorder="1" applyAlignment="1">
      <alignment horizontal="left" vertical="top" wrapText="1"/>
    </xf>
    <xf numFmtId="0" fontId="17" fillId="0" borderId="0" xfId="0" applyFont="1" applyAlignment="1">
      <alignment vertical="top"/>
    </xf>
    <xf numFmtId="0" fontId="17" fillId="0" borderId="0" xfId="0" applyFont="1" applyAlignment="1">
      <alignment vertical="top" wrapText="1"/>
    </xf>
    <xf numFmtId="0" fontId="4" fillId="0" borderId="19" xfId="0" applyFont="1" applyBorder="1" applyAlignment="1">
      <alignment vertical="top" wrapText="1"/>
    </xf>
    <xf numFmtId="0" fontId="4" fillId="0" borderId="19" xfId="0" applyFont="1" applyBorder="1" applyAlignment="1">
      <alignment horizontal="center" vertical="center"/>
    </xf>
    <xf numFmtId="0" fontId="4" fillId="0" borderId="9" xfId="0" applyFont="1" applyBorder="1" applyAlignment="1">
      <alignment horizontal="center" vertical="center"/>
    </xf>
    <xf numFmtId="0" fontId="4" fillId="6" borderId="1" xfId="0" applyFont="1" applyFill="1" applyBorder="1" applyAlignment="1">
      <alignment vertical="top" wrapText="1"/>
    </xf>
    <xf numFmtId="0" fontId="17" fillId="0" borderId="1" xfId="0" applyFont="1" applyBorder="1" applyAlignment="1" applyProtection="1">
      <alignment vertical="top"/>
      <protection locked="0"/>
    </xf>
    <xf numFmtId="49" fontId="4" fillId="0" borderId="2" xfId="0" applyNumberFormat="1" applyFont="1" applyBorder="1" applyAlignment="1">
      <alignment horizontal="left" vertical="top" wrapText="1"/>
    </xf>
    <xf numFmtId="0" fontId="17" fillId="3" borderId="1" xfId="0" applyFont="1" applyFill="1" applyBorder="1" applyAlignment="1">
      <alignment horizontal="left" vertical="top" wrapText="1"/>
    </xf>
    <xf numFmtId="0" fontId="19" fillId="6" borderId="1" xfId="0" applyFont="1" applyFill="1" applyBorder="1" applyAlignment="1">
      <alignment horizontal="left" vertical="top" wrapText="1"/>
    </xf>
    <xf numFmtId="0" fontId="19" fillId="6" borderId="1" xfId="0" applyFont="1" applyFill="1" applyBorder="1" applyAlignment="1" applyProtection="1">
      <alignment horizontal="left" vertical="top" wrapText="1"/>
      <protection locked="0"/>
    </xf>
    <xf numFmtId="0" fontId="11" fillId="6" borderId="1" xfId="0" applyFont="1" applyFill="1" applyBorder="1" applyAlignment="1">
      <alignment horizontal="center" vertical="center"/>
    </xf>
    <xf numFmtId="0" fontId="11" fillId="6" borderId="1" xfId="0" applyFont="1" applyFill="1" applyBorder="1" applyAlignment="1">
      <alignment horizontal="left" vertical="top" wrapText="1"/>
    </xf>
    <xf numFmtId="14" fontId="11" fillId="6" borderId="1" xfId="0" applyNumberFormat="1" applyFont="1" applyFill="1" applyBorder="1" applyAlignment="1">
      <alignment horizontal="left" vertical="top" wrapText="1"/>
    </xf>
    <xf numFmtId="49" fontId="11" fillId="6" borderId="1" xfId="0" applyNumberFormat="1" applyFont="1" applyFill="1" applyBorder="1" applyAlignment="1">
      <alignment horizontal="left" vertical="top" wrapText="1"/>
    </xf>
    <xf numFmtId="0" fontId="11" fillId="6" borderId="1" xfId="0" applyFont="1" applyFill="1" applyBorder="1" applyAlignment="1" applyProtection="1">
      <alignment horizontal="left" vertical="top" wrapText="1"/>
      <protection locked="0"/>
    </xf>
    <xf numFmtId="0" fontId="5" fillId="0" borderId="1" xfId="0" applyFont="1" applyBorder="1" applyAlignment="1">
      <alignment vertical="top" wrapText="1"/>
    </xf>
    <xf numFmtId="0" fontId="4" fillId="0" borderId="6" xfId="0" applyFont="1" applyBorder="1" applyAlignment="1">
      <alignment horizontal="left" vertical="top" wrapText="1"/>
    </xf>
    <xf numFmtId="14" fontId="4" fillId="0" borderId="2" xfId="0" applyNumberFormat="1" applyFont="1" applyBorder="1" applyAlignment="1">
      <alignment horizontal="left" vertical="top" wrapText="1"/>
    </xf>
    <xf numFmtId="0" fontId="4" fillId="0" borderId="5" xfId="0" applyFont="1" applyBorder="1" applyAlignment="1">
      <alignment vertical="top" wrapText="1"/>
    </xf>
    <xf numFmtId="0" fontId="23" fillId="0" borderId="15" xfId="0" applyFont="1" applyBorder="1" applyAlignment="1">
      <alignment horizontal="center" vertical="center" wrapText="1"/>
    </xf>
    <xf numFmtId="0" fontId="23" fillId="0" borderId="18" xfId="0" applyFont="1" applyBorder="1" applyAlignment="1">
      <alignment horizontal="center" vertical="center" wrapText="1"/>
    </xf>
    <xf numFmtId="14" fontId="24" fillId="0" borderId="1" xfId="0" applyNumberFormat="1" applyFont="1" applyBorder="1" applyAlignment="1">
      <alignment horizontal="left" vertical="top" wrapText="1"/>
    </xf>
    <xf numFmtId="0" fontId="24" fillId="0" borderId="0" xfId="0" applyFont="1" applyAlignment="1">
      <alignment horizontal="center" vertical="center"/>
    </xf>
    <xf numFmtId="0" fontId="24" fillId="0" borderId="1" xfId="0" applyFont="1" applyBorder="1" applyAlignment="1">
      <alignment horizontal="left" vertical="top" wrapText="1"/>
    </xf>
    <xf numFmtId="0" fontId="24" fillId="0" borderId="1" xfId="0" applyFont="1" applyBorder="1" applyAlignment="1">
      <alignment vertical="top" wrapText="1"/>
    </xf>
    <xf numFmtId="14" fontId="24" fillId="0" borderId="6" xfId="0" applyNumberFormat="1" applyFont="1" applyBorder="1" applyAlignment="1">
      <alignment vertical="top"/>
    </xf>
    <xf numFmtId="0" fontId="26" fillId="0" borderId="1" xfId="0" applyFont="1" applyBorder="1" applyAlignment="1">
      <alignment horizontal="left" vertical="top" wrapText="1"/>
    </xf>
    <xf numFmtId="14" fontId="26" fillId="0" borderId="1" xfId="0" applyNumberFormat="1" applyFont="1" applyBorder="1" applyAlignment="1">
      <alignment horizontal="left" vertical="top" wrapText="1"/>
    </xf>
    <xf numFmtId="49" fontId="27" fillId="5" borderId="1" xfId="0" applyNumberFormat="1" applyFont="1" applyFill="1" applyBorder="1" applyAlignment="1">
      <alignment horizontal="left" vertical="top" wrapText="1"/>
    </xf>
    <xf numFmtId="0" fontId="28" fillId="3" borderId="1"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1" xfId="0" applyFont="1" applyFill="1" applyBorder="1" applyAlignment="1" applyProtection="1">
      <alignment horizontal="left" vertical="top" wrapText="1"/>
      <protection locked="0"/>
    </xf>
    <xf numFmtId="0" fontId="26" fillId="0" borderId="0" xfId="0" applyFont="1" applyAlignment="1">
      <alignment horizontal="center" vertical="center"/>
    </xf>
    <xf numFmtId="0" fontId="26" fillId="3" borderId="1" xfId="0" applyFont="1" applyFill="1" applyBorder="1" applyAlignment="1">
      <alignment horizontal="left" vertical="top" wrapText="1"/>
    </xf>
    <xf numFmtId="0" fontId="26" fillId="0" borderId="1" xfId="0" applyFont="1" applyBorder="1" applyAlignment="1" applyProtection="1">
      <alignment horizontal="left" vertical="top" wrapText="1"/>
      <protection locked="0"/>
    </xf>
    <xf numFmtId="0" fontId="29" fillId="0" borderId="0" xfId="0" applyFont="1" applyAlignment="1">
      <alignment vertical="top" wrapText="1"/>
    </xf>
    <xf numFmtId="0" fontId="26" fillId="6" borderId="1" xfId="0" applyFont="1" applyFill="1" applyBorder="1" applyAlignment="1">
      <alignment horizontal="left" vertical="top" wrapText="1"/>
    </xf>
    <xf numFmtId="0" fontId="26" fillId="0" borderId="1" xfId="0" applyFont="1" applyBorder="1"/>
    <xf numFmtId="0" fontId="26" fillId="0" borderId="0" xfId="0" applyFont="1"/>
    <xf numFmtId="0" fontId="6" fillId="3" borderId="14"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4" borderId="1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5" fillId="0" borderId="3" xfId="0" applyFont="1" applyBorder="1" applyAlignment="1">
      <alignment horizontal="left" vertical="center"/>
    </xf>
    <xf numFmtId="0" fontId="6" fillId="0" borderId="7"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cellXfs>
  <cellStyles count="2">
    <cellStyle name="Normal" xfId="0" builtinId="0"/>
    <cellStyle name="Normal 3" xfId="1" xr:uid="{00000000-0005-0000-0000-000001000000}"/>
  </cellStyles>
  <dxfs count="31">
    <dxf>
      <font>
        <strike/>
      </font>
    </dxf>
    <dxf>
      <font>
        <strike/>
      </font>
    </dxf>
    <dxf>
      <fill>
        <patternFill>
          <bgColor rgb="FFFFFF00"/>
        </patternFill>
      </fill>
    </dxf>
    <dxf>
      <font>
        <strike/>
      </font>
    </dxf>
    <dxf>
      <font>
        <strike/>
      </font>
    </dxf>
    <dxf>
      <fill>
        <patternFill>
          <bgColor rgb="FFFFFF00"/>
        </patternFill>
      </fill>
    </dxf>
    <dxf>
      <font>
        <strike/>
      </font>
    </dxf>
    <dxf>
      <font>
        <strike/>
      </font>
    </dxf>
    <dxf>
      <fill>
        <patternFill>
          <bgColor rgb="FFFFFF00"/>
        </patternFill>
      </fill>
    </dxf>
    <dxf>
      <fill>
        <patternFill>
          <bgColor theme="5" tint="0.59996337778862885"/>
        </patternFill>
      </fill>
    </dxf>
    <dxf>
      <font>
        <color theme="1"/>
      </font>
    </dxf>
    <dxf>
      <font>
        <color theme="1"/>
      </font>
    </dxf>
    <dxf>
      <fill>
        <patternFill>
          <bgColor rgb="FFFFFF00"/>
        </patternFill>
      </fill>
    </dxf>
    <dxf>
      <font>
        <b/>
        <i val="0"/>
      </font>
      <fill>
        <patternFill>
          <bgColor rgb="FFFF0000"/>
        </patternFill>
      </fill>
    </dxf>
    <dxf>
      <fill>
        <patternFill>
          <bgColor theme="5" tint="0.59996337778862885"/>
        </patternFill>
      </fill>
    </dxf>
    <dxf>
      <fill>
        <patternFill>
          <bgColor theme="5" tint="0.59996337778862885"/>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ont>
        <color rgb="FFFFC000"/>
      </font>
    </dxf>
    <dxf>
      <font>
        <color rgb="FFFFC000"/>
      </font>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FF33"/>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Ewing, Natasha" id="{5794B635-59B0-4820-BB8E-F49A1CFB10E1}" userId="S::10103105@id.ohio.gov::2fd4928f-3c99-4994-b672-6566591ee8f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0-01-14T13:00:18.61" personId="{5794B635-59B0-4820-BB8E-F49A1CFB10E1}" id="{9A796F8E-7181-4F26-A88A-0ADC874A15FA}">
    <text>These schools were last updated on 1/14/2020 using the 12/2/2019 directory posted on the ODE Community Schools website.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BC3C-25D3-4A38-8E11-E808AF6922B2}">
  <sheetPr>
    <pageSetUpPr fitToPage="1"/>
  </sheetPr>
  <dimension ref="A1:R17"/>
  <sheetViews>
    <sheetView zoomScale="70" zoomScaleNormal="70" workbookViewId="0">
      <pane xSplit="1" ySplit="9" topLeftCell="E10" activePane="bottomRight" state="frozen"/>
      <selection pane="topRight" activeCell="B1" sqref="B1"/>
      <selection pane="bottomLeft" activeCell="A10" sqref="A10"/>
      <selection pane="bottomRight" activeCell="I8" sqref="I8"/>
    </sheetView>
  </sheetViews>
  <sheetFormatPr defaultRowHeight="14.5" x14ac:dyDescent="0.35"/>
  <cols>
    <col min="1" max="1" width="12.26953125" customWidth="1"/>
    <col min="2" max="2" width="31.81640625" customWidth="1"/>
    <col min="3" max="3" width="18.26953125" customWidth="1"/>
    <col min="4" max="4" width="30.26953125" customWidth="1"/>
    <col min="5" max="5" width="40.54296875" customWidth="1"/>
    <col min="6" max="6" width="22.1796875" customWidth="1"/>
    <col min="7" max="7" width="66.7265625" customWidth="1"/>
    <col min="8" max="8" width="13.54296875" customWidth="1"/>
  </cols>
  <sheetData>
    <row r="1" spans="1:18" s="20" customFormat="1" ht="5.25" customHeight="1" x14ac:dyDescent="0.35">
      <c r="A1" s="19"/>
      <c r="L1" s="21"/>
      <c r="N1" s="21"/>
      <c r="O1" s="21"/>
      <c r="P1" s="66"/>
      <c r="Q1" s="21"/>
      <c r="R1" s="21"/>
    </row>
    <row r="2" spans="1:18" s="20" customFormat="1" ht="26.25" customHeight="1" x14ac:dyDescent="0.35">
      <c r="A2" s="22"/>
      <c r="B2" s="22"/>
      <c r="C2" s="22" t="s">
        <v>0</v>
      </c>
      <c r="D2" s="86" t="str">
        <f>IF(G2="","Enter School IRN to the right",VLOOKUP(G2,'Drop Downs'!$K$2:$L$365,2,FALSE))</f>
        <v>Enter School IRN to the right</v>
      </c>
      <c r="E2" s="86"/>
      <c r="F2" s="23" t="s">
        <v>1</v>
      </c>
      <c r="G2" s="85"/>
      <c r="K2" s="21"/>
      <c r="M2" s="21"/>
      <c r="N2" s="21"/>
      <c r="O2" s="66"/>
      <c r="P2" s="21"/>
      <c r="Q2" s="21"/>
    </row>
    <row r="3" spans="1:18" s="20" customFormat="1" ht="9" customHeight="1" x14ac:dyDescent="0.35">
      <c r="A3" s="19"/>
      <c r="B3" s="19"/>
      <c r="C3" s="19"/>
      <c r="F3" s="23"/>
      <c r="G3" s="24"/>
      <c r="K3" s="21"/>
      <c r="M3" s="21"/>
      <c r="N3" s="21"/>
      <c r="O3" s="66"/>
      <c r="P3" s="21"/>
      <c r="Q3" s="21"/>
    </row>
    <row r="4" spans="1:18" s="20" customFormat="1" ht="26.25" customHeight="1" x14ac:dyDescent="0.35">
      <c r="A4" s="22"/>
      <c r="B4" s="22"/>
      <c r="C4" s="22" t="s">
        <v>2</v>
      </c>
      <c r="D4" s="86" t="str">
        <f>IF(G4="","Enter Sponsor IRN to the right",VLOOKUP(G4,'Drop Downs'!H2:I44,2,FALSE))</f>
        <v>Enter Sponsor IRN to the right</v>
      </c>
      <c r="E4" s="86"/>
      <c r="F4" s="23" t="s">
        <v>3</v>
      </c>
      <c r="G4" s="85"/>
      <c r="K4" s="21"/>
      <c r="M4" s="21"/>
      <c r="N4" s="21"/>
      <c r="O4" s="66"/>
      <c r="P4" s="21"/>
      <c r="Q4" s="21"/>
    </row>
    <row r="5" spans="1:18" s="20" customFormat="1" ht="10.5" customHeight="1" thickBot="1" x14ac:dyDescent="0.4">
      <c r="A5" s="22"/>
      <c r="B5" s="25"/>
      <c r="C5" s="25"/>
      <c r="D5" s="25"/>
      <c r="E5" s="25"/>
      <c r="G5" s="23"/>
      <c r="H5" s="26"/>
      <c r="L5" s="21"/>
      <c r="N5" s="21"/>
      <c r="O5" s="21"/>
      <c r="P5" s="66"/>
      <c r="Q5" s="21"/>
      <c r="R5" s="21"/>
    </row>
    <row r="6" spans="1:18" ht="21" x14ac:dyDescent="0.35">
      <c r="A6" s="156" t="s">
        <v>4</v>
      </c>
      <c r="B6" s="157"/>
      <c r="C6" s="157"/>
      <c r="D6" s="157"/>
      <c r="E6" s="157"/>
      <c r="F6" s="157"/>
      <c r="G6" s="158"/>
    </row>
    <row r="7" spans="1:18" s="20" customFormat="1" ht="64.5" customHeight="1" x14ac:dyDescent="0.35">
      <c r="A7" s="150" t="s">
        <v>5</v>
      </c>
      <c r="B7" s="151"/>
      <c r="C7" s="151"/>
      <c r="D7" s="151"/>
      <c r="E7" s="151"/>
      <c r="F7" s="151"/>
      <c r="G7" s="152"/>
      <c r="H7" s="36"/>
      <c r="I7" s="36"/>
      <c r="J7" s="67"/>
      <c r="K7" s="36"/>
      <c r="L7" s="36"/>
      <c r="M7" s="36"/>
      <c r="N7" s="36"/>
      <c r="O7" s="36"/>
    </row>
    <row r="8" spans="1:18" s="20" customFormat="1" ht="44.25" customHeight="1" x14ac:dyDescent="0.35">
      <c r="A8" s="153" t="s">
        <v>6</v>
      </c>
      <c r="B8" s="154"/>
      <c r="C8" s="154"/>
      <c r="D8" s="154"/>
      <c r="E8" s="154"/>
      <c r="F8" s="154"/>
      <c r="G8" s="155"/>
      <c r="H8" s="36"/>
      <c r="I8" s="36"/>
      <c r="J8" s="67"/>
      <c r="K8" s="36"/>
      <c r="L8" s="36"/>
      <c r="M8" s="36"/>
      <c r="N8" s="36"/>
      <c r="O8" s="36"/>
    </row>
    <row r="9" spans="1:18" s="19" customFormat="1" ht="58" customHeight="1" x14ac:dyDescent="0.35">
      <c r="A9" s="77"/>
      <c r="B9" s="76"/>
      <c r="C9" s="69" t="s">
        <v>7</v>
      </c>
      <c r="D9" s="69" t="s">
        <v>8</v>
      </c>
      <c r="E9" s="69" t="s">
        <v>9</v>
      </c>
      <c r="F9" s="69" t="s">
        <v>10</v>
      </c>
      <c r="G9" s="78" t="s">
        <v>11</v>
      </c>
      <c r="H9" s="73"/>
      <c r="I9" s="73"/>
      <c r="J9" s="74"/>
      <c r="K9" s="73"/>
      <c r="L9" s="73"/>
      <c r="M9" s="73"/>
      <c r="N9" s="73"/>
      <c r="O9" s="73"/>
    </row>
    <row r="10" spans="1:18" s="19" customFormat="1" ht="45" customHeight="1" x14ac:dyDescent="0.35">
      <c r="A10" s="70" t="s">
        <v>12</v>
      </c>
      <c r="B10" s="69" t="s">
        <v>13</v>
      </c>
      <c r="C10" s="69">
        <v>11</v>
      </c>
      <c r="D10" s="69" t="s">
        <v>2575</v>
      </c>
      <c r="E10" s="75" t="s">
        <v>14</v>
      </c>
      <c r="F10" s="79"/>
      <c r="G10" s="130" t="str">
        <f>IF($F$10="No","Items listed in Column D for this efficiency question will be certified as Not Applicable, except Item 717, which will still apply and needs to be answered ", IF($F$10="yes","Respond to items listed in Column D for this efficiency question except Item 717, which is not applicable to internet or computer-based schools", ""))</f>
        <v/>
      </c>
      <c r="H10" s="73"/>
      <c r="I10" s="73"/>
      <c r="J10" s="74"/>
      <c r="K10" s="73"/>
      <c r="L10" s="73"/>
      <c r="M10" s="73"/>
      <c r="N10" s="73"/>
      <c r="O10" s="73"/>
    </row>
    <row r="11" spans="1:18" s="19" customFormat="1" ht="45" customHeight="1" x14ac:dyDescent="0.35">
      <c r="A11" s="70" t="s">
        <v>15</v>
      </c>
      <c r="B11" s="69" t="s">
        <v>16</v>
      </c>
      <c r="C11" s="69">
        <v>3</v>
      </c>
      <c r="D11" s="93" t="s">
        <v>17</v>
      </c>
      <c r="E11" s="75" t="s">
        <v>18</v>
      </c>
      <c r="F11" s="79"/>
      <c r="G11" s="130" t="str">
        <f>IF($F$11="No","Items listed in Column D for this efficiency question will be certified as Not Applicable", IF($F$11="yes","Respond to items listed in Column D for this efficiency question", ""))</f>
        <v/>
      </c>
      <c r="H11" s="73"/>
      <c r="I11" s="73"/>
      <c r="J11" s="74"/>
      <c r="K11" s="73"/>
      <c r="L11" s="73"/>
      <c r="M11" s="73"/>
      <c r="N11" s="73"/>
      <c r="O11" s="73"/>
    </row>
    <row r="12" spans="1:18" s="19" customFormat="1" ht="45" customHeight="1" x14ac:dyDescent="0.35">
      <c r="A12" s="70" t="s">
        <v>19</v>
      </c>
      <c r="B12" s="69" t="s">
        <v>20</v>
      </c>
      <c r="C12" s="69">
        <v>3</v>
      </c>
      <c r="D12" s="93" t="s">
        <v>21</v>
      </c>
      <c r="E12" s="80" t="s">
        <v>22</v>
      </c>
      <c r="F12" s="79"/>
      <c r="G12" s="130" t="str">
        <f>IF($F$12="No","Items listed in Column D for this efficiency question will be certified as Not Applicable", IF($F$12="yes","Respond to items listed in Column D for this efficiency question", ""))</f>
        <v/>
      </c>
      <c r="H12" s="73"/>
      <c r="I12" s="73"/>
      <c r="J12" s="74"/>
      <c r="K12" s="73"/>
      <c r="L12" s="73"/>
      <c r="M12" s="73"/>
      <c r="N12" s="73"/>
      <c r="O12" s="73"/>
    </row>
    <row r="13" spans="1:18" s="19" customFormat="1" ht="75" customHeight="1" x14ac:dyDescent="0.35">
      <c r="A13" s="70" t="s">
        <v>23</v>
      </c>
      <c r="B13" s="69" t="s">
        <v>24</v>
      </c>
      <c r="C13" s="69">
        <v>20</v>
      </c>
      <c r="D13" s="69" t="s">
        <v>2641</v>
      </c>
      <c r="E13" s="80" t="s">
        <v>25</v>
      </c>
      <c r="F13" s="79"/>
      <c r="G13" s="130" t="str">
        <f>IF($F$13="No","Items listed in Column D for this efficiency question will be certified as Not Applicable", IF($F$13="yes","Respond to items listed in Column D for this efficiency question", ""))</f>
        <v/>
      </c>
      <c r="H13" s="73"/>
      <c r="I13" s="73"/>
      <c r="J13" s="74"/>
      <c r="K13" s="73"/>
      <c r="L13" s="73"/>
      <c r="M13" s="73"/>
      <c r="N13" s="73"/>
      <c r="O13" s="73"/>
    </row>
    <row r="14" spans="1:18" s="19" customFormat="1" ht="45" customHeight="1" x14ac:dyDescent="0.35">
      <c r="A14" s="70" t="s">
        <v>26</v>
      </c>
      <c r="B14" s="69" t="s">
        <v>27</v>
      </c>
      <c r="C14" s="69">
        <v>6</v>
      </c>
      <c r="D14" s="69" t="s">
        <v>28</v>
      </c>
      <c r="E14" s="75" t="s">
        <v>29</v>
      </c>
      <c r="F14" s="79"/>
      <c r="G14" s="130" t="str">
        <f>IF($F$14="No","Items listed in Column D for this efficiency question will be certified as Not Applicable", IF($F$14="yes","Respond to items listed in Column D for this efficiency question", ""))</f>
        <v/>
      </c>
      <c r="H14" s="73"/>
      <c r="I14" s="73"/>
      <c r="J14" s="74"/>
      <c r="K14" s="73"/>
      <c r="L14" s="73"/>
      <c r="M14" s="73"/>
      <c r="N14" s="73"/>
      <c r="O14" s="73"/>
    </row>
    <row r="15" spans="1:18" s="19" customFormat="1" ht="45" customHeight="1" x14ac:dyDescent="0.35">
      <c r="A15" s="70" t="s">
        <v>30</v>
      </c>
      <c r="B15" s="69" t="s">
        <v>31</v>
      </c>
      <c r="C15" s="69">
        <v>5</v>
      </c>
      <c r="D15" s="69" t="s">
        <v>32</v>
      </c>
      <c r="E15" s="75" t="s">
        <v>33</v>
      </c>
      <c r="F15" s="79"/>
      <c r="G15" s="130" t="str">
        <f>IF($F$15="No","Items listed in Column D for this efficiency question will be certified as Not Applicable", IF($F$15="yes","Respond to items listed in Column D for this efficiency question", ""))</f>
        <v/>
      </c>
      <c r="H15" s="73"/>
      <c r="I15" s="73"/>
      <c r="J15" s="74"/>
      <c r="K15" s="73"/>
      <c r="L15" s="73"/>
      <c r="M15" s="73"/>
      <c r="N15" s="73"/>
      <c r="O15" s="73"/>
    </row>
    <row r="16" spans="1:18" s="19" customFormat="1" ht="73.5" customHeight="1" x14ac:dyDescent="0.35">
      <c r="A16" s="70" t="s">
        <v>34</v>
      </c>
      <c r="B16" s="69" t="s">
        <v>35</v>
      </c>
      <c r="C16" s="69">
        <v>20</v>
      </c>
      <c r="D16" s="69" t="s">
        <v>36</v>
      </c>
      <c r="E16" s="75" t="s">
        <v>37</v>
      </c>
      <c r="F16" s="79"/>
      <c r="G16" s="130" t="str">
        <f>IF($F$16="Yes","Answer Efficiency Question Q8",IF($F$16="No","Do NOT answer Efficiency Q8. 
All items in Column D for Efficiency Q7 and Efficiency Q8 will be certified as Not Applicable",""))</f>
        <v/>
      </c>
      <c r="H16" s="73"/>
      <c r="I16" s="73"/>
      <c r="J16" s="74"/>
      <c r="K16" s="73"/>
      <c r="L16" s="73"/>
      <c r="M16" s="73"/>
      <c r="N16" s="73"/>
      <c r="O16" s="73"/>
    </row>
    <row r="17" spans="1:15" s="19" customFormat="1" ht="99" customHeight="1" thickBot="1" x14ac:dyDescent="0.4">
      <c r="A17" s="71" t="s">
        <v>38</v>
      </c>
      <c r="B17" s="72" t="s">
        <v>39</v>
      </c>
      <c r="C17" s="72">
        <v>13</v>
      </c>
      <c r="D17" s="72" t="s">
        <v>40</v>
      </c>
      <c r="E17" s="81" t="s">
        <v>41</v>
      </c>
      <c r="F17" s="82"/>
      <c r="G17" s="131" t="str">
        <f>IF($F$17="No","Respond to items listed in Column D for this efficiency question based on the portion of transportation using yellow school buses",IF(F17="Yes","Items listed in Column D for Efficiency Q8 will be certified as Not Applicable;  
Items 801, 808, 809, 814, 815, 818 and 820 will need to be answered",""))</f>
        <v/>
      </c>
      <c r="H17" s="73"/>
      <c r="I17" s="73"/>
      <c r="J17" s="74"/>
      <c r="K17" s="73"/>
      <c r="L17" s="73"/>
      <c r="M17" s="73"/>
      <c r="N17" s="73"/>
      <c r="O17" s="73"/>
    </row>
  </sheetData>
  <sheetProtection algorithmName="SHA-512" hashValue="zb+QXTqtLJWzmMNZW/bwPiaeagrwMDISUIHPkdfffTQpm1oKDmWG92QTVWWKbdqFCyZ3KX32yfXlfAe+O+Lf8A==" saltValue="WBztd7JnFsqvejaKnByRGg==" spinCount="100000" sheet="1" objects="1" scenarios="1"/>
  <mergeCells count="3">
    <mergeCell ref="A7:G7"/>
    <mergeCell ref="A8:G8"/>
    <mergeCell ref="A6:G6"/>
  </mergeCells>
  <conditionalFormatting sqref="D2:E2 G2">
    <cfRule type="expression" dxfId="30" priority="2">
      <formula>$G$2=""</formula>
    </cfRule>
  </conditionalFormatting>
  <conditionalFormatting sqref="D4:E4 G4">
    <cfRule type="expression" dxfId="29" priority="1">
      <formula>$G$4=""</formula>
    </cfRule>
  </conditionalFormatting>
  <pageMargins left="0.95" right="0.7" top="0.75" bottom="0.75" header="0.3" footer="0.3"/>
  <pageSetup paperSize="5" scale="71" orientation="landscape" horizontalDpi="1200" verticalDpi="1200" r:id="rId1"/>
  <headerFooter>
    <oddHeader>&amp;LDRAFT - FEBRUARY 2025&amp;C2025-2026 Certification Worksheet - Oversight of Schools&amp;RFEBRUARY 2025 - DRAFT</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error="Please respond to the question in the previous column using the drop down selection._x000a_" promptTitle="Select One" xr:uid="{00000000-0002-0000-0000-000002000000}">
          <x14:formula1>
            <xm:f>'Drop Downs'!$A$1:$A$2</xm:f>
          </x14:formula1>
          <xm:sqref>F10:F12 F13:F17</xm:sqref>
        </x14:dataValidation>
        <x14:dataValidation type="list" allowBlank="1" showDropDown="1" showInputMessage="1" showErrorMessage="1" xr:uid="{39ED34E1-A398-47CD-AC66-15F684A10418}">
          <x14:formula1>
            <xm:f>'Drop Downs'!$K$2:$K$390</xm:f>
          </x14:formula1>
          <xm:sqref>G2</xm:sqref>
        </x14:dataValidation>
        <x14:dataValidation type="list" allowBlank="1" showDropDown="1" showInputMessage="1" showErrorMessage="1" xr:uid="{61498938-57E3-45E7-9E7B-0EEE6DDEB3C6}">
          <x14:formula1>
            <xm:f>'Drop Downs'!$H$2:$H$44</xm:f>
          </x14:formula1>
          <xm:sqref>H5 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38"/>
  <sheetViews>
    <sheetView tabSelected="1" showRuler="0" zoomScaleNormal="100" zoomScalePageLayoutView="89" workbookViewId="0">
      <pane xSplit="1" ySplit="7" topLeftCell="B8" activePane="bottomRight" state="frozen"/>
      <selection pane="topRight" activeCell="B1" sqref="B1"/>
      <selection pane="bottomLeft" activeCell="A8" sqref="A8"/>
      <selection pane="bottomRight" activeCell="A2" sqref="A2"/>
    </sheetView>
  </sheetViews>
  <sheetFormatPr defaultColWidth="9.26953125" defaultRowHeight="72" customHeight="1" x14ac:dyDescent="0.25"/>
  <cols>
    <col min="1" max="1" width="17" style="31" customWidth="1"/>
    <col min="2" max="2" width="17.26953125" style="32" customWidth="1"/>
    <col min="3" max="3" width="17.453125" style="32" customWidth="1"/>
    <col min="4" max="4" width="11.7265625" style="32" customWidth="1"/>
    <col min="5" max="5" width="20.1796875" style="32" customWidth="1"/>
    <col min="6" max="6" width="19.453125" style="32" customWidth="1"/>
    <col min="7" max="7" width="21.453125" style="33" customWidth="1"/>
    <col min="8" max="8" width="23.54296875" style="34" customWidth="1"/>
    <col min="9" max="9" width="18.453125" style="32" customWidth="1"/>
    <col min="10" max="10" width="42.1796875" style="32" customWidth="1"/>
    <col min="11" max="11" width="32.26953125" style="32" customWidth="1"/>
    <col min="12" max="12" width="14.453125" style="35" customWidth="1"/>
    <col min="13" max="13" width="33" style="32" customWidth="1"/>
    <col min="14" max="14" width="14.7265625" style="35" customWidth="1"/>
    <col min="15" max="15" width="23.26953125" style="35" customWidth="1"/>
    <col min="16" max="16" width="34.54296875" style="32" customWidth="1"/>
    <col min="17" max="17" width="15.7265625" style="35" customWidth="1"/>
    <col min="18" max="18" width="25.81640625" style="35" customWidth="1"/>
    <col min="19" max="19" width="8.54296875" style="32" hidden="1" customWidth="1"/>
    <col min="20" max="20" width="8.81640625" style="32" hidden="1" customWidth="1"/>
    <col min="21" max="21" width="7.7265625" style="32" hidden="1" customWidth="1"/>
    <col min="22" max="23" width="9.26953125" style="32"/>
    <col min="24" max="24" width="9.1796875" style="32" customWidth="1"/>
    <col min="25" max="16384" width="9.26953125" style="32"/>
  </cols>
  <sheetData>
    <row r="1" spans="1:21" s="20" customFormat="1" ht="12.75" customHeight="1" x14ac:dyDescent="0.35">
      <c r="A1" s="19"/>
      <c r="L1" s="21"/>
      <c r="N1" s="21"/>
      <c r="O1" s="21"/>
      <c r="Q1" s="21"/>
      <c r="R1" s="21"/>
    </row>
    <row r="2" spans="1:21" s="20" customFormat="1" ht="26.25" customHeight="1" x14ac:dyDescent="0.35">
      <c r="A2" s="22" t="s">
        <v>0</v>
      </c>
      <c r="B2" s="159" t="str">
        <f>IF('Efficiency Questions'!D2="Enter School IRN to the right","Enter School Information on the Efficiency Questions tab",'Efficiency Questions'!D2)</f>
        <v>Enter School Information on the Efficiency Questions tab</v>
      </c>
      <c r="C2" s="159"/>
      <c r="D2" s="159"/>
      <c r="E2" s="159"/>
      <c r="G2" s="23" t="s">
        <v>1</v>
      </c>
      <c r="H2" s="86">
        <f>'Efficiency Questions'!G2</f>
        <v>0</v>
      </c>
      <c r="L2" s="21"/>
      <c r="N2" s="21"/>
      <c r="O2" s="21"/>
      <c r="Q2" s="21"/>
      <c r="R2" s="21"/>
    </row>
    <row r="3" spans="1:21" s="20" customFormat="1" ht="24" customHeight="1" x14ac:dyDescent="0.35">
      <c r="A3" s="19"/>
      <c r="G3" s="23"/>
      <c r="H3" s="24"/>
      <c r="L3" s="21"/>
      <c r="N3" s="21"/>
      <c r="O3" s="21"/>
      <c r="Q3" s="21"/>
      <c r="R3" s="21"/>
    </row>
    <row r="4" spans="1:21" s="20" customFormat="1" ht="26.25" customHeight="1" x14ac:dyDescent="0.35">
      <c r="A4" s="22" t="s">
        <v>2</v>
      </c>
      <c r="B4" s="159" t="str">
        <f>IF('Efficiency Questions'!D4="Enter Sponsor IRN to the right","Enter Sponsor information on the Efficiency Questions tab",'Efficiency Questions'!D4)</f>
        <v>Enter Sponsor information on the Efficiency Questions tab</v>
      </c>
      <c r="C4" s="159"/>
      <c r="D4" s="159"/>
      <c r="E4" s="159"/>
      <c r="G4" s="23" t="s">
        <v>3</v>
      </c>
      <c r="H4" s="86">
        <f>'Efficiency Questions'!G4</f>
        <v>0</v>
      </c>
      <c r="L4" s="21"/>
      <c r="N4" s="21"/>
      <c r="O4" s="21"/>
      <c r="Q4" s="21"/>
      <c r="R4" s="21"/>
    </row>
    <row r="5" spans="1:21" s="20" customFormat="1" ht="19.5" customHeight="1" x14ac:dyDescent="0.35">
      <c r="A5" s="22"/>
      <c r="B5" s="25"/>
      <c r="C5" s="25"/>
      <c r="D5" s="25"/>
      <c r="E5" s="25"/>
      <c r="G5" s="23"/>
      <c r="H5" s="26"/>
      <c r="L5" s="21"/>
      <c r="N5" s="21"/>
      <c r="O5" s="21"/>
      <c r="Q5" s="21"/>
      <c r="R5" s="21"/>
    </row>
    <row r="6" spans="1:21" s="20" customFormat="1" ht="72" customHeight="1" x14ac:dyDescent="0.35">
      <c r="A6" s="37" t="s">
        <v>42</v>
      </c>
      <c r="B6" s="160" t="s">
        <v>2557</v>
      </c>
      <c r="C6" s="160"/>
      <c r="D6" s="160"/>
      <c r="E6" s="160"/>
      <c r="F6" s="160"/>
      <c r="G6" s="160"/>
      <c r="H6" s="160"/>
      <c r="I6" s="160"/>
      <c r="J6" s="160"/>
      <c r="K6" s="160"/>
      <c r="L6" s="160"/>
      <c r="M6" s="161"/>
      <c r="N6" s="161"/>
      <c r="O6" s="161"/>
      <c r="P6" s="161"/>
      <c r="Q6" s="161"/>
      <c r="R6" s="161"/>
      <c r="S6" s="161"/>
      <c r="T6" s="161"/>
      <c r="U6" s="162"/>
    </row>
    <row r="7" spans="1:21" s="27" customFormat="1" ht="72" customHeight="1" x14ac:dyDescent="0.35">
      <c r="A7" s="10" t="s">
        <v>43</v>
      </c>
      <c r="B7" s="10" t="s">
        <v>44</v>
      </c>
      <c r="C7" s="10" t="s">
        <v>45</v>
      </c>
      <c r="D7" s="10" t="s">
        <v>46</v>
      </c>
      <c r="E7" s="10" t="s">
        <v>47</v>
      </c>
      <c r="F7" s="10" t="s">
        <v>48</v>
      </c>
      <c r="G7" s="11" t="s">
        <v>49</v>
      </c>
      <c r="H7" s="11" t="s">
        <v>50</v>
      </c>
      <c r="I7" s="10" t="s">
        <v>51</v>
      </c>
      <c r="J7" s="10" t="s">
        <v>52</v>
      </c>
      <c r="K7" s="10" t="s">
        <v>53</v>
      </c>
      <c r="L7" s="10" t="s">
        <v>54</v>
      </c>
      <c r="M7" s="10" t="s">
        <v>55</v>
      </c>
      <c r="N7" s="10" t="s">
        <v>56</v>
      </c>
      <c r="O7" s="10" t="s">
        <v>57</v>
      </c>
      <c r="P7" s="10" t="s">
        <v>58</v>
      </c>
      <c r="Q7" s="10" t="s">
        <v>59</v>
      </c>
      <c r="R7" s="10" t="s">
        <v>60</v>
      </c>
      <c r="S7" s="10" t="s">
        <v>61</v>
      </c>
      <c r="T7" s="10" t="s">
        <v>62</v>
      </c>
      <c r="U7" s="10" t="s">
        <v>63</v>
      </c>
    </row>
    <row r="8" spans="1:21" s="28" customFormat="1" ht="80.25" customHeight="1" x14ac:dyDescent="0.3">
      <c r="A8" s="39">
        <v>101</v>
      </c>
      <c r="B8" s="40" t="s">
        <v>64</v>
      </c>
      <c r="C8" s="40" t="s">
        <v>64</v>
      </c>
      <c r="D8" s="40"/>
      <c r="E8" s="13" t="s">
        <v>65</v>
      </c>
      <c r="F8" s="13" t="s">
        <v>66</v>
      </c>
      <c r="G8" s="15" t="s">
        <v>67</v>
      </c>
      <c r="H8" s="15" t="s">
        <v>68</v>
      </c>
      <c r="I8" s="41">
        <v>42627</v>
      </c>
      <c r="J8" s="42" t="s">
        <v>69</v>
      </c>
      <c r="K8" s="42" t="s">
        <v>70</v>
      </c>
      <c r="L8" s="12"/>
      <c r="M8" s="56"/>
      <c r="N8" s="56"/>
      <c r="O8" s="13" t="str">
        <f>IF(L8="Yes","Sponsor Certified Compliant",IF(L8="No","Sponsor Certified Not Compliant",""))</f>
        <v/>
      </c>
      <c r="P8" s="108" t="s">
        <v>71</v>
      </c>
      <c r="Q8" s="12"/>
      <c r="R8" s="13" t="s">
        <v>72</v>
      </c>
      <c r="S8" s="17"/>
      <c r="T8" s="17"/>
      <c r="U8" s="17"/>
    </row>
    <row r="9" spans="1:21" s="29" customFormat="1" ht="78" customHeight="1" x14ac:dyDescent="0.3">
      <c r="A9" s="43">
        <v>102</v>
      </c>
      <c r="B9" s="15" t="s">
        <v>73</v>
      </c>
      <c r="C9" s="15"/>
      <c r="D9" s="15"/>
      <c r="E9" s="15" t="s">
        <v>74</v>
      </c>
      <c r="F9" s="15" t="s">
        <v>66</v>
      </c>
      <c r="G9" s="15" t="s">
        <v>67</v>
      </c>
      <c r="H9" s="15" t="s">
        <v>68</v>
      </c>
      <c r="I9" s="44">
        <v>41176</v>
      </c>
      <c r="J9" s="45" t="s">
        <v>75</v>
      </c>
      <c r="K9" s="45" t="s">
        <v>76</v>
      </c>
      <c r="L9" s="12"/>
      <c r="M9" s="45" t="s">
        <v>77</v>
      </c>
      <c r="N9" s="12"/>
      <c r="O9" s="13" t="str">
        <f>IF(L9="Yes",(IF(N9="yes","Sponsor Certified Compliant",IF(N9="No","Sponsor Certified Not Compliant",""))),IF(L9="No",IF(N9&lt;&gt;"","Do not answer Question 2","Sponsor Certified Not Applicable"),""))</f>
        <v/>
      </c>
      <c r="P9" s="108" t="s">
        <v>71</v>
      </c>
      <c r="Q9" s="12"/>
      <c r="R9" s="56"/>
      <c r="S9" s="17"/>
      <c r="T9" s="17"/>
      <c r="U9" s="17"/>
    </row>
    <row r="10" spans="1:21" s="28" customFormat="1" ht="72" customHeight="1" x14ac:dyDescent="0.3">
      <c r="A10" s="87">
        <v>103</v>
      </c>
      <c r="B10" s="83" t="s">
        <v>78</v>
      </c>
      <c r="C10" s="83"/>
      <c r="D10" s="83"/>
      <c r="E10" s="83" t="s">
        <v>80</v>
      </c>
      <c r="F10" s="83" t="s">
        <v>66</v>
      </c>
      <c r="G10" s="83" t="s">
        <v>67</v>
      </c>
      <c r="H10" s="83" t="s">
        <v>68</v>
      </c>
      <c r="I10" s="88">
        <v>40815</v>
      </c>
      <c r="J10" s="83" t="s">
        <v>81</v>
      </c>
      <c r="K10" s="83" t="s">
        <v>82</v>
      </c>
      <c r="L10" s="83"/>
      <c r="M10" s="83" t="s">
        <v>83</v>
      </c>
      <c r="N10" s="83"/>
      <c r="O10" s="56" t="s">
        <v>2558</v>
      </c>
      <c r="P10" s="109"/>
      <c r="Q10" s="94"/>
      <c r="R10" s="83"/>
      <c r="S10" s="17"/>
      <c r="T10" s="17"/>
      <c r="U10" s="17"/>
    </row>
    <row r="11" spans="1:21" s="28" customFormat="1" ht="117" customHeight="1" x14ac:dyDescent="0.3">
      <c r="A11" s="39">
        <v>105</v>
      </c>
      <c r="B11" s="40" t="s">
        <v>85</v>
      </c>
      <c r="C11" s="13" t="s">
        <v>84</v>
      </c>
      <c r="D11" s="40"/>
      <c r="E11" s="13" t="s">
        <v>86</v>
      </c>
      <c r="F11" s="13" t="s">
        <v>66</v>
      </c>
      <c r="G11" s="15" t="s">
        <v>67</v>
      </c>
      <c r="H11" s="15" t="s">
        <v>68</v>
      </c>
      <c r="I11" s="41">
        <v>37848</v>
      </c>
      <c r="J11" s="13" t="s">
        <v>87</v>
      </c>
      <c r="K11" s="13" t="s">
        <v>88</v>
      </c>
      <c r="L11" s="12"/>
      <c r="M11" s="13" t="s">
        <v>89</v>
      </c>
      <c r="N11" s="12"/>
      <c r="O11" s="13" t="str">
        <f>IF(L11="Yes",(IF(N11="yes","Sponsor Certified Compliant",IF(N11="No","Sponsor Certified Not Compliant",""))),IF(L11="No",IF(N11&lt;&gt;"","Do not answer Question 2","Sponsor Certified Not Compliant"),""))</f>
        <v/>
      </c>
      <c r="P11" s="108" t="s">
        <v>71</v>
      </c>
      <c r="Q11" s="12"/>
      <c r="R11" s="13" t="s">
        <v>90</v>
      </c>
      <c r="S11" s="17"/>
      <c r="T11" s="17"/>
      <c r="U11" s="17"/>
    </row>
    <row r="12" spans="1:21" s="28" customFormat="1" ht="111.75" customHeight="1" x14ac:dyDescent="0.3">
      <c r="A12" s="39">
        <v>106</v>
      </c>
      <c r="B12" s="13" t="s">
        <v>91</v>
      </c>
      <c r="C12" s="13" t="s">
        <v>91</v>
      </c>
      <c r="D12" s="13"/>
      <c r="E12" s="13" t="s">
        <v>92</v>
      </c>
      <c r="F12" s="13" t="s">
        <v>93</v>
      </c>
      <c r="G12" s="15" t="s">
        <v>67</v>
      </c>
      <c r="H12" s="15" t="s">
        <v>94</v>
      </c>
      <c r="I12" s="41">
        <v>42401</v>
      </c>
      <c r="J12" s="13" t="s">
        <v>95</v>
      </c>
      <c r="K12" s="46" t="s">
        <v>96</v>
      </c>
      <c r="L12" s="14" t="str">
        <f>IF('Efficiency Questions'!$F$10="No",'Efficiency Questions'!$F$10,IF('Efficiency Questions'!$F$10="Yes","","Typing in this cell will remove the Efficiency Formula"))</f>
        <v>Typing in this cell will remove the Efficiency Formula</v>
      </c>
      <c r="M12" s="15" t="s">
        <v>97</v>
      </c>
      <c r="N12" s="12"/>
      <c r="O12" s="13" t="str">
        <f t="shared" ref="O12:O24" si="0">IF(L12="Yes",(IF(N12="yes","Sponsor Certified Compliant",IF(N12="No","Sponsor Certified Not Compliant",""))),IF(L12="No",IF(N12&lt;&gt;"","Do not answer Question 2","Sponsor Certified Not Applicable"),""))</f>
        <v/>
      </c>
      <c r="P12" s="108" t="s">
        <v>71</v>
      </c>
      <c r="Q12" s="12"/>
      <c r="R12" s="56"/>
      <c r="S12" s="17"/>
      <c r="T12" s="17"/>
      <c r="U12" s="17"/>
    </row>
    <row r="13" spans="1:21" s="29" customFormat="1" ht="77.25" customHeight="1" x14ac:dyDescent="0.3">
      <c r="A13" s="43">
        <v>108</v>
      </c>
      <c r="B13" s="15" t="s">
        <v>98</v>
      </c>
      <c r="C13" s="15" t="s">
        <v>99</v>
      </c>
      <c r="D13" s="15"/>
      <c r="E13" s="15" t="s">
        <v>100</v>
      </c>
      <c r="F13" s="15" t="s">
        <v>66</v>
      </c>
      <c r="G13" s="15" t="s">
        <v>67</v>
      </c>
      <c r="H13" s="15" t="s">
        <v>101</v>
      </c>
      <c r="I13" s="44">
        <v>42613</v>
      </c>
      <c r="J13" s="15" t="s">
        <v>102</v>
      </c>
      <c r="K13" s="15" t="s">
        <v>103</v>
      </c>
      <c r="L13" s="12"/>
      <c r="M13" s="15" t="s">
        <v>104</v>
      </c>
      <c r="N13" s="12"/>
      <c r="O13" s="15" t="str">
        <f t="shared" si="0"/>
        <v/>
      </c>
      <c r="P13" s="108" t="s">
        <v>71</v>
      </c>
      <c r="Q13" s="12"/>
      <c r="R13" s="15" t="s">
        <v>105</v>
      </c>
      <c r="S13" s="17"/>
      <c r="T13" s="17"/>
      <c r="U13" s="17"/>
    </row>
    <row r="14" spans="1:21" s="29" customFormat="1" ht="82.5" customHeight="1" x14ac:dyDescent="0.3">
      <c r="A14" s="43">
        <v>109</v>
      </c>
      <c r="B14" s="15" t="s">
        <v>106</v>
      </c>
      <c r="C14" s="15"/>
      <c r="D14" s="15"/>
      <c r="E14" s="15" t="s">
        <v>107</v>
      </c>
      <c r="F14" s="15" t="s">
        <v>66</v>
      </c>
      <c r="G14" s="15" t="s">
        <v>67</v>
      </c>
      <c r="H14" s="15" t="s">
        <v>101</v>
      </c>
      <c r="I14" s="44">
        <v>41176</v>
      </c>
      <c r="J14" s="45" t="s">
        <v>108</v>
      </c>
      <c r="K14" s="117" t="s">
        <v>2559</v>
      </c>
      <c r="L14" s="12"/>
      <c r="M14" s="42" t="s">
        <v>2560</v>
      </c>
      <c r="N14" s="12"/>
      <c r="O14" s="15" t="str">
        <f t="shared" si="0"/>
        <v/>
      </c>
      <c r="P14" s="108" t="s">
        <v>71</v>
      </c>
      <c r="Q14" s="12"/>
      <c r="R14" s="15" t="s">
        <v>109</v>
      </c>
      <c r="S14" s="17"/>
      <c r="T14" s="17"/>
      <c r="U14" s="17"/>
    </row>
    <row r="15" spans="1:21" s="28" customFormat="1" ht="188.25" customHeight="1" x14ac:dyDescent="0.3">
      <c r="A15" s="39">
        <v>110</v>
      </c>
      <c r="B15" s="13" t="s">
        <v>110</v>
      </c>
      <c r="C15" s="13"/>
      <c r="D15" s="13"/>
      <c r="E15" s="13" t="s">
        <v>2576</v>
      </c>
      <c r="F15" s="13" t="s">
        <v>1481</v>
      </c>
      <c r="G15" s="15" t="s">
        <v>67</v>
      </c>
      <c r="H15" s="15" t="s">
        <v>68</v>
      </c>
      <c r="I15" s="41">
        <v>41821</v>
      </c>
      <c r="J15" s="92" t="s">
        <v>111</v>
      </c>
      <c r="K15" s="103" t="s">
        <v>2574</v>
      </c>
      <c r="L15" s="14" t="str">
        <f>IF('Efficiency Questions'!$F$11="No",'Efficiency Questions'!$F$11,IF('Efficiency Questions'!$F$11="Yes","","Typing in this cell will remove the Efficiency Formula"))</f>
        <v>Typing in this cell will remove the Efficiency Formula</v>
      </c>
      <c r="M15" s="45" t="s">
        <v>2598</v>
      </c>
      <c r="N15" s="12"/>
      <c r="O15" s="13" t="str">
        <f>IF(L15="Yes",IF(N15="yes","Sponsor Certified Compliant",IF(N15="No","Sponsor Certified Not Compliant","")),IF(L15="No",IF(N15&lt;&gt;"","Do not answer Question 2","Sponsor Certified Not Applicable"),""))</f>
        <v/>
      </c>
      <c r="P15" s="108" t="s">
        <v>71</v>
      </c>
      <c r="Q15" s="12"/>
      <c r="R15" s="13" t="s">
        <v>112</v>
      </c>
      <c r="S15" s="17"/>
      <c r="T15" s="17"/>
      <c r="U15" s="17"/>
    </row>
    <row r="16" spans="1:21" s="28" customFormat="1" ht="125.25" customHeight="1" x14ac:dyDescent="0.3">
      <c r="A16" s="39">
        <v>111</v>
      </c>
      <c r="B16" s="40" t="s">
        <v>113</v>
      </c>
      <c r="C16" s="13" t="s">
        <v>84</v>
      </c>
      <c r="D16" s="40"/>
      <c r="E16" s="13" t="s">
        <v>114</v>
      </c>
      <c r="F16" s="15" t="s">
        <v>115</v>
      </c>
      <c r="G16" s="15" t="s">
        <v>67</v>
      </c>
      <c r="H16" s="15" t="s">
        <v>116</v>
      </c>
      <c r="I16" s="41">
        <v>41899</v>
      </c>
      <c r="J16" s="42" t="s">
        <v>117</v>
      </c>
      <c r="K16" s="47" t="s">
        <v>118</v>
      </c>
      <c r="L16" s="14" t="str">
        <f>IF('Efficiency Questions'!$F$12="No",'Efficiency Questions'!$F$12,IF('Efficiency Questions'!$F$12="Yes","","Typing in this cell will remove the Efficiency Formula"))</f>
        <v>Typing in this cell will remove the Efficiency Formula</v>
      </c>
      <c r="M16" s="45" t="s">
        <v>119</v>
      </c>
      <c r="N16" s="12"/>
      <c r="O16" s="13" t="str">
        <f>IF(L16="Yes",(IF(N16="yes","Sponsor Certified Compliant",IF(N16="No","Sponsor Certified Not Compliant",""))),IF(L16="No",IF(N16&lt;&gt;"","Do not answer Question 2","Sponsor Certified Not Applicable"),""))</f>
        <v/>
      </c>
      <c r="P16" s="108" t="s">
        <v>71</v>
      </c>
      <c r="Q16" s="12"/>
      <c r="R16" s="15" t="s">
        <v>120</v>
      </c>
      <c r="S16" s="17"/>
      <c r="T16" s="17"/>
      <c r="U16" s="17"/>
    </row>
    <row r="17" spans="1:21" s="28" customFormat="1" ht="77.25" customHeight="1" x14ac:dyDescent="0.3">
      <c r="A17" s="39">
        <v>112</v>
      </c>
      <c r="B17" s="40" t="s">
        <v>113</v>
      </c>
      <c r="C17" s="13" t="s">
        <v>84</v>
      </c>
      <c r="D17" s="40"/>
      <c r="E17" s="13" t="s">
        <v>114</v>
      </c>
      <c r="F17" s="15" t="s">
        <v>115</v>
      </c>
      <c r="G17" s="15" t="s">
        <v>67</v>
      </c>
      <c r="H17" s="15" t="s">
        <v>116</v>
      </c>
      <c r="I17" s="41">
        <v>41899</v>
      </c>
      <c r="J17" s="42" t="s">
        <v>121</v>
      </c>
      <c r="K17" s="47" t="s">
        <v>118</v>
      </c>
      <c r="L17" s="14" t="str">
        <f>IF('Efficiency Questions'!$F$12="No",'Efficiency Questions'!$F$12,IF('Efficiency Questions'!$F$12="Yes","","Typing in this cell will remove the Efficiency Formula"))</f>
        <v>Typing in this cell will remove the Efficiency Formula</v>
      </c>
      <c r="M17" s="45" t="s">
        <v>122</v>
      </c>
      <c r="N17" s="12"/>
      <c r="O17" s="13" t="str">
        <f t="shared" si="0"/>
        <v/>
      </c>
      <c r="P17" s="108" t="s">
        <v>71</v>
      </c>
      <c r="Q17" s="12"/>
      <c r="R17" s="56"/>
      <c r="S17" s="17"/>
      <c r="T17" s="17"/>
      <c r="U17" s="17"/>
    </row>
    <row r="18" spans="1:21" s="28" customFormat="1" ht="96" customHeight="1" x14ac:dyDescent="0.3">
      <c r="A18" s="39">
        <v>113</v>
      </c>
      <c r="B18" s="13" t="s">
        <v>123</v>
      </c>
      <c r="C18" s="13" t="s">
        <v>124</v>
      </c>
      <c r="D18" s="13" t="s">
        <v>125</v>
      </c>
      <c r="E18" s="13" t="s">
        <v>126</v>
      </c>
      <c r="F18" s="13" t="s">
        <v>2577</v>
      </c>
      <c r="G18" s="15" t="s">
        <v>67</v>
      </c>
      <c r="H18" s="15" t="s">
        <v>127</v>
      </c>
      <c r="I18" s="41">
        <v>42292</v>
      </c>
      <c r="J18" s="45" t="s">
        <v>128</v>
      </c>
      <c r="K18" s="45" t="s">
        <v>129</v>
      </c>
      <c r="L18" s="12"/>
      <c r="M18" s="45" t="s">
        <v>130</v>
      </c>
      <c r="N18" s="12"/>
      <c r="O18" s="13" t="str">
        <f t="shared" si="0"/>
        <v/>
      </c>
      <c r="P18" s="108" t="s">
        <v>71</v>
      </c>
      <c r="Q18" s="12"/>
      <c r="R18" s="13" t="s">
        <v>72</v>
      </c>
      <c r="S18" s="17"/>
      <c r="T18" s="17"/>
      <c r="U18" s="17"/>
    </row>
    <row r="19" spans="1:21" s="28" customFormat="1" ht="86.25" customHeight="1" x14ac:dyDescent="0.3">
      <c r="A19" s="39">
        <v>114</v>
      </c>
      <c r="B19" s="13" t="s">
        <v>131</v>
      </c>
      <c r="C19" s="13"/>
      <c r="D19" s="13" t="s">
        <v>132</v>
      </c>
      <c r="E19" s="13" t="s">
        <v>133</v>
      </c>
      <c r="F19" s="13" t="s">
        <v>66</v>
      </c>
      <c r="G19" s="13" t="s">
        <v>67</v>
      </c>
      <c r="H19" s="13" t="s">
        <v>134</v>
      </c>
      <c r="I19" s="41">
        <v>42212</v>
      </c>
      <c r="J19" s="50" t="s">
        <v>135</v>
      </c>
      <c r="K19" s="50" t="s">
        <v>136</v>
      </c>
      <c r="L19" s="12"/>
      <c r="M19" s="13" t="s">
        <v>137</v>
      </c>
      <c r="N19" s="12"/>
      <c r="O19" s="13" t="str">
        <f t="shared" si="0"/>
        <v/>
      </c>
      <c r="P19" s="108" t="s">
        <v>71</v>
      </c>
      <c r="Q19" s="12"/>
      <c r="R19" s="56"/>
      <c r="S19" s="17"/>
      <c r="T19" s="17"/>
      <c r="U19" s="17"/>
    </row>
    <row r="20" spans="1:21" s="28" customFormat="1" ht="111.75" customHeight="1" x14ac:dyDescent="0.3">
      <c r="A20" s="39">
        <v>115</v>
      </c>
      <c r="B20" s="13" t="s">
        <v>138</v>
      </c>
      <c r="C20" s="13" t="s">
        <v>138</v>
      </c>
      <c r="D20" s="13"/>
      <c r="E20" s="13" t="s">
        <v>139</v>
      </c>
      <c r="F20" s="13" t="s">
        <v>93</v>
      </c>
      <c r="G20" s="15" t="s">
        <v>67</v>
      </c>
      <c r="H20" s="15" t="s">
        <v>140</v>
      </c>
      <c r="I20" s="41">
        <v>38624</v>
      </c>
      <c r="J20" s="15" t="s">
        <v>141</v>
      </c>
      <c r="K20" s="46" t="s">
        <v>96</v>
      </c>
      <c r="L20" s="14" t="str">
        <f>IF('Efficiency Questions'!$F$10="No",'Efficiency Questions'!$F$10,IF('Efficiency Questions'!$F$10="Yes","","Typing in this cell will remove the Efficiency Formula"))</f>
        <v>Typing in this cell will remove the Efficiency Formula</v>
      </c>
      <c r="M20" s="15" t="s">
        <v>142</v>
      </c>
      <c r="N20" s="12"/>
      <c r="O20" s="13" t="str">
        <f t="shared" si="0"/>
        <v/>
      </c>
      <c r="P20" s="108" t="s">
        <v>71</v>
      </c>
      <c r="Q20" s="12"/>
      <c r="R20" s="56"/>
      <c r="S20" s="17"/>
      <c r="T20" s="17"/>
      <c r="U20" s="17"/>
    </row>
    <row r="21" spans="1:21" s="29" customFormat="1" ht="77.25" customHeight="1" x14ac:dyDescent="0.3">
      <c r="A21" s="43">
        <v>116</v>
      </c>
      <c r="B21" s="15" t="s">
        <v>143</v>
      </c>
      <c r="C21" s="15" t="s">
        <v>84</v>
      </c>
      <c r="D21" s="15"/>
      <c r="E21" s="15" t="s">
        <v>144</v>
      </c>
      <c r="F21" s="15" t="s">
        <v>145</v>
      </c>
      <c r="G21" s="15" t="s">
        <v>67</v>
      </c>
      <c r="H21" s="15" t="s">
        <v>146</v>
      </c>
      <c r="I21" s="44">
        <v>42276</v>
      </c>
      <c r="J21" s="45" t="s">
        <v>147</v>
      </c>
      <c r="K21" s="42" t="s">
        <v>148</v>
      </c>
      <c r="L21" s="14"/>
      <c r="M21" s="15" t="s">
        <v>149</v>
      </c>
      <c r="N21" s="12"/>
      <c r="O21" s="15" t="str">
        <f t="shared" si="0"/>
        <v/>
      </c>
      <c r="P21" s="108" t="s">
        <v>71</v>
      </c>
      <c r="Q21" s="12"/>
      <c r="R21" s="56"/>
      <c r="S21" s="17"/>
      <c r="T21" s="17"/>
      <c r="U21" s="17"/>
    </row>
    <row r="22" spans="1:21" s="28" customFormat="1" ht="77.25" customHeight="1" x14ac:dyDescent="0.3">
      <c r="A22" s="39">
        <v>117</v>
      </c>
      <c r="B22" s="13" t="s">
        <v>150</v>
      </c>
      <c r="C22" s="13" t="s">
        <v>84</v>
      </c>
      <c r="D22" s="13"/>
      <c r="E22" s="13" t="s">
        <v>144</v>
      </c>
      <c r="F22" s="13" t="s">
        <v>145</v>
      </c>
      <c r="G22" s="15" t="s">
        <v>67</v>
      </c>
      <c r="H22" s="15" t="s">
        <v>146</v>
      </c>
      <c r="I22" s="41">
        <v>42276</v>
      </c>
      <c r="J22" s="92" t="s">
        <v>151</v>
      </c>
      <c r="K22" s="42" t="s">
        <v>152</v>
      </c>
      <c r="L22" s="12"/>
      <c r="M22" s="90" t="s">
        <v>153</v>
      </c>
      <c r="N22" s="12"/>
      <c r="O22" s="13" t="str">
        <f t="shared" ref="O22" si="1">IF(L22="Yes",(IF(N22="yes","Sponsor Certified Compliant",IF(N22="No","Sponsor Certified Not Compliant",""))),IF(L22="No",IF(N22&lt;&gt;"","Do not answer Question 2","Sponsor Certified Not Applicable"),""))</f>
        <v/>
      </c>
      <c r="P22" s="108" t="s">
        <v>71</v>
      </c>
      <c r="Q22" s="12"/>
      <c r="R22" s="56"/>
      <c r="S22" s="17"/>
      <c r="T22" s="17"/>
      <c r="U22" s="17"/>
    </row>
    <row r="23" spans="1:21" s="28" customFormat="1" ht="80.25" customHeight="1" x14ac:dyDescent="0.3">
      <c r="A23" s="39">
        <v>118</v>
      </c>
      <c r="B23" s="13" t="s">
        <v>143</v>
      </c>
      <c r="C23" s="13" t="s">
        <v>84</v>
      </c>
      <c r="D23" s="13"/>
      <c r="E23" s="13" t="s">
        <v>144</v>
      </c>
      <c r="F23" s="13" t="s">
        <v>145</v>
      </c>
      <c r="G23" s="13" t="s">
        <v>67</v>
      </c>
      <c r="H23" s="13" t="s">
        <v>146</v>
      </c>
      <c r="I23" s="41">
        <v>42306</v>
      </c>
      <c r="J23" s="42" t="s">
        <v>154</v>
      </c>
      <c r="K23" s="42" t="s">
        <v>155</v>
      </c>
      <c r="L23" s="12"/>
      <c r="M23" s="90" t="s">
        <v>156</v>
      </c>
      <c r="N23" s="12"/>
      <c r="O23" s="13" t="str">
        <f t="shared" si="0"/>
        <v/>
      </c>
      <c r="P23" s="108" t="s">
        <v>71</v>
      </c>
      <c r="Q23" s="12"/>
      <c r="R23" s="56"/>
      <c r="S23" s="17"/>
      <c r="T23" s="17"/>
      <c r="U23" s="17"/>
    </row>
    <row r="24" spans="1:21" s="29" customFormat="1" ht="78" customHeight="1" x14ac:dyDescent="0.3">
      <c r="A24" s="43">
        <v>119</v>
      </c>
      <c r="B24" s="15" t="s">
        <v>157</v>
      </c>
      <c r="C24" s="15"/>
      <c r="D24" s="15"/>
      <c r="E24" s="15" t="s">
        <v>158</v>
      </c>
      <c r="F24" s="15" t="s">
        <v>159</v>
      </c>
      <c r="G24" s="15" t="s">
        <v>67</v>
      </c>
      <c r="H24" s="15" t="s">
        <v>160</v>
      </c>
      <c r="I24" s="44">
        <v>43007</v>
      </c>
      <c r="J24" s="45" t="s">
        <v>161</v>
      </c>
      <c r="K24" s="47" t="s">
        <v>162</v>
      </c>
      <c r="L24" s="14" t="str">
        <f>IF('Efficiency Questions'!$F$13="No",'Efficiency Questions'!$F$13,IF('Efficiency Questions'!$F$13="Yes","","Typing in this cell will remove the Efficiency Formula"))</f>
        <v>Typing in this cell will remove the Efficiency Formula</v>
      </c>
      <c r="M24" s="15" t="s">
        <v>163</v>
      </c>
      <c r="N24" s="12"/>
      <c r="O24" s="15" t="str">
        <f t="shared" si="0"/>
        <v/>
      </c>
      <c r="P24" s="108" t="s">
        <v>71</v>
      </c>
      <c r="Q24" s="12"/>
      <c r="R24" s="56"/>
      <c r="S24" s="17"/>
      <c r="T24" s="17"/>
      <c r="U24" s="17"/>
    </row>
    <row r="25" spans="1:21" s="29" customFormat="1" ht="201.75" customHeight="1" x14ac:dyDescent="0.3">
      <c r="A25" s="43">
        <v>120</v>
      </c>
      <c r="B25" s="15" t="s">
        <v>164</v>
      </c>
      <c r="C25" s="15" t="s">
        <v>84</v>
      </c>
      <c r="D25" s="15"/>
      <c r="E25" s="15" t="s">
        <v>165</v>
      </c>
      <c r="F25" s="15" t="s">
        <v>66</v>
      </c>
      <c r="G25" s="15" t="s">
        <v>67</v>
      </c>
      <c r="H25" s="15" t="s">
        <v>166</v>
      </c>
      <c r="I25" s="44">
        <v>42810</v>
      </c>
      <c r="J25" s="45" t="s">
        <v>167</v>
      </c>
      <c r="K25" s="45" t="s">
        <v>168</v>
      </c>
      <c r="L25" s="12"/>
      <c r="M25" s="15" t="s">
        <v>169</v>
      </c>
      <c r="N25" s="12"/>
      <c r="O25" s="15" t="str">
        <f>IF(L25="No",(IF(N25="yes","Sponsor Certified Compliant",IF(N25="No","Sponsor Certified Not Compliant",""))),IF(L25="Yes",IF(N25&lt;&gt;"","Do not answer Question 2","Sponsor Certified Compliant"),""))</f>
        <v/>
      </c>
      <c r="P25" s="108" t="s">
        <v>71</v>
      </c>
      <c r="Q25" s="12"/>
      <c r="R25" s="15" t="s">
        <v>170</v>
      </c>
      <c r="S25" s="17"/>
      <c r="T25" s="17"/>
      <c r="U25" s="17"/>
    </row>
    <row r="26" spans="1:21" s="28" customFormat="1" ht="114.75" customHeight="1" x14ac:dyDescent="0.3">
      <c r="A26" s="39">
        <v>121</v>
      </c>
      <c r="B26" s="13" t="s">
        <v>171</v>
      </c>
      <c r="C26" s="13" t="s">
        <v>84</v>
      </c>
      <c r="D26" s="13"/>
      <c r="E26" s="13" t="s">
        <v>172</v>
      </c>
      <c r="F26" s="13" t="s">
        <v>66</v>
      </c>
      <c r="G26" s="13" t="s">
        <v>67</v>
      </c>
      <c r="H26" s="13" t="s">
        <v>146</v>
      </c>
      <c r="I26" s="41">
        <v>43406</v>
      </c>
      <c r="J26" s="42" t="s">
        <v>173</v>
      </c>
      <c r="K26" s="42" t="s">
        <v>2578</v>
      </c>
      <c r="L26" s="12"/>
      <c r="M26" s="13" t="s">
        <v>174</v>
      </c>
      <c r="N26" s="12"/>
      <c r="O26" s="15" t="str">
        <f t="shared" ref="O26:O54" si="2">IF(L26="Yes",(IF(N26="yes","Sponsor Certified Compliant",IF(N26="No","Sponsor Certified Not Compliant",""))),IF(L26="No",IF(N26&lt;&gt;"","Do not answer Question 2","Sponsor Certified Not Applicable"),""))</f>
        <v/>
      </c>
      <c r="P26" s="108" t="s">
        <v>71</v>
      </c>
      <c r="Q26" s="12"/>
      <c r="R26" s="13" t="s">
        <v>175</v>
      </c>
      <c r="S26" s="17"/>
      <c r="T26" s="17"/>
      <c r="U26" s="17"/>
    </row>
    <row r="27" spans="1:21" s="29" customFormat="1" ht="89.25" customHeight="1" x14ac:dyDescent="0.3">
      <c r="A27" s="39">
        <v>122</v>
      </c>
      <c r="B27" s="13" t="s">
        <v>176</v>
      </c>
      <c r="C27" s="13" t="s">
        <v>177</v>
      </c>
      <c r="D27" s="13"/>
      <c r="E27" s="13" t="s">
        <v>178</v>
      </c>
      <c r="F27" s="13" t="s">
        <v>159</v>
      </c>
      <c r="G27" s="13" t="s">
        <v>67</v>
      </c>
      <c r="H27" s="13" t="s">
        <v>179</v>
      </c>
      <c r="I27" s="41">
        <v>43755</v>
      </c>
      <c r="J27" s="42" t="s">
        <v>180</v>
      </c>
      <c r="K27" s="48" t="s">
        <v>181</v>
      </c>
      <c r="L27" s="14" t="str">
        <f>IF('Efficiency Questions'!$F$13="No",'Efficiency Questions'!$F$13,IF('Efficiency Questions'!$F$13="Yes","","Typing in this cell will remove the Efficiency Formula"))</f>
        <v>Typing in this cell will remove the Efficiency Formula</v>
      </c>
      <c r="M27" s="13" t="s">
        <v>182</v>
      </c>
      <c r="N27" s="12"/>
      <c r="O27" s="13" t="str">
        <f t="shared" si="2"/>
        <v/>
      </c>
      <c r="P27" s="108" t="s">
        <v>71</v>
      </c>
      <c r="Q27" s="12"/>
      <c r="R27" s="13" t="s">
        <v>183</v>
      </c>
      <c r="S27" s="17"/>
      <c r="T27" s="17"/>
      <c r="U27" s="17"/>
    </row>
    <row r="28" spans="1:21" s="29" customFormat="1" ht="119.25" customHeight="1" x14ac:dyDescent="0.3">
      <c r="A28" s="39">
        <v>123</v>
      </c>
      <c r="B28" s="13" t="s">
        <v>184</v>
      </c>
      <c r="C28" s="13" t="s">
        <v>2547</v>
      </c>
      <c r="D28" s="13"/>
      <c r="E28" s="13" t="s">
        <v>185</v>
      </c>
      <c r="F28" s="13" t="s">
        <v>159</v>
      </c>
      <c r="G28" s="13" t="s">
        <v>67</v>
      </c>
      <c r="H28" s="13" t="s">
        <v>186</v>
      </c>
      <c r="I28" s="41">
        <v>43755</v>
      </c>
      <c r="J28" s="42" t="s">
        <v>187</v>
      </c>
      <c r="K28" s="48" t="s">
        <v>188</v>
      </c>
      <c r="L28" s="14" t="str">
        <f>IF('Efficiency Questions'!$F$13="No",'Efficiency Questions'!$F$13,IF('Efficiency Questions'!$F$13="Yes","","Typing in this cell will remove the Efficiency Formula"))</f>
        <v>Typing in this cell will remove the Efficiency Formula</v>
      </c>
      <c r="M28" s="13" t="s">
        <v>189</v>
      </c>
      <c r="N28" s="12"/>
      <c r="O28" s="13" t="str">
        <f t="shared" si="2"/>
        <v/>
      </c>
      <c r="P28" s="108" t="s">
        <v>71</v>
      </c>
      <c r="Q28" s="12"/>
      <c r="R28" s="13" t="s">
        <v>190</v>
      </c>
      <c r="S28" s="17"/>
      <c r="T28" s="17"/>
      <c r="U28" s="17"/>
    </row>
    <row r="29" spans="1:21" s="29" customFormat="1" ht="117.75" customHeight="1" x14ac:dyDescent="0.3">
      <c r="A29" s="43">
        <v>126</v>
      </c>
      <c r="B29" s="15" t="s">
        <v>191</v>
      </c>
      <c r="C29" s="15" t="s">
        <v>84</v>
      </c>
      <c r="D29" s="15"/>
      <c r="E29" s="15" t="s">
        <v>192</v>
      </c>
      <c r="F29" s="15" t="s">
        <v>159</v>
      </c>
      <c r="G29" s="15" t="s">
        <v>67</v>
      </c>
      <c r="H29" s="15" t="s">
        <v>193</v>
      </c>
      <c r="I29" s="44">
        <v>41899</v>
      </c>
      <c r="J29" s="15" t="s">
        <v>194</v>
      </c>
      <c r="K29" s="48" t="s">
        <v>181</v>
      </c>
      <c r="L29" s="14" t="str">
        <f>IF('Efficiency Questions'!$F$13="No",'Efficiency Questions'!$F$13,IF('Efficiency Questions'!$F$13="Yes","","Typing in this cell will remove the Efficiency Formula"))</f>
        <v>Typing in this cell will remove the Efficiency Formula</v>
      </c>
      <c r="M29" s="15" t="s">
        <v>195</v>
      </c>
      <c r="N29" s="14"/>
      <c r="O29" s="15" t="str">
        <f t="shared" si="2"/>
        <v/>
      </c>
      <c r="P29" s="108" t="s">
        <v>71</v>
      </c>
      <c r="Q29" s="12"/>
      <c r="R29" s="15" t="s">
        <v>196</v>
      </c>
      <c r="S29" s="17"/>
      <c r="T29" s="17"/>
      <c r="U29" s="17"/>
    </row>
    <row r="30" spans="1:21" s="28" customFormat="1" ht="77.25" customHeight="1" x14ac:dyDescent="0.3">
      <c r="A30" s="39">
        <v>127</v>
      </c>
      <c r="B30" s="13" t="s">
        <v>197</v>
      </c>
      <c r="C30" s="13" t="s">
        <v>84</v>
      </c>
      <c r="D30" s="13" t="s">
        <v>198</v>
      </c>
      <c r="E30" s="13" t="s">
        <v>199</v>
      </c>
      <c r="F30" s="15" t="s">
        <v>200</v>
      </c>
      <c r="G30" s="15" t="s">
        <v>67</v>
      </c>
      <c r="H30" s="15" t="s">
        <v>193</v>
      </c>
      <c r="I30" s="41">
        <v>42276</v>
      </c>
      <c r="J30" s="49" t="s">
        <v>201</v>
      </c>
      <c r="K30" s="50" t="s">
        <v>202</v>
      </c>
      <c r="L30" s="12"/>
      <c r="M30" s="13" t="s">
        <v>203</v>
      </c>
      <c r="N30" s="14"/>
      <c r="O30" s="13" t="str">
        <f t="shared" si="2"/>
        <v/>
      </c>
      <c r="P30" s="108" t="s">
        <v>71</v>
      </c>
      <c r="Q30" s="12"/>
      <c r="R30" s="56"/>
      <c r="S30" s="17"/>
      <c r="T30" s="17"/>
      <c r="U30" s="17"/>
    </row>
    <row r="31" spans="1:21" s="29" customFormat="1" ht="78" customHeight="1" x14ac:dyDescent="0.3">
      <c r="A31" s="43">
        <v>128</v>
      </c>
      <c r="B31" s="15" t="s">
        <v>204</v>
      </c>
      <c r="C31" s="15" t="s">
        <v>84</v>
      </c>
      <c r="D31" s="15"/>
      <c r="E31" s="15" t="s">
        <v>205</v>
      </c>
      <c r="F31" s="15" t="s">
        <v>159</v>
      </c>
      <c r="G31" s="15" t="s">
        <v>67</v>
      </c>
      <c r="H31" s="15" t="s">
        <v>193</v>
      </c>
      <c r="I31" s="44">
        <v>41899</v>
      </c>
      <c r="J31" s="15" t="s">
        <v>206</v>
      </c>
      <c r="K31" s="48" t="s">
        <v>181</v>
      </c>
      <c r="L31" s="14" t="str">
        <f>IF('Efficiency Questions'!$F$13="No",'Efficiency Questions'!$F$13,IF('Efficiency Questions'!$F$13="Yes","","Typing in this cell will remove the Efficiency Formula"))</f>
        <v>Typing in this cell will remove the Efficiency Formula</v>
      </c>
      <c r="M31" s="13" t="s">
        <v>207</v>
      </c>
      <c r="N31" s="14"/>
      <c r="O31" s="15" t="str">
        <f t="shared" si="2"/>
        <v/>
      </c>
      <c r="P31" s="108" t="s">
        <v>71</v>
      </c>
      <c r="Q31" s="12"/>
      <c r="R31" s="15" t="s">
        <v>208</v>
      </c>
      <c r="S31" s="17"/>
      <c r="T31" s="17"/>
      <c r="U31" s="17"/>
    </row>
    <row r="32" spans="1:21" s="28" customFormat="1" ht="77.25" customHeight="1" x14ac:dyDescent="0.3">
      <c r="A32" s="39">
        <v>129</v>
      </c>
      <c r="B32" s="13" t="s">
        <v>209</v>
      </c>
      <c r="C32" s="13" t="s">
        <v>84</v>
      </c>
      <c r="D32" s="13"/>
      <c r="E32" s="13" t="s">
        <v>210</v>
      </c>
      <c r="F32" s="15" t="s">
        <v>200</v>
      </c>
      <c r="G32" s="15" t="s">
        <v>67</v>
      </c>
      <c r="H32" s="15" t="s">
        <v>193</v>
      </c>
      <c r="I32" s="41">
        <v>41899</v>
      </c>
      <c r="J32" s="15" t="s">
        <v>211</v>
      </c>
      <c r="K32" s="15" t="s">
        <v>212</v>
      </c>
      <c r="L32" s="12"/>
      <c r="M32" s="15" t="s">
        <v>213</v>
      </c>
      <c r="N32" s="12"/>
      <c r="O32" s="13" t="str">
        <f t="shared" si="2"/>
        <v/>
      </c>
      <c r="P32" s="108" t="s">
        <v>71</v>
      </c>
      <c r="Q32" s="12"/>
      <c r="R32" s="56"/>
      <c r="S32" s="17"/>
      <c r="T32" s="17"/>
      <c r="U32" s="17"/>
    </row>
    <row r="33" spans="1:21" s="28" customFormat="1" ht="77.25" customHeight="1" x14ac:dyDescent="0.3">
      <c r="A33" s="39">
        <v>130</v>
      </c>
      <c r="B33" s="13" t="s">
        <v>214</v>
      </c>
      <c r="C33" s="13" t="s">
        <v>84</v>
      </c>
      <c r="D33" s="13"/>
      <c r="E33" s="13" t="s">
        <v>215</v>
      </c>
      <c r="F33" s="15" t="s">
        <v>200</v>
      </c>
      <c r="G33" s="15" t="s">
        <v>67</v>
      </c>
      <c r="H33" s="15" t="s">
        <v>193</v>
      </c>
      <c r="I33" s="41">
        <v>41899</v>
      </c>
      <c r="J33" s="13" t="s">
        <v>216</v>
      </c>
      <c r="K33" s="13" t="s">
        <v>217</v>
      </c>
      <c r="L33" s="12"/>
      <c r="M33" s="13" t="s">
        <v>218</v>
      </c>
      <c r="N33" s="14"/>
      <c r="O33" s="13" t="str">
        <f t="shared" si="2"/>
        <v/>
      </c>
      <c r="P33" s="108" t="s">
        <v>71</v>
      </c>
      <c r="Q33" s="12"/>
      <c r="R33" s="56"/>
      <c r="S33" s="17"/>
      <c r="T33" s="17"/>
      <c r="U33" s="17"/>
    </row>
    <row r="34" spans="1:21" s="28" customFormat="1" ht="72" customHeight="1" x14ac:dyDescent="0.3">
      <c r="A34" s="39">
        <v>131</v>
      </c>
      <c r="B34" s="13" t="s">
        <v>219</v>
      </c>
      <c r="C34" s="13" t="s">
        <v>84</v>
      </c>
      <c r="D34" s="13"/>
      <c r="E34" s="13" t="s">
        <v>220</v>
      </c>
      <c r="F34" s="15" t="s">
        <v>221</v>
      </c>
      <c r="G34" s="15" t="s">
        <v>67</v>
      </c>
      <c r="H34" s="15" t="s">
        <v>193</v>
      </c>
      <c r="I34" s="41">
        <v>41899</v>
      </c>
      <c r="J34" s="13" t="s">
        <v>222</v>
      </c>
      <c r="K34" s="48" t="s">
        <v>223</v>
      </c>
      <c r="L34" s="14" t="str">
        <f>IF('Efficiency Questions'!$F$13="No",'Efficiency Questions'!$F$13,IF('Efficiency Questions'!$F$13="Yes","","Typing in this cell will remove the Efficiency Formula"))</f>
        <v>Typing in this cell will remove the Efficiency Formula</v>
      </c>
      <c r="M34" s="15" t="s">
        <v>224</v>
      </c>
      <c r="N34" s="12"/>
      <c r="O34" s="13" t="str">
        <f t="shared" si="2"/>
        <v/>
      </c>
      <c r="P34" s="108" t="s">
        <v>71</v>
      </c>
      <c r="Q34" s="12"/>
      <c r="R34" s="56"/>
      <c r="S34" s="17"/>
      <c r="T34" s="17"/>
      <c r="U34" s="17"/>
    </row>
    <row r="35" spans="1:21" s="28" customFormat="1" ht="77.25" customHeight="1" x14ac:dyDescent="0.3">
      <c r="A35" s="39">
        <v>132</v>
      </c>
      <c r="B35" s="13" t="s">
        <v>225</v>
      </c>
      <c r="C35" s="13" t="s">
        <v>84</v>
      </c>
      <c r="D35" s="13"/>
      <c r="E35" s="13" t="s">
        <v>226</v>
      </c>
      <c r="F35" s="15" t="s">
        <v>200</v>
      </c>
      <c r="G35" s="15" t="s">
        <v>67</v>
      </c>
      <c r="H35" s="15" t="s">
        <v>193</v>
      </c>
      <c r="I35" s="41">
        <v>41899</v>
      </c>
      <c r="J35" s="15" t="s">
        <v>227</v>
      </c>
      <c r="K35" s="13" t="s">
        <v>202</v>
      </c>
      <c r="L35" s="12"/>
      <c r="M35" s="13" t="s">
        <v>228</v>
      </c>
      <c r="N35" s="14"/>
      <c r="O35" s="13" t="str">
        <f t="shared" si="2"/>
        <v/>
      </c>
      <c r="P35" s="108" t="s">
        <v>71</v>
      </c>
      <c r="Q35" s="12"/>
      <c r="R35" s="56"/>
      <c r="S35" s="17"/>
      <c r="T35" s="17"/>
      <c r="U35" s="17"/>
    </row>
    <row r="36" spans="1:21" s="28" customFormat="1" ht="78" customHeight="1" x14ac:dyDescent="0.3">
      <c r="A36" s="39">
        <v>133</v>
      </c>
      <c r="B36" s="13" t="s">
        <v>229</v>
      </c>
      <c r="C36" s="13" t="s">
        <v>84</v>
      </c>
      <c r="D36" s="13"/>
      <c r="E36" s="13" t="s">
        <v>230</v>
      </c>
      <c r="F36" s="15" t="s">
        <v>200</v>
      </c>
      <c r="G36" s="15" t="s">
        <v>67</v>
      </c>
      <c r="H36" s="15" t="s">
        <v>193</v>
      </c>
      <c r="I36" s="41">
        <v>41899</v>
      </c>
      <c r="J36" s="13" t="s">
        <v>231</v>
      </c>
      <c r="K36" s="13" t="s">
        <v>232</v>
      </c>
      <c r="L36" s="12"/>
      <c r="M36" s="13" t="s">
        <v>233</v>
      </c>
      <c r="N36" s="14"/>
      <c r="O36" s="13" t="str">
        <f t="shared" si="2"/>
        <v/>
      </c>
      <c r="P36" s="108" t="s">
        <v>71</v>
      </c>
      <c r="Q36" s="12"/>
      <c r="R36" s="56"/>
      <c r="S36" s="17"/>
      <c r="T36" s="17"/>
      <c r="U36" s="17"/>
    </row>
    <row r="37" spans="1:21" s="29" customFormat="1" ht="78.75" customHeight="1" x14ac:dyDescent="0.3">
      <c r="A37" s="43">
        <v>134</v>
      </c>
      <c r="B37" s="15" t="s">
        <v>234</v>
      </c>
      <c r="C37" s="15" t="s">
        <v>84</v>
      </c>
      <c r="D37" s="15"/>
      <c r="E37" s="15" t="s">
        <v>235</v>
      </c>
      <c r="F37" s="15" t="s">
        <v>200</v>
      </c>
      <c r="G37" s="15" t="s">
        <v>67</v>
      </c>
      <c r="H37" s="15" t="s">
        <v>193</v>
      </c>
      <c r="I37" s="44">
        <v>41899</v>
      </c>
      <c r="J37" s="15" t="s">
        <v>236</v>
      </c>
      <c r="K37" s="15" t="s">
        <v>237</v>
      </c>
      <c r="L37" s="12"/>
      <c r="M37" s="15" t="s">
        <v>238</v>
      </c>
      <c r="N37" s="12"/>
      <c r="O37" s="15" t="str">
        <f t="shared" si="2"/>
        <v/>
      </c>
      <c r="P37" s="108" t="s">
        <v>71</v>
      </c>
      <c r="Q37" s="12"/>
      <c r="R37" s="56"/>
      <c r="S37" s="17"/>
      <c r="T37" s="17"/>
      <c r="U37" s="17"/>
    </row>
    <row r="38" spans="1:21" s="29" customFormat="1" ht="78" customHeight="1" x14ac:dyDescent="0.3">
      <c r="A38" s="43">
        <v>135</v>
      </c>
      <c r="B38" s="15" t="s">
        <v>239</v>
      </c>
      <c r="C38" s="15" t="s">
        <v>84</v>
      </c>
      <c r="D38" s="15"/>
      <c r="E38" s="15" t="s">
        <v>240</v>
      </c>
      <c r="F38" s="15" t="s">
        <v>241</v>
      </c>
      <c r="G38" s="15" t="s">
        <v>67</v>
      </c>
      <c r="H38" s="15" t="s">
        <v>193</v>
      </c>
      <c r="I38" s="44">
        <v>41899</v>
      </c>
      <c r="J38" s="15" t="s">
        <v>242</v>
      </c>
      <c r="K38" s="15" t="s">
        <v>243</v>
      </c>
      <c r="L38" s="12"/>
      <c r="M38" s="15" t="s">
        <v>244</v>
      </c>
      <c r="N38" s="12"/>
      <c r="O38" s="15" t="str">
        <f t="shared" si="2"/>
        <v/>
      </c>
      <c r="P38" s="108" t="s">
        <v>71</v>
      </c>
      <c r="Q38" s="12"/>
      <c r="R38" s="56"/>
      <c r="S38" s="17"/>
      <c r="T38" s="17"/>
      <c r="U38" s="17"/>
    </row>
    <row r="39" spans="1:21" s="28" customFormat="1" ht="77.25" customHeight="1" x14ac:dyDescent="0.3">
      <c r="A39" s="39">
        <v>136</v>
      </c>
      <c r="B39" s="13" t="s">
        <v>245</v>
      </c>
      <c r="C39" s="13" t="s">
        <v>84</v>
      </c>
      <c r="D39" s="13"/>
      <c r="E39" s="13" t="s">
        <v>246</v>
      </c>
      <c r="F39" s="15" t="s">
        <v>221</v>
      </c>
      <c r="G39" s="15" t="s">
        <v>67</v>
      </c>
      <c r="H39" s="15" t="s">
        <v>193</v>
      </c>
      <c r="I39" s="41">
        <v>35611</v>
      </c>
      <c r="J39" s="13" t="s">
        <v>247</v>
      </c>
      <c r="K39" s="13" t="s">
        <v>248</v>
      </c>
      <c r="L39" s="12"/>
      <c r="M39" s="13" t="s">
        <v>249</v>
      </c>
      <c r="N39" s="14"/>
      <c r="O39" s="13" t="str">
        <f t="shared" si="2"/>
        <v/>
      </c>
      <c r="P39" s="108" t="s">
        <v>71</v>
      </c>
      <c r="Q39" s="12"/>
      <c r="R39" s="56"/>
      <c r="S39" s="17"/>
      <c r="T39" s="17"/>
      <c r="U39" s="17"/>
    </row>
    <row r="40" spans="1:21" s="28" customFormat="1" ht="78" customHeight="1" x14ac:dyDescent="0.3">
      <c r="A40" s="39">
        <v>137</v>
      </c>
      <c r="B40" s="13" t="s">
        <v>250</v>
      </c>
      <c r="C40" s="13" t="s">
        <v>84</v>
      </c>
      <c r="D40" s="13" t="s">
        <v>251</v>
      </c>
      <c r="E40" s="13" t="s">
        <v>192</v>
      </c>
      <c r="F40" s="13" t="s">
        <v>159</v>
      </c>
      <c r="G40" s="15" t="s">
        <v>67</v>
      </c>
      <c r="H40" s="15" t="s">
        <v>193</v>
      </c>
      <c r="I40" s="41">
        <v>41899</v>
      </c>
      <c r="J40" s="50" t="s">
        <v>252</v>
      </c>
      <c r="K40" s="51" t="s">
        <v>253</v>
      </c>
      <c r="L40" s="14" t="str">
        <f>IF('Efficiency Questions'!$F$13="No",'Efficiency Questions'!$F$13,IF('Efficiency Questions'!$F$13="Yes","","Typing in this cell will remove the Efficiency Formula"))</f>
        <v>Typing in this cell will remove the Efficiency Formula</v>
      </c>
      <c r="M40" s="13" t="s">
        <v>254</v>
      </c>
      <c r="N40" s="14"/>
      <c r="O40" s="13" t="str">
        <f t="shared" si="2"/>
        <v/>
      </c>
      <c r="P40" s="108" t="s">
        <v>71</v>
      </c>
      <c r="Q40" s="12"/>
      <c r="R40" s="56"/>
      <c r="S40" s="17"/>
      <c r="T40" s="17"/>
      <c r="U40" s="17"/>
    </row>
    <row r="41" spans="1:21" s="28" customFormat="1" ht="78.75" customHeight="1" x14ac:dyDescent="0.3">
      <c r="A41" s="39">
        <v>138</v>
      </c>
      <c r="B41" s="13" t="s">
        <v>255</v>
      </c>
      <c r="C41" s="13" t="s">
        <v>84</v>
      </c>
      <c r="D41" s="13" t="s">
        <v>256</v>
      </c>
      <c r="E41" s="13" t="s">
        <v>257</v>
      </c>
      <c r="F41" s="13" t="s">
        <v>200</v>
      </c>
      <c r="G41" s="15" t="s">
        <v>67</v>
      </c>
      <c r="H41" s="15" t="s">
        <v>193</v>
      </c>
      <c r="I41" s="41">
        <v>41899</v>
      </c>
      <c r="J41" s="50" t="s">
        <v>258</v>
      </c>
      <c r="K41" s="49" t="s">
        <v>259</v>
      </c>
      <c r="L41" s="12"/>
      <c r="M41" s="15" t="s">
        <v>260</v>
      </c>
      <c r="N41" s="12"/>
      <c r="O41" s="13" t="str">
        <f t="shared" si="2"/>
        <v/>
      </c>
      <c r="P41" s="108" t="s">
        <v>71</v>
      </c>
      <c r="Q41" s="12"/>
      <c r="R41" s="56"/>
      <c r="S41" s="17"/>
      <c r="T41" s="17"/>
      <c r="U41" s="17"/>
    </row>
    <row r="42" spans="1:21" s="28" customFormat="1" ht="78" customHeight="1" x14ac:dyDescent="0.3">
      <c r="A42" s="39">
        <v>139</v>
      </c>
      <c r="B42" s="13" t="s">
        <v>261</v>
      </c>
      <c r="C42" s="13" t="s">
        <v>84</v>
      </c>
      <c r="D42" s="13"/>
      <c r="E42" s="13" t="s">
        <v>262</v>
      </c>
      <c r="F42" s="13" t="s">
        <v>159</v>
      </c>
      <c r="G42" s="15" t="s">
        <v>67</v>
      </c>
      <c r="H42" s="15" t="s">
        <v>193</v>
      </c>
      <c r="I42" s="41">
        <v>41899</v>
      </c>
      <c r="J42" s="15" t="s">
        <v>263</v>
      </c>
      <c r="K42" s="15" t="s">
        <v>264</v>
      </c>
      <c r="L42" s="12"/>
      <c r="M42" s="15" t="s">
        <v>265</v>
      </c>
      <c r="N42" s="12"/>
      <c r="O42" s="13" t="str">
        <f t="shared" si="2"/>
        <v/>
      </c>
      <c r="P42" s="108" t="s">
        <v>71</v>
      </c>
      <c r="Q42" s="12"/>
      <c r="R42" s="56"/>
      <c r="S42" s="17"/>
      <c r="T42" s="17"/>
      <c r="U42" s="17"/>
    </row>
    <row r="43" spans="1:21" s="28" customFormat="1" ht="129" customHeight="1" x14ac:dyDescent="0.3">
      <c r="A43" s="39">
        <v>146</v>
      </c>
      <c r="B43" s="13" t="s">
        <v>266</v>
      </c>
      <c r="C43" s="13" t="s">
        <v>267</v>
      </c>
      <c r="D43" s="13" t="s">
        <v>268</v>
      </c>
      <c r="E43" s="13" t="s">
        <v>269</v>
      </c>
      <c r="F43" s="13" t="s">
        <v>270</v>
      </c>
      <c r="G43" s="15" t="s">
        <v>67</v>
      </c>
      <c r="H43" s="15" t="s">
        <v>271</v>
      </c>
      <c r="I43" s="41">
        <v>42276</v>
      </c>
      <c r="J43" s="50" t="s">
        <v>272</v>
      </c>
      <c r="K43" s="50" t="s">
        <v>273</v>
      </c>
      <c r="L43" s="12"/>
      <c r="M43" s="13" t="s">
        <v>274</v>
      </c>
      <c r="N43" s="14"/>
      <c r="O43" s="13" t="str">
        <f t="shared" si="2"/>
        <v/>
      </c>
      <c r="P43" s="108" t="s">
        <v>71</v>
      </c>
      <c r="Q43" s="12"/>
      <c r="R43" s="13" t="s">
        <v>72</v>
      </c>
      <c r="S43" s="17"/>
      <c r="T43" s="17"/>
      <c r="U43" s="17"/>
    </row>
    <row r="44" spans="1:21" s="28" customFormat="1" ht="162" customHeight="1" x14ac:dyDescent="0.3">
      <c r="A44" s="39">
        <v>147</v>
      </c>
      <c r="B44" s="13" t="s">
        <v>275</v>
      </c>
      <c r="C44" s="13" t="s">
        <v>276</v>
      </c>
      <c r="D44" s="13" t="s">
        <v>277</v>
      </c>
      <c r="E44" s="13" t="s">
        <v>278</v>
      </c>
      <c r="F44" s="13" t="s">
        <v>279</v>
      </c>
      <c r="G44" s="15" t="s">
        <v>67</v>
      </c>
      <c r="H44" s="15" t="s">
        <v>271</v>
      </c>
      <c r="I44" s="41">
        <v>43406</v>
      </c>
      <c r="J44" s="50" t="s">
        <v>280</v>
      </c>
      <c r="K44" s="51" t="s">
        <v>281</v>
      </c>
      <c r="L44" s="14" t="str">
        <f>IF('Efficiency Questions'!$F$14="No",'Efficiency Questions'!$F$14,IF('Efficiency Questions'!$F$14="Yes","","Typing in this cell will remove the Efficiency Formula"))</f>
        <v>Typing in this cell will remove the Efficiency Formula</v>
      </c>
      <c r="M44" s="13" t="s">
        <v>282</v>
      </c>
      <c r="N44" s="14"/>
      <c r="O44" s="13" t="str">
        <f t="shared" si="2"/>
        <v/>
      </c>
      <c r="P44" s="108" t="s">
        <v>71</v>
      </c>
      <c r="Q44" s="12"/>
      <c r="R44" s="13" t="s">
        <v>72</v>
      </c>
      <c r="S44" s="17"/>
      <c r="T44" s="17"/>
      <c r="U44" s="17"/>
    </row>
    <row r="45" spans="1:21" s="28" customFormat="1" ht="72" customHeight="1" x14ac:dyDescent="0.3">
      <c r="A45" s="39">
        <v>148</v>
      </c>
      <c r="B45" s="13" t="s">
        <v>283</v>
      </c>
      <c r="C45" s="13" t="s">
        <v>276</v>
      </c>
      <c r="D45" s="13"/>
      <c r="E45" s="13" t="s">
        <v>284</v>
      </c>
      <c r="F45" s="13" t="s">
        <v>279</v>
      </c>
      <c r="G45" s="15" t="s">
        <v>67</v>
      </c>
      <c r="H45" s="15" t="s">
        <v>271</v>
      </c>
      <c r="I45" s="41">
        <v>42276</v>
      </c>
      <c r="J45" s="13" t="s">
        <v>285</v>
      </c>
      <c r="K45" s="13" t="s">
        <v>286</v>
      </c>
      <c r="L45" s="12"/>
      <c r="M45" s="13" t="s">
        <v>287</v>
      </c>
      <c r="N45" s="14"/>
      <c r="O45" s="13" t="str">
        <f t="shared" si="2"/>
        <v/>
      </c>
      <c r="P45" s="108" t="s">
        <v>71</v>
      </c>
      <c r="Q45" s="12"/>
      <c r="R45" s="13" t="s">
        <v>72</v>
      </c>
      <c r="S45" s="17"/>
      <c r="T45" s="17"/>
      <c r="U45" s="17"/>
    </row>
    <row r="46" spans="1:21" s="28" customFormat="1" ht="72" customHeight="1" x14ac:dyDescent="0.3">
      <c r="A46" s="39">
        <v>149</v>
      </c>
      <c r="B46" s="13" t="s">
        <v>288</v>
      </c>
      <c r="C46" s="13" t="s">
        <v>276</v>
      </c>
      <c r="D46" s="13"/>
      <c r="E46" s="13" t="s">
        <v>289</v>
      </c>
      <c r="F46" s="13" t="s">
        <v>279</v>
      </c>
      <c r="G46" s="15" t="s">
        <v>67</v>
      </c>
      <c r="H46" s="15" t="s">
        <v>271</v>
      </c>
      <c r="I46" s="41">
        <v>42276</v>
      </c>
      <c r="J46" s="13" t="s">
        <v>290</v>
      </c>
      <c r="K46" s="48" t="s">
        <v>281</v>
      </c>
      <c r="L46" s="14" t="str">
        <f>IF('Efficiency Questions'!$F$14="No",'Efficiency Questions'!$F$14,IF('Efficiency Questions'!$F$14="Yes","","Typing in this cell will remove the Efficiency Formula"))</f>
        <v>Typing in this cell will remove the Efficiency Formula</v>
      </c>
      <c r="M46" s="13" t="s">
        <v>291</v>
      </c>
      <c r="N46" s="14"/>
      <c r="O46" s="13" t="str">
        <f t="shared" si="2"/>
        <v/>
      </c>
      <c r="P46" s="108" t="s">
        <v>71</v>
      </c>
      <c r="Q46" s="12"/>
      <c r="R46" s="13" t="s">
        <v>72</v>
      </c>
      <c r="S46" s="17"/>
      <c r="T46" s="17"/>
      <c r="U46" s="17"/>
    </row>
    <row r="47" spans="1:21" s="28" customFormat="1" ht="78" customHeight="1" x14ac:dyDescent="0.3">
      <c r="A47" s="39">
        <v>150</v>
      </c>
      <c r="B47" s="13" t="s">
        <v>292</v>
      </c>
      <c r="C47" s="13" t="s">
        <v>276</v>
      </c>
      <c r="D47" s="13"/>
      <c r="E47" s="13" t="s">
        <v>293</v>
      </c>
      <c r="F47" s="13" t="s">
        <v>279</v>
      </c>
      <c r="G47" s="15" t="s">
        <v>67</v>
      </c>
      <c r="H47" s="15" t="s">
        <v>271</v>
      </c>
      <c r="I47" s="41">
        <v>35825</v>
      </c>
      <c r="J47" s="13" t="s">
        <v>294</v>
      </c>
      <c r="K47" s="48" t="s">
        <v>281</v>
      </c>
      <c r="L47" s="14" t="str">
        <f>IF('Efficiency Questions'!$F$14="No",'Efficiency Questions'!$F$14,IF('Efficiency Questions'!$F$14="Yes","","Typing in this cell will remove the Efficiency Formula"))</f>
        <v>Typing in this cell will remove the Efficiency Formula</v>
      </c>
      <c r="M47" s="13" t="s">
        <v>295</v>
      </c>
      <c r="N47" s="14"/>
      <c r="O47" s="13" t="str">
        <f t="shared" si="2"/>
        <v/>
      </c>
      <c r="P47" s="108" t="s">
        <v>71</v>
      </c>
      <c r="Q47" s="12"/>
      <c r="R47" s="13" t="s">
        <v>72</v>
      </c>
      <c r="S47" s="17"/>
      <c r="T47" s="17"/>
      <c r="U47" s="17"/>
    </row>
    <row r="48" spans="1:21" s="29" customFormat="1" ht="77.5" customHeight="1" x14ac:dyDescent="0.3">
      <c r="A48" s="43">
        <v>156</v>
      </c>
      <c r="B48" s="52" t="s">
        <v>296</v>
      </c>
      <c r="C48" s="15" t="s">
        <v>84</v>
      </c>
      <c r="D48" s="52"/>
      <c r="E48" s="15" t="s">
        <v>297</v>
      </c>
      <c r="F48" s="15" t="s">
        <v>159</v>
      </c>
      <c r="G48" s="15" t="s">
        <v>67</v>
      </c>
      <c r="H48" s="15" t="s">
        <v>159</v>
      </c>
      <c r="I48" s="44">
        <v>39176</v>
      </c>
      <c r="J48" s="45" t="s">
        <v>298</v>
      </c>
      <c r="K48" s="47" t="s">
        <v>299</v>
      </c>
      <c r="L48" s="14" t="str">
        <f>IF('Efficiency Questions'!$F$13="No",'Efficiency Questions'!$F$13,IF('Efficiency Questions'!$F$13="Yes","","Typing in this cell will remove the Efficiency Formula"))</f>
        <v>Typing in this cell will remove the Efficiency Formula</v>
      </c>
      <c r="M48" s="15" t="s">
        <v>300</v>
      </c>
      <c r="N48" s="12"/>
      <c r="O48" s="15" t="str">
        <f t="shared" si="2"/>
        <v/>
      </c>
      <c r="P48" s="108" t="s">
        <v>71</v>
      </c>
      <c r="Q48" s="12"/>
      <c r="R48" s="15" t="s">
        <v>301</v>
      </c>
      <c r="S48" s="17"/>
      <c r="T48" s="17"/>
      <c r="U48" s="17"/>
    </row>
    <row r="49" spans="1:21" s="28" customFormat="1" ht="77.25" customHeight="1" x14ac:dyDescent="0.3">
      <c r="A49" s="39">
        <v>157</v>
      </c>
      <c r="B49" s="13" t="s">
        <v>2531</v>
      </c>
      <c r="C49" s="13" t="s">
        <v>177</v>
      </c>
      <c r="D49" s="13"/>
      <c r="E49" s="13" t="s">
        <v>302</v>
      </c>
      <c r="F49" s="13" t="s">
        <v>159</v>
      </c>
      <c r="G49" s="15" t="s">
        <v>67</v>
      </c>
      <c r="H49" s="15" t="s">
        <v>159</v>
      </c>
      <c r="I49" s="41">
        <v>42276</v>
      </c>
      <c r="J49" s="42" t="s">
        <v>303</v>
      </c>
      <c r="K49" s="47" t="s">
        <v>304</v>
      </c>
      <c r="L49" s="14" t="str">
        <f>IF('Efficiency Questions'!$F$13="No",'Efficiency Questions'!$F$13,IF('Efficiency Questions'!$F$13="Yes","","Typing in this cell will remove the Efficiency Formula"))</f>
        <v>Typing in this cell will remove the Efficiency Formula</v>
      </c>
      <c r="M49" s="13" t="s">
        <v>305</v>
      </c>
      <c r="N49" s="14"/>
      <c r="O49" s="13" t="str">
        <f t="shared" si="2"/>
        <v/>
      </c>
      <c r="P49" s="108" t="s">
        <v>71</v>
      </c>
      <c r="Q49" s="12"/>
      <c r="R49" s="56"/>
      <c r="S49" s="17"/>
      <c r="T49" s="17"/>
      <c r="U49" s="17"/>
    </row>
    <row r="50" spans="1:21" s="28" customFormat="1" ht="77.25" customHeight="1" x14ac:dyDescent="0.3">
      <c r="A50" s="39">
        <v>158</v>
      </c>
      <c r="B50" s="13" t="s">
        <v>306</v>
      </c>
      <c r="C50" s="13" t="s">
        <v>177</v>
      </c>
      <c r="D50" s="13"/>
      <c r="E50" s="13" t="s">
        <v>307</v>
      </c>
      <c r="F50" s="13" t="s">
        <v>159</v>
      </c>
      <c r="G50" s="15" t="s">
        <v>67</v>
      </c>
      <c r="H50" s="15" t="s">
        <v>159</v>
      </c>
      <c r="I50" s="41">
        <v>41899</v>
      </c>
      <c r="J50" s="42" t="s">
        <v>308</v>
      </c>
      <c r="K50" s="42" t="s">
        <v>309</v>
      </c>
      <c r="L50" s="12"/>
      <c r="M50" s="13" t="s">
        <v>310</v>
      </c>
      <c r="N50" s="14"/>
      <c r="O50" s="13" t="str">
        <f t="shared" si="2"/>
        <v/>
      </c>
      <c r="P50" s="108" t="s">
        <v>71</v>
      </c>
      <c r="Q50" s="12"/>
      <c r="R50" s="56"/>
      <c r="S50" s="17"/>
      <c r="T50" s="17"/>
      <c r="U50" s="17"/>
    </row>
    <row r="51" spans="1:21" s="28" customFormat="1" ht="77.25" customHeight="1" x14ac:dyDescent="0.3">
      <c r="A51" s="39">
        <v>159</v>
      </c>
      <c r="B51" s="13" t="s">
        <v>311</v>
      </c>
      <c r="C51" s="13" t="s">
        <v>177</v>
      </c>
      <c r="D51" s="13" t="s">
        <v>312</v>
      </c>
      <c r="E51" s="13" t="s">
        <v>313</v>
      </c>
      <c r="F51" s="13" t="s">
        <v>159</v>
      </c>
      <c r="G51" s="15" t="s">
        <v>67</v>
      </c>
      <c r="H51" s="15" t="s">
        <v>159</v>
      </c>
      <c r="I51" s="41">
        <v>41899</v>
      </c>
      <c r="J51" s="42" t="s">
        <v>314</v>
      </c>
      <c r="K51" s="47" t="s">
        <v>304</v>
      </c>
      <c r="L51" s="14" t="str">
        <f>IF('Efficiency Questions'!$F$13="No",'Efficiency Questions'!$F$13,IF('Efficiency Questions'!$F$13="Yes","","Typing in this cell will remove the Efficiency Formula"))</f>
        <v>Typing in this cell will remove the Efficiency Formula</v>
      </c>
      <c r="M51" s="13" t="s">
        <v>315</v>
      </c>
      <c r="N51" s="14"/>
      <c r="O51" s="13" t="str">
        <f t="shared" si="2"/>
        <v/>
      </c>
      <c r="P51" s="108" t="s">
        <v>71</v>
      </c>
      <c r="Q51" s="12"/>
      <c r="R51" s="56"/>
      <c r="S51" s="17"/>
      <c r="T51" s="17"/>
      <c r="U51" s="17"/>
    </row>
    <row r="52" spans="1:21" s="28" customFormat="1" ht="87.75" customHeight="1" x14ac:dyDescent="0.3">
      <c r="A52" s="39">
        <v>160</v>
      </c>
      <c r="B52" s="13" t="s">
        <v>184</v>
      </c>
      <c r="C52" s="13" t="s">
        <v>177</v>
      </c>
      <c r="D52" s="13"/>
      <c r="E52" s="13" t="s">
        <v>316</v>
      </c>
      <c r="F52" s="13" t="s">
        <v>159</v>
      </c>
      <c r="G52" s="15" t="s">
        <v>67</v>
      </c>
      <c r="H52" s="15" t="s">
        <v>159</v>
      </c>
      <c r="I52" s="41">
        <v>43182</v>
      </c>
      <c r="J52" s="42" t="s">
        <v>317</v>
      </c>
      <c r="K52" s="47" t="s">
        <v>304</v>
      </c>
      <c r="L52" s="14" t="str">
        <f>IF('Efficiency Questions'!$F$13="No",'Efficiency Questions'!$F$13,IF('Efficiency Questions'!$F$13="Yes","","Typing in this cell will remove the Efficiency Formula"))</f>
        <v>Typing in this cell will remove the Efficiency Formula</v>
      </c>
      <c r="M52" s="13" t="s">
        <v>318</v>
      </c>
      <c r="N52" s="14"/>
      <c r="O52" s="13" t="str">
        <f t="shared" si="2"/>
        <v/>
      </c>
      <c r="P52" s="108" t="s">
        <v>71</v>
      </c>
      <c r="Q52" s="12"/>
      <c r="R52" s="15" t="s">
        <v>319</v>
      </c>
      <c r="S52" s="17"/>
      <c r="T52" s="17"/>
      <c r="U52" s="17"/>
    </row>
    <row r="53" spans="1:21" s="28" customFormat="1" ht="91.5" customHeight="1" x14ac:dyDescent="0.3">
      <c r="A53" s="39">
        <v>161</v>
      </c>
      <c r="B53" s="40" t="s">
        <v>320</v>
      </c>
      <c r="C53" s="40" t="s">
        <v>84</v>
      </c>
      <c r="D53" s="40"/>
      <c r="E53" s="13" t="s">
        <v>321</v>
      </c>
      <c r="F53" s="13" t="s">
        <v>159</v>
      </c>
      <c r="G53" s="15" t="s">
        <v>67</v>
      </c>
      <c r="H53" s="15" t="s">
        <v>159</v>
      </c>
      <c r="I53" s="41">
        <v>42613</v>
      </c>
      <c r="J53" s="50" t="s">
        <v>322</v>
      </c>
      <c r="K53" s="47" t="s">
        <v>304</v>
      </c>
      <c r="L53" s="14" t="str">
        <f>IF('Efficiency Questions'!$F$13="No",'Efficiency Questions'!$F$13,IF('Efficiency Questions'!$F$13="Yes","","Typing in this cell will remove the Efficiency Formula"))</f>
        <v>Typing in this cell will remove the Efficiency Formula</v>
      </c>
      <c r="M53" s="13" t="s">
        <v>323</v>
      </c>
      <c r="N53" s="14"/>
      <c r="O53" s="13" t="str">
        <f t="shared" si="2"/>
        <v/>
      </c>
      <c r="P53" s="108" t="s">
        <v>71</v>
      </c>
      <c r="Q53" s="12"/>
      <c r="R53" s="15" t="s">
        <v>324</v>
      </c>
      <c r="S53" s="17"/>
      <c r="T53" s="17"/>
      <c r="U53" s="17"/>
    </row>
    <row r="54" spans="1:21" s="28" customFormat="1" ht="78" customHeight="1" x14ac:dyDescent="0.3">
      <c r="A54" s="39">
        <v>163</v>
      </c>
      <c r="B54" s="13" t="s">
        <v>325</v>
      </c>
      <c r="C54" s="42"/>
      <c r="D54" s="13" t="s">
        <v>326</v>
      </c>
      <c r="E54" s="13" t="s">
        <v>327</v>
      </c>
      <c r="F54" s="13" t="s">
        <v>159</v>
      </c>
      <c r="G54" s="15" t="s">
        <v>67</v>
      </c>
      <c r="H54" s="15" t="s">
        <v>159</v>
      </c>
      <c r="I54" s="41">
        <v>40544</v>
      </c>
      <c r="J54" s="50" t="s">
        <v>328</v>
      </c>
      <c r="K54" s="51" t="s">
        <v>329</v>
      </c>
      <c r="L54" s="14" t="str">
        <f>IF('Efficiency Questions'!$F$13="No",'Efficiency Questions'!$F$13,IF('Efficiency Questions'!$F$13="Yes","","Typing in this cell will remove the Efficiency Formula"))</f>
        <v>Typing in this cell will remove the Efficiency Formula</v>
      </c>
      <c r="M54" s="15" t="s">
        <v>330</v>
      </c>
      <c r="N54" s="12"/>
      <c r="O54" s="13" t="str">
        <f t="shared" si="2"/>
        <v/>
      </c>
      <c r="P54" s="108" t="s">
        <v>71</v>
      </c>
      <c r="Q54" s="12"/>
      <c r="R54" s="56"/>
      <c r="S54" s="17"/>
      <c r="T54" s="17"/>
      <c r="U54" s="17"/>
    </row>
    <row r="55" spans="1:21" s="28" customFormat="1" ht="90.75" customHeight="1" x14ac:dyDescent="0.3">
      <c r="A55" s="39">
        <v>164</v>
      </c>
      <c r="B55" s="13" t="s">
        <v>331</v>
      </c>
      <c r="C55" s="13"/>
      <c r="D55" s="13"/>
      <c r="E55" s="13" t="s">
        <v>332</v>
      </c>
      <c r="F55" s="13" t="s">
        <v>159</v>
      </c>
      <c r="G55" s="15" t="s">
        <v>67</v>
      </c>
      <c r="H55" s="15" t="s">
        <v>159</v>
      </c>
      <c r="I55" s="41">
        <v>36431</v>
      </c>
      <c r="J55" s="42" t="s">
        <v>333</v>
      </c>
      <c r="K55" s="51" t="s">
        <v>334</v>
      </c>
      <c r="L55" s="14" t="str">
        <f>IF('Efficiency Questions'!$F$13="No",'Efficiency Questions'!$F$13,IF('Efficiency Questions'!$F$13="Yes","","Typing in this cell will remove the Efficiency Formula"))</f>
        <v>Typing in this cell will remove the Efficiency Formula</v>
      </c>
      <c r="M55" s="15" t="s">
        <v>335</v>
      </c>
      <c r="N55" s="14"/>
      <c r="O55" s="15" t="str">
        <f>IF(L55="Yes",(IF(N55="yes","Sponsor Certified Compliant",IF(N55="No","Sponsor Certified Not Compliant",""))),IF(L55="No",IF(N55&lt;&gt;"","Do not answer Question 2","Sponsor Certified Not Applicable"),""))</f>
        <v/>
      </c>
      <c r="P55" s="108" t="s">
        <v>71</v>
      </c>
      <c r="Q55" s="12"/>
      <c r="R55" s="15" t="s">
        <v>336</v>
      </c>
      <c r="S55" s="17"/>
      <c r="T55" s="17"/>
      <c r="U55" s="17"/>
    </row>
    <row r="56" spans="1:21" s="28" customFormat="1" ht="77.25" customHeight="1" x14ac:dyDescent="0.3">
      <c r="A56" s="39">
        <v>165</v>
      </c>
      <c r="B56" s="13" t="s">
        <v>337</v>
      </c>
      <c r="C56" s="13" t="s">
        <v>84</v>
      </c>
      <c r="D56" s="13"/>
      <c r="E56" s="13" t="s">
        <v>338</v>
      </c>
      <c r="F56" s="13" t="s">
        <v>159</v>
      </c>
      <c r="G56" s="15" t="s">
        <v>67</v>
      </c>
      <c r="H56" s="15" t="s">
        <v>159</v>
      </c>
      <c r="I56" s="41">
        <v>41899</v>
      </c>
      <c r="J56" s="42" t="s">
        <v>339</v>
      </c>
      <c r="K56" s="47" t="s">
        <v>340</v>
      </c>
      <c r="L56" s="14" t="str">
        <f>IF('Efficiency Questions'!$F$13="No",'Efficiency Questions'!$F$13,IF('Efficiency Questions'!$F$13="Yes","","Typing in this cell will remove the Efficiency Formula"))</f>
        <v>Typing in this cell will remove the Efficiency Formula</v>
      </c>
      <c r="M56" s="13" t="s">
        <v>341</v>
      </c>
      <c r="N56" s="14"/>
      <c r="O56" s="13" t="str">
        <f>IF(L56="Yes",(IF(N56="yes","Sponsor Certified Compliant",IF(N56="No","Sponsor Certified Not Compliant",""))),IF(L56="No",IF(N56&lt;&gt;"","Do not answer Question 2","Sponsor Certified Not Applicable"),""))</f>
        <v/>
      </c>
      <c r="P56" s="108" t="s">
        <v>71</v>
      </c>
      <c r="Q56" s="12"/>
      <c r="R56" s="13" t="s">
        <v>342</v>
      </c>
      <c r="S56" s="17"/>
      <c r="T56" s="17"/>
      <c r="U56" s="17"/>
    </row>
    <row r="57" spans="1:21" s="28" customFormat="1" ht="77.25" customHeight="1" x14ac:dyDescent="0.3">
      <c r="A57" s="39">
        <v>166</v>
      </c>
      <c r="B57" s="13" t="s">
        <v>343</v>
      </c>
      <c r="C57" s="13" t="s">
        <v>177</v>
      </c>
      <c r="D57" s="13"/>
      <c r="E57" s="13" t="s">
        <v>344</v>
      </c>
      <c r="F57" s="13" t="s">
        <v>159</v>
      </c>
      <c r="G57" s="13" t="s">
        <v>67</v>
      </c>
      <c r="H57" s="13" t="s">
        <v>159</v>
      </c>
      <c r="I57" s="41">
        <v>43755</v>
      </c>
      <c r="J57" s="42" t="s">
        <v>345</v>
      </c>
      <c r="K57" s="45" t="s">
        <v>346</v>
      </c>
      <c r="L57" s="12"/>
      <c r="M57" s="13" t="s">
        <v>347</v>
      </c>
      <c r="N57" s="14"/>
      <c r="O57" s="13" t="str">
        <f>IF(L57="Yes",(IF(N57="yes","Sponsor Certified Compliant",IF(N57="No","Sponsor Certified Not Compliant",""))),IF(L57="No",IF(N57&lt;&gt;"","Do not answer Question 2","Sponsor Certified Not Applicable"),""))</f>
        <v/>
      </c>
      <c r="P57" s="108" t="s">
        <v>71</v>
      </c>
      <c r="Q57" s="12"/>
      <c r="R57" s="115"/>
      <c r="S57" s="17"/>
      <c r="T57" s="17"/>
      <c r="U57" s="17"/>
    </row>
    <row r="58" spans="1:21" s="28" customFormat="1" ht="85.5" customHeight="1" x14ac:dyDescent="0.3">
      <c r="A58" s="39">
        <v>167</v>
      </c>
      <c r="B58" s="13" t="s">
        <v>348</v>
      </c>
      <c r="C58" s="13" t="s">
        <v>177</v>
      </c>
      <c r="D58" s="13"/>
      <c r="E58" s="13" t="s">
        <v>349</v>
      </c>
      <c r="F58" s="13" t="s">
        <v>350</v>
      </c>
      <c r="G58" s="13" t="s">
        <v>67</v>
      </c>
      <c r="H58" s="13" t="s">
        <v>68</v>
      </c>
      <c r="I58" s="41">
        <v>43755</v>
      </c>
      <c r="J58" s="42" t="s">
        <v>351</v>
      </c>
      <c r="K58" s="47" t="s">
        <v>352</v>
      </c>
      <c r="L58" s="14" t="str">
        <f>IF('Efficiency Questions'!$F$13="No",'Efficiency Questions'!$F$13,IF('Efficiency Questions'!$F$13="Yes","","Typing in this cell will remove the Efficiency Formula"))</f>
        <v>Typing in this cell will remove the Efficiency Formula</v>
      </c>
      <c r="M58" s="13" t="s">
        <v>353</v>
      </c>
      <c r="N58" s="12"/>
      <c r="O58" s="13" t="str">
        <f>IF(L58="Yes",(IF(N58="yes","Sponsor Certified Compliant",IF(N58="No","Sponsor Certified Not Compliant",""))),IF(L58="No",IF(N58&lt;&gt;"","Do not answer Question 2","Sponsor Certified Not Applicable"),""))</f>
        <v/>
      </c>
      <c r="P58" s="108" t="s">
        <v>71</v>
      </c>
      <c r="Q58" s="12"/>
      <c r="R58" s="13" t="s">
        <v>354</v>
      </c>
      <c r="S58" s="50"/>
      <c r="T58" s="17"/>
      <c r="U58" s="17"/>
    </row>
    <row r="59" spans="1:21" s="29" customFormat="1" ht="95.25" customHeight="1" x14ac:dyDescent="0.3">
      <c r="A59" s="121">
        <v>168</v>
      </c>
      <c r="B59" s="122" t="s">
        <v>355</v>
      </c>
      <c r="C59" s="122" t="s">
        <v>84</v>
      </c>
      <c r="D59" s="122"/>
      <c r="E59" s="122" t="s">
        <v>356</v>
      </c>
      <c r="F59" s="122" t="s">
        <v>159</v>
      </c>
      <c r="G59" s="122" t="s">
        <v>67</v>
      </c>
      <c r="H59" s="122" t="s">
        <v>159</v>
      </c>
      <c r="I59" s="123">
        <v>44298</v>
      </c>
      <c r="J59" s="124" t="s">
        <v>2579</v>
      </c>
      <c r="K59" s="124" t="s">
        <v>357</v>
      </c>
      <c r="L59" s="125" t="str">
        <f>IF('Efficiency Questions'!$F$13="No",'Efficiency Questions'!$F$13,IF('Efficiency Questions'!$F$13="Yes","","Typing in this cell will remove the Efficiency Formula"))</f>
        <v>Typing in this cell will remove the Efficiency Formula</v>
      </c>
      <c r="M59" s="122" t="s">
        <v>2599</v>
      </c>
      <c r="N59" s="120"/>
      <c r="O59" s="119" t="str">
        <f>IF(L59="Yes",(IF(N59="yes","Sponsor Certified Compliant",IF(N59="No","Sponsor Certified Not Compliant",""))),IF(L59="No",IF(N59&lt;&gt;"","Do not answer Question 2","Sponsor Certified Not Applicable"),""))</f>
        <v/>
      </c>
      <c r="P59" s="119"/>
      <c r="Q59" s="120"/>
      <c r="R59" s="119"/>
      <c r="S59" s="59"/>
      <c r="T59" s="59"/>
      <c r="U59" s="59"/>
    </row>
    <row r="60" spans="1:21" s="28" customFormat="1" ht="91.5" customHeight="1" x14ac:dyDescent="0.3">
      <c r="A60" s="39">
        <v>171</v>
      </c>
      <c r="B60" s="13" t="s">
        <v>358</v>
      </c>
      <c r="C60" s="13" t="s">
        <v>359</v>
      </c>
      <c r="D60" s="13" t="s">
        <v>360</v>
      </c>
      <c r="E60" s="13" t="s">
        <v>361</v>
      </c>
      <c r="F60" s="13" t="s">
        <v>66</v>
      </c>
      <c r="G60" s="15" t="s">
        <v>67</v>
      </c>
      <c r="H60" s="15" t="s">
        <v>362</v>
      </c>
      <c r="I60" s="60">
        <v>41821</v>
      </c>
      <c r="J60" s="61" t="s">
        <v>363</v>
      </c>
      <c r="K60" s="62" t="s">
        <v>364</v>
      </c>
      <c r="L60" s="12"/>
      <c r="M60" s="84"/>
      <c r="N60" s="56"/>
      <c r="O60" s="13" t="str">
        <f t="shared" ref="O60:O67" si="3">IF(L60="Yes","Sponsor Certified Compliant",IF(L60="No","Sponsor Certified Not Compliant",""))</f>
        <v/>
      </c>
      <c r="P60" s="108" t="s">
        <v>71</v>
      </c>
      <c r="Q60" s="12"/>
      <c r="R60" s="56"/>
      <c r="S60" s="17"/>
      <c r="T60" s="17"/>
      <c r="U60" s="17"/>
    </row>
    <row r="61" spans="1:21" s="28" customFormat="1" ht="78" customHeight="1" x14ac:dyDescent="0.3">
      <c r="A61" s="39">
        <v>172</v>
      </c>
      <c r="B61" s="13" t="s">
        <v>365</v>
      </c>
      <c r="C61" s="13" t="s">
        <v>359</v>
      </c>
      <c r="D61" s="13" t="s">
        <v>366</v>
      </c>
      <c r="E61" s="13" t="s">
        <v>367</v>
      </c>
      <c r="F61" s="13" t="s">
        <v>66</v>
      </c>
      <c r="G61" s="15" t="s">
        <v>67</v>
      </c>
      <c r="H61" s="15" t="s">
        <v>362</v>
      </c>
      <c r="I61" s="41">
        <v>41821</v>
      </c>
      <c r="J61" s="50" t="s">
        <v>368</v>
      </c>
      <c r="K61" s="50" t="s">
        <v>369</v>
      </c>
      <c r="L61" s="12"/>
      <c r="M61" s="56"/>
      <c r="N61" s="56"/>
      <c r="O61" s="13" t="str">
        <f t="shared" si="3"/>
        <v/>
      </c>
      <c r="P61" s="108" t="s">
        <v>71</v>
      </c>
      <c r="Q61" s="12"/>
      <c r="R61" s="13" t="s">
        <v>370</v>
      </c>
      <c r="S61" s="17"/>
      <c r="T61" s="17"/>
      <c r="U61" s="17"/>
    </row>
    <row r="62" spans="1:21" s="28" customFormat="1" ht="77.25" customHeight="1" x14ac:dyDescent="0.3">
      <c r="A62" s="39">
        <v>173</v>
      </c>
      <c r="B62" s="13" t="s">
        <v>371</v>
      </c>
      <c r="C62" s="13" t="s">
        <v>359</v>
      </c>
      <c r="D62" s="13" t="s">
        <v>372</v>
      </c>
      <c r="E62" s="13" t="s">
        <v>373</v>
      </c>
      <c r="F62" s="13" t="s">
        <v>66</v>
      </c>
      <c r="G62" s="15" t="s">
        <v>67</v>
      </c>
      <c r="H62" s="15" t="s">
        <v>362</v>
      </c>
      <c r="I62" s="41">
        <v>41821</v>
      </c>
      <c r="J62" s="50" t="s">
        <v>374</v>
      </c>
      <c r="K62" s="49" t="s">
        <v>375</v>
      </c>
      <c r="L62" s="12"/>
      <c r="M62" s="56"/>
      <c r="N62" s="56"/>
      <c r="O62" s="13" t="str">
        <f t="shared" si="3"/>
        <v/>
      </c>
      <c r="P62" s="108" t="s">
        <v>71</v>
      </c>
      <c r="Q62" s="12"/>
      <c r="R62" s="56"/>
      <c r="S62" s="17"/>
      <c r="T62" s="17"/>
      <c r="U62" s="17"/>
    </row>
    <row r="63" spans="1:21" s="28" customFormat="1" ht="102" customHeight="1" x14ac:dyDescent="0.3">
      <c r="A63" s="39">
        <v>174</v>
      </c>
      <c r="B63" s="13" t="s">
        <v>376</v>
      </c>
      <c r="C63" s="13" t="s">
        <v>359</v>
      </c>
      <c r="D63" s="13" t="s">
        <v>377</v>
      </c>
      <c r="E63" s="13" t="s">
        <v>378</v>
      </c>
      <c r="F63" s="13" t="s">
        <v>66</v>
      </c>
      <c r="G63" s="15" t="s">
        <v>67</v>
      </c>
      <c r="H63" s="15" t="s">
        <v>362</v>
      </c>
      <c r="I63" s="41">
        <v>41821</v>
      </c>
      <c r="J63" s="50" t="s">
        <v>379</v>
      </c>
      <c r="K63" s="50" t="s">
        <v>380</v>
      </c>
      <c r="L63" s="12"/>
      <c r="M63" s="56"/>
      <c r="N63" s="56"/>
      <c r="O63" s="13" t="str">
        <f t="shared" si="3"/>
        <v/>
      </c>
      <c r="P63" s="108" t="s">
        <v>71</v>
      </c>
      <c r="Q63" s="12"/>
      <c r="R63" s="13" t="s">
        <v>370</v>
      </c>
      <c r="S63" s="17"/>
      <c r="T63" s="17"/>
      <c r="U63" s="17"/>
    </row>
    <row r="64" spans="1:21" s="28" customFormat="1" ht="117" customHeight="1" x14ac:dyDescent="0.3">
      <c r="A64" s="39">
        <v>175</v>
      </c>
      <c r="B64" s="13" t="s">
        <v>376</v>
      </c>
      <c r="C64" s="13" t="s">
        <v>359</v>
      </c>
      <c r="D64" s="13" t="s">
        <v>381</v>
      </c>
      <c r="E64" s="13" t="s">
        <v>382</v>
      </c>
      <c r="F64" s="13" t="s">
        <v>66</v>
      </c>
      <c r="G64" s="15" t="s">
        <v>67</v>
      </c>
      <c r="H64" s="15" t="s">
        <v>362</v>
      </c>
      <c r="I64" s="41">
        <v>41821</v>
      </c>
      <c r="J64" s="50" t="s">
        <v>383</v>
      </c>
      <c r="K64" s="50" t="s">
        <v>384</v>
      </c>
      <c r="L64" s="12"/>
      <c r="M64" s="56"/>
      <c r="N64" s="56"/>
      <c r="O64" s="13" t="str">
        <f t="shared" si="3"/>
        <v/>
      </c>
      <c r="P64" s="108" t="s">
        <v>71</v>
      </c>
      <c r="Q64" s="12"/>
      <c r="R64" s="56"/>
      <c r="S64" s="17"/>
      <c r="T64" s="17"/>
      <c r="U64" s="17"/>
    </row>
    <row r="65" spans="1:21" s="28" customFormat="1" ht="90.75" customHeight="1" x14ac:dyDescent="0.3">
      <c r="A65" s="39">
        <v>176</v>
      </c>
      <c r="B65" s="13" t="s">
        <v>376</v>
      </c>
      <c r="C65" s="13" t="s">
        <v>359</v>
      </c>
      <c r="D65" s="13" t="s">
        <v>385</v>
      </c>
      <c r="E65" s="13" t="s">
        <v>386</v>
      </c>
      <c r="F65" s="13" t="s">
        <v>66</v>
      </c>
      <c r="G65" s="15" t="s">
        <v>67</v>
      </c>
      <c r="H65" s="15" t="s">
        <v>362</v>
      </c>
      <c r="I65" s="41">
        <v>41821</v>
      </c>
      <c r="J65" s="50" t="s">
        <v>387</v>
      </c>
      <c r="K65" s="50" t="s">
        <v>388</v>
      </c>
      <c r="L65" s="12"/>
      <c r="M65" s="56"/>
      <c r="N65" s="56"/>
      <c r="O65" s="13" t="str">
        <f t="shared" si="3"/>
        <v/>
      </c>
      <c r="P65" s="108" t="s">
        <v>71</v>
      </c>
      <c r="Q65" s="12"/>
      <c r="R65" s="13" t="s">
        <v>370</v>
      </c>
      <c r="S65" s="17"/>
      <c r="T65" s="17"/>
      <c r="U65" s="17"/>
    </row>
    <row r="66" spans="1:21" s="28" customFormat="1" ht="95.25" customHeight="1" x14ac:dyDescent="0.3">
      <c r="A66" s="39">
        <v>177</v>
      </c>
      <c r="B66" s="13" t="s">
        <v>389</v>
      </c>
      <c r="C66" s="13" t="s">
        <v>359</v>
      </c>
      <c r="D66" s="13" t="s">
        <v>390</v>
      </c>
      <c r="E66" s="13" t="s">
        <v>391</v>
      </c>
      <c r="F66" s="13" t="s">
        <v>66</v>
      </c>
      <c r="G66" s="15" t="s">
        <v>67</v>
      </c>
      <c r="H66" s="15" t="s">
        <v>362</v>
      </c>
      <c r="I66" s="41">
        <v>41821</v>
      </c>
      <c r="J66" s="50" t="s">
        <v>392</v>
      </c>
      <c r="K66" s="50" t="s">
        <v>393</v>
      </c>
      <c r="L66" s="12"/>
      <c r="M66" s="56"/>
      <c r="N66" s="56"/>
      <c r="O66" s="13" t="str">
        <f t="shared" si="3"/>
        <v/>
      </c>
      <c r="P66" s="108" t="s">
        <v>71</v>
      </c>
      <c r="Q66" s="12"/>
      <c r="R66" s="56"/>
      <c r="S66" s="17"/>
      <c r="T66" s="17"/>
      <c r="U66" s="17"/>
    </row>
    <row r="67" spans="1:21" s="28" customFormat="1" ht="76.5" customHeight="1" x14ac:dyDescent="0.3">
      <c r="A67" s="39">
        <v>178</v>
      </c>
      <c r="B67" s="13" t="s">
        <v>394</v>
      </c>
      <c r="C67" s="13" t="s">
        <v>359</v>
      </c>
      <c r="D67" s="13" t="s">
        <v>395</v>
      </c>
      <c r="E67" s="13" t="s">
        <v>396</v>
      </c>
      <c r="F67" s="13" t="s">
        <v>66</v>
      </c>
      <c r="G67" s="15" t="s">
        <v>67</v>
      </c>
      <c r="H67" s="15" t="s">
        <v>362</v>
      </c>
      <c r="I67" s="41">
        <v>41821</v>
      </c>
      <c r="J67" s="50" t="s">
        <v>397</v>
      </c>
      <c r="K67" s="50" t="s">
        <v>398</v>
      </c>
      <c r="L67" s="12"/>
      <c r="M67" s="56"/>
      <c r="N67" s="56"/>
      <c r="O67" s="13" t="str">
        <f t="shared" si="3"/>
        <v/>
      </c>
      <c r="P67" s="108" t="s">
        <v>71</v>
      </c>
      <c r="Q67" s="12"/>
      <c r="R67" s="13" t="s">
        <v>370</v>
      </c>
      <c r="S67" s="17"/>
      <c r="T67" s="17"/>
      <c r="U67" s="17"/>
    </row>
    <row r="68" spans="1:21" s="28" customFormat="1" ht="90.75" customHeight="1" x14ac:dyDescent="0.3">
      <c r="A68" s="39">
        <v>179</v>
      </c>
      <c r="B68" s="13" t="s">
        <v>399</v>
      </c>
      <c r="C68" s="13" t="s">
        <v>359</v>
      </c>
      <c r="D68" s="13"/>
      <c r="E68" s="13" t="s">
        <v>400</v>
      </c>
      <c r="F68" s="13" t="s">
        <v>66</v>
      </c>
      <c r="G68" s="15" t="s">
        <v>67</v>
      </c>
      <c r="H68" s="15" t="s">
        <v>362</v>
      </c>
      <c r="I68" s="41">
        <v>41176</v>
      </c>
      <c r="J68" s="13" t="s">
        <v>401</v>
      </c>
      <c r="K68" s="13" t="s">
        <v>402</v>
      </c>
      <c r="L68" s="12"/>
      <c r="M68" s="13" t="s">
        <v>403</v>
      </c>
      <c r="N68" s="12"/>
      <c r="O68" s="13" t="str">
        <f>IF(L68="Yes",(IF(N68="yes","Sponsor Certified Compliant",IF(N68="No","Sponsor Certified Not Compliant",""))),IF(L68="No",IF(N68&lt;&gt;"","Do not answer Question 2","Sponsor Certified Not Applicable"),""))</f>
        <v/>
      </c>
      <c r="P68" s="108" t="s">
        <v>71</v>
      </c>
      <c r="Q68" s="12"/>
      <c r="R68" s="56"/>
      <c r="S68" s="17"/>
      <c r="T68" s="17"/>
      <c r="U68" s="17"/>
    </row>
    <row r="69" spans="1:21" s="28" customFormat="1" ht="77.25" customHeight="1" x14ac:dyDescent="0.3">
      <c r="A69" s="39">
        <v>181</v>
      </c>
      <c r="B69" s="13" t="s">
        <v>404</v>
      </c>
      <c r="C69" s="13" t="s">
        <v>359</v>
      </c>
      <c r="D69" s="13"/>
      <c r="E69" s="13" t="s">
        <v>405</v>
      </c>
      <c r="F69" s="13" t="s">
        <v>66</v>
      </c>
      <c r="G69" s="15" t="s">
        <v>67</v>
      </c>
      <c r="H69" s="15" t="s">
        <v>362</v>
      </c>
      <c r="I69" s="41">
        <v>40092</v>
      </c>
      <c r="J69" s="13" t="s">
        <v>406</v>
      </c>
      <c r="K69" s="13" t="s">
        <v>407</v>
      </c>
      <c r="L69" s="12"/>
      <c r="M69" s="15" t="s">
        <v>408</v>
      </c>
      <c r="N69" s="12"/>
      <c r="O69" s="13" t="str">
        <f>IF(L69="Yes",(IF(N69="yes","Sponsor Certified Compliant",IF(N69="No","Sponsor Certified Not Compliant",""))),IF(L69="No",IF(N69&lt;&gt;"","Do not answer Question 2","Sponsor Certified Not Applicable"),""))</f>
        <v/>
      </c>
      <c r="P69" s="108" t="s">
        <v>71</v>
      </c>
      <c r="Q69" s="12"/>
      <c r="R69" s="56"/>
      <c r="S69" s="17"/>
      <c r="T69" s="17"/>
      <c r="U69" s="17"/>
    </row>
    <row r="70" spans="1:21" s="28" customFormat="1" ht="78" customHeight="1" x14ac:dyDescent="0.3">
      <c r="A70" s="39">
        <v>182</v>
      </c>
      <c r="B70" s="13" t="s">
        <v>409</v>
      </c>
      <c r="C70" s="13" t="s">
        <v>359</v>
      </c>
      <c r="D70" s="13"/>
      <c r="E70" s="13" t="s">
        <v>410</v>
      </c>
      <c r="F70" s="13" t="s">
        <v>66</v>
      </c>
      <c r="G70" s="15" t="s">
        <v>67</v>
      </c>
      <c r="H70" s="15" t="s">
        <v>362</v>
      </c>
      <c r="I70" s="41">
        <v>41546</v>
      </c>
      <c r="J70" s="15" t="s">
        <v>411</v>
      </c>
      <c r="K70" s="15" t="s">
        <v>412</v>
      </c>
      <c r="L70" s="12"/>
      <c r="M70" s="56"/>
      <c r="N70" s="56"/>
      <c r="O70" s="13" t="str">
        <f>IF(L70="Yes","Sponsor Certified Compliant",IF(L70="No","Sponsor Certified Not Compliant",""))</f>
        <v/>
      </c>
      <c r="P70" s="108" t="s">
        <v>71</v>
      </c>
      <c r="Q70" s="12"/>
      <c r="R70" s="56"/>
      <c r="S70" s="17"/>
      <c r="T70" s="17"/>
      <c r="U70" s="17"/>
    </row>
    <row r="71" spans="1:21" s="28" customFormat="1" ht="91.5" customHeight="1" x14ac:dyDescent="0.3">
      <c r="A71" s="39">
        <v>183</v>
      </c>
      <c r="B71" s="13" t="s">
        <v>413</v>
      </c>
      <c r="C71" s="13" t="s">
        <v>359</v>
      </c>
      <c r="D71" s="13"/>
      <c r="E71" s="13" t="s">
        <v>414</v>
      </c>
      <c r="F71" s="13" t="s">
        <v>66</v>
      </c>
      <c r="G71" s="15" t="s">
        <v>67</v>
      </c>
      <c r="H71" s="15" t="s">
        <v>362</v>
      </c>
      <c r="I71" s="41">
        <v>41176</v>
      </c>
      <c r="J71" s="13" t="s">
        <v>415</v>
      </c>
      <c r="K71" s="13" t="s">
        <v>416</v>
      </c>
      <c r="L71" s="12"/>
      <c r="M71" s="13" t="s">
        <v>417</v>
      </c>
      <c r="N71" s="12"/>
      <c r="O71" s="13" t="str">
        <f t="shared" ref="O71:O79" si="4">IF(L71="Yes",(IF(N71="yes","Sponsor Certified Compliant",IF(N71="No","Sponsor Certified Not Compliant",""))),IF(L71="No",IF(N71&lt;&gt;"","Do not answer Question 2","Sponsor Certified Not Applicable"),""))</f>
        <v/>
      </c>
      <c r="P71" s="108" t="s">
        <v>71</v>
      </c>
      <c r="Q71" s="12"/>
      <c r="R71" s="15" t="s">
        <v>418</v>
      </c>
      <c r="S71" s="17"/>
      <c r="T71" s="17"/>
      <c r="U71" s="17"/>
    </row>
    <row r="72" spans="1:21" s="28" customFormat="1" ht="78" customHeight="1" x14ac:dyDescent="0.3">
      <c r="A72" s="39">
        <v>184</v>
      </c>
      <c r="B72" s="13" t="s">
        <v>419</v>
      </c>
      <c r="C72" s="13" t="s">
        <v>359</v>
      </c>
      <c r="D72" s="13"/>
      <c r="E72" s="13" t="s">
        <v>420</v>
      </c>
      <c r="F72" s="13" t="s">
        <v>66</v>
      </c>
      <c r="G72" s="15" t="s">
        <v>67</v>
      </c>
      <c r="H72" s="15" t="s">
        <v>362</v>
      </c>
      <c r="I72" s="41">
        <v>39354</v>
      </c>
      <c r="J72" s="13" t="s">
        <v>421</v>
      </c>
      <c r="K72" s="13" t="s">
        <v>422</v>
      </c>
      <c r="L72" s="12"/>
      <c r="M72" s="13" t="s">
        <v>423</v>
      </c>
      <c r="N72" s="12"/>
      <c r="O72" s="13" t="str">
        <f t="shared" si="4"/>
        <v/>
      </c>
      <c r="P72" s="108" t="s">
        <v>71</v>
      </c>
      <c r="Q72" s="12"/>
      <c r="R72" s="56"/>
      <c r="S72" s="17"/>
      <c r="T72" s="17"/>
      <c r="U72" s="17"/>
    </row>
    <row r="73" spans="1:21" s="28" customFormat="1" ht="77.25" customHeight="1" x14ac:dyDescent="0.3">
      <c r="A73" s="39">
        <v>185</v>
      </c>
      <c r="B73" s="13" t="s">
        <v>424</v>
      </c>
      <c r="C73" s="13" t="s">
        <v>359</v>
      </c>
      <c r="D73" s="13"/>
      <c r="E73" s="13" t="s">
        <v>425</v>
      </c>
      <c r="F73" s="13" t="s">
        <v>66</v>
      </c>
      <c r="G73" s="15" t="s">
        <v>67</v>
      </c>
      <c r="H73" s="15" t="s">
        <v>362</v>
      </c>
      <c r="I73" s="41">
        <v>39354</v>
      </c>
      <c r="J73" s="13" t="s">
        <v>426</v>
      </c>
      <c r="K73" s="13" t="s">
        <v>427</v>
      </c>
      <c r="L73" s="12"/>
      <c r="M73" s="13" t="s">
        <v>428</v>
      </c>
      <c r="N73" s="12"/>
      <c r="O73" s="13" t="str">
        <f t="shared" si="4"/>
        <v/>
      </c>
      <c r="P73" s="108" t="s">
        <v>71</v>
      </c>
      <c r="Q73" s="12"/>
      <c r="R73" s="56"/>
      <c r="S73" s="17"/>
      <c r="T73" s="17"/>
      <c r="U73" s="17"/>
    </row>
    <row r="74" spans="1:21" s="28" customFormat="1" ht="77.25" customHeight="1" x14ac:dyDescent="0.3">
      <c r="A74" s="39">
        <v>186</v>
      </c>
      <c r="B74" s="13" t="s">
        <v>429</v>
      </c>
      <c r="C74" s="13" t="s">
        <v>429</v>
      </c>
      <c r="D74" s="13"/>
      <c r="E74" s="13" t="s">
        <v>430</v>
      </c>
      <c r="F74" s="13" t="s">
        <v>93</v>
      </c>
      <c r="G74" s="15" t="s">
        <v>67</v>
      </c>
      <c r="H74" s="15" t="s">
        <v>362</v>
      </c>
      <c r="I74" s="41">
        <v>38533</v>
      </c>
      <c r="J74" s="13" t="s">
        <v>431</v>
      </c>
      <c r="K74" s="46" t="s">
        <v>96</v>
      </c>
      <c r="L74" s="14" t="str">
        <f>IF('Efficiency Questions'!$F$10="No",'Efficiency Questions'!$F$10,IF('Efficiency Questions'!$F$10="Yes","","Typing in this cell will remove the Efficiency Formula"))</f>
        <v>Typing in this cell will remove the Efficiency Formula</v>
      </c>
      <c r="M74" s="15" t="s">
        <v>432</v>
      </c>
      <c r="N74" s="12"/>
      <c r="O74" s="13" t="str">
        <f t="shared" si="4"/>
        <v/>
      </c>
      <c r="P74" s="108" t="s">
        <v>71</v>
      </c>
      <c r="Q74" s="12"/>
      <c r="R74" s="15" t="s">
        <v>433</v>
      </c>
      <c r="S74" s="17"/>
      <c r="T74" s="17"/>
      <c r="U74" s="17"/>
    </row>
    <row r="75" spans="1:21" s="29" customFormat="1" ht="127.5" customHeight="1" x14ac:dyDescent="0.3">
      <c r="A75" s="43">
        <v>187</v>
      </c>
      <c r="B75" s="52" t="s">
        <v>434</v>
      </c>
      <c r="C75" s="52" t="s">
        <v>434</v>
      </c>
      <c r="D75" s="52"/>
      <c r="E75" s="15" t="s">
        <v>435</v>
      </c>
      <c r="F75" s="15" t="s">
        <v>436</v>
      </c>
      <c r="G75" s="15" t="s">
        <v>67</v>
      </c>
      <c r="H75" s="15" t="s">
        <v>362</v>
      </c>
      <c r="I75" s="44">
        <v>39354</v>
      </c>
      <c r="J75" s="45" t="s">
        <v>437</v>
      </c>
      <c r="K75" s="45" t="s">
        <v>438</v>
      </c>
      <c r="L75" s="12"/>
      <c r="M75" s="45" t="s">
        <v>439</v>
      </c>
      <c r="N75" s="12"/>
      <c r="O75" s="15" t="str">
        <f t="shared" si="4"/>
        <v/>
      </c>
      <c r="P75" s="108" t="s">
        <v>71</v>
      </c>
      <c r="Q75" s="12"/>
      <c r="R75" s="56"/>
      <c r="S75" s="17"/>
      <c r="T75" s="17"/>
      <c r="U75" s="17"/>
    </row>
    <row r="76" spans="1:21" s="28" customFormat="1" ht="77.25" customHeight="1" x14ac:dyDescent="0.3">
      <c r="A76" s="39">
        <v>196</v>
      </c>
      <c r="B76" s="13" t="s">
        <v>440</v>
      </c>
      <c r="C76" s="13" t="s">
        <v>84</v>
      </c>
      <c r="D76" s="13"/>
      <c r="E76" s="13" t="s">
        <v>441</v>
      </c>
      <c r="F76" s="13" t="s">
        <v>66</v>
      </c>
      <c r="G76" s="15" t="s">
        <v>67</v>
      </c>
      <c r="H76" s="15" t="s">
        <v>442</v>
      </c>
      <c r="I76" s="41">
        <v>40102</v>
      </c>
      <c r="J76" s="42" t="s">
        <v>443</v>
      </c>
      <c r="K76" s="45" t="s">
        <v>444</v>
      </c>
      <c r="L76" s="14"/>
      <c r="M76" s="15" t="s">
        <v>445</v>
      </c>
      <c r="N76" s="12"/>
      <c r="O76" s="13" t="str">
        <f t="shared" si="4"/>
        <v/>
      </c>
      <c r="P76" s="108" t="s">
        <v>71</v>
      </c>
      <c r="Q76" s="12"/>
      <c r="R76" s="56"/>
      <c r="S76" s="17"/>
      <c r="T76" s="17"/>
      <c r="U76" s="17"/>
    </row>
    <row r="77" spans="1:21" s="28" customFormat="1" ht="78" customHeight="1" x14ac:dyDescent="0.3">
      <c r="A77" s="39">
        <v>197</v>
      </c>
      <c r="B77" s="40" t="s">
        <v>446</v>
      </c>
      <c r="C77" s="13" t="s">
        <v>84</v>
      </c>
      <c r="D77" s="40"/>
      <c r="E77" s="13" t="s">
        <v>447</v>
      </c>
      <c r="F77" s="15" t="s">
        <v>221</v>
      </c>
      <c r="G77" s="15" t="s">
        <v>67</v>
      </c>
      <c r="H77" s="15" t="s">
        <v>442</v>
      </c>
      <c r="I77" s="41">
        <v>39176</v>
      </c>
      <c r="J77" s="42" t="s">
        <v>448</v>
      </c>
      <c r="K77" s="47" t="s">
        <v>449</v>
      </c>
      <c r="L77" s="14" t="str">
        <f>IF('Efficiency Questions'!$F$13="No",'Efficiency Questions'!$F$13,IF('Efficiency Questions'!$F$13="Yes","","Typing in this cell will remove the Efficiency Formula"))</f>
        <v>Typing in this cell will remove the Efficiency Formula</v>
      </c>
      <c r="M77" s="42" t="s">
        <v>450</v>
      </c>
      <c r="N77" s="12"/>
      <c r="O77" s="13" t="str">
        <f>IF(L77="Yes",(IF(N77="yes","Sponsor Certified Compliant",IF(N77="No","Sponsor Certified Not Compliant",""))),IF(L77="No",IF(N77&lt;&gt;"","Do not answer Question 2","Sponsor Certified Not Applicable"),""))</f>
        <v/>
      </c>
      <c r="P77" s="108" t="s">
        <v>71</v>
      </c>
      <c r="Q77" s="12"/>
      <c r="R77" s="56"/>
      <c r="S77" s="17"/>
      <c r="T77" s="17"/>
      <c r="U77" s="17"/>
    </row>
    <row r="78" spans="1:21" s="28" customFormat="1" ht="77.25" customHeight="1" x14ac:dyDescent="0.3">
      <c r="A78" s="39">
        <v>198</v>
      </c>
      <c r="B78" s="13" t="s">
        <v>451</v>
      </c>
      <c r="C78" s="13" t="s">
        <v>452</v>
      </c>
      <c r="D78" s="13" t="s">
        <v>453</v>
      </c>
      <c r="E78" s="13" t="s">
        <v>454</v>
      </c>
      <c r="F78" s="13" t="s">
        <v>455</v>
      </c>
      <c r="G78" s="15" t="s">
        <v>67</v>
      </c>
      <c r="H78" s="15" t="s">
        <v>442</v>
      </c>
      <c r="I78" s="41">
        <v>41998</v>
      </c>
      <c r="J78" s="50" t="s">
        <v>456</v>
      </c>
      <c r="K78" s="49" t="s">
        <v>457</v>
      </c>
      <c r="L78" s="12"/>
      <c r="M78" s="49" t="s">
        <v>458</v>
      </c>
      <c r="N78" s="12"/>
      <c r="O78" s="13" t="str">
        <f t="shared" si="4"/>
        <v/>
      </c>
      <c r="P78" s="108" t="s">
        <v>71</v>
      </c>
      <c r="Q78" s="12"/>
      <c r="R78" s="56"/>
      <c r="S78" s="17"/>
      <c r="T78" s="17"/>
      <c r="U78" s="17"/>
    </row>
    <row r="79" spans="1:21" s="28" customFormat="1" ht="78" customHeight="1" x14ac:dyDescent="0.3">
      <c r="A79" s="39">
        <v>199</v>
      </c>
      <c r="B79" s="13" t="s">
        <v>459</v>
      </c>
      <c r="C79" s="13" t="s">
        <v>459</v>
      </c>
      <c r="D79" s="13"/>
      <c r="E79" s="13" t="s">
        <v>460</v>
      </c>
      <c r="F79" s="13" t="s">
        <v>66</v>
      </c>
      <c r="G79" s="15" t="s">
        <v>67</v>
      </c>
      <c r="H79" s="15" t="s">
        <v>461</v>
      </c>
      <c r="I79" s="41">
        <v>41546</v>
      </c>
      <c r="J79" s="42" t="s">
        <v>462</v>
      </c>
      <c r="K79" s="45" t="s">
        <v>463</v>
      </c>
      <c r="L79" s="12"/>
      <c r="M79" s="45" t="s">
        <v>464</v>
      </c>
      <c r="N79" s="12"/>
      <c r="O79" s="13" t="str">
        <f t="shared" si="4"/>
        <v/>
      </c>
      <c r="P79" s="108" t="s">
        <v>71</v>
      </c>
      <c r="Q79" s="12"/>
      <c r="R79" s="56"/>
      <c r="S79" s="17"/>
      <c r="T79" s="17"/>
      <c r="U79" s="17"/>
    </row>
    <row r="80" spans="1:21" s="28" customFormat="1" ht="78" customHeight="1" x14ac:dyDescent="0.3">
      <c r="A80" s="39">
        <v>201</v>
      </c>
      <c r="B80" s="13" t="s">
        <v>465</v>
      </c>
      <c r="C80" s="13" t="s">
        <v>84</v>
      </c>
      <c r="D80" s="13"/>
      <c r="E80" s="13" t="s">
        <v>466</v>
      </c>
      <c r="F80" s="13" t="s">
        <v>66</v>
      </c>
      <c r="G80" s="15" t="s">
        <v>67</v>
      </c>
      <c r="H80" s="15" t="s">
        <v>467</v>
      </c>
      <c r="I80" s="41">
        <v>41899</v>
      </c>
      <c r="J80" s="42" t="s">
        <v>468</v>
      </c>
      <c r="K80" s="42" t="s">
        <v>469</v>
      </c>
      <c r="L80" s="12"/>
      <c r="M80" s="13" t="s">
        <v>2600</v>
      </c>
      <c r="N80" s="12"/>
      <c r="O80" s="13" t="str">
        <f t="shared" ref="O80:O84" si="5">IF(L80="Yes",(IF(N80="yes","Sponsor Certified Compliant",IF(N80="No","Sponsor Certified Not Compliant",""))),IF(L80="No",IF(N80&lt;&gt;"","Do not answer Question 2","Sponsor Certified Not Applicable"),""))</f>
        <v/>
      </c>
      <c r="P80" s="108" t="s">
        <v>71</v>
      </c>
      <c r="Q80" s="12"/>
      <c r="R80" s="56"/>
      <c r="S80" s="17"/>
      <c r="T80" s="17"/>
      <c r="U80" s="17"/>
    </row>
    <row r="81" spans="1:21" s="28" customFormat="1" ht="77.25" customHeight="1" x14ac:dyDescent="0.3">
      <c r="A81" s="39">
        <v>203</v>
      </c>
      <c r="B81" s="13" t="s">
        <v>470</v>
      </c>
      <c r="C81" s="13" t="s">
        <v>471</v>
      </c>
      <c r="D81" s="13"/>
      <c r="E81" s="13" t="s">
        <v>472</v>
      </c>
      <c r="F81" s="13" t="s">
        <v>473</v>
      </c>
      <c r="G81" s="15" t="s">
        <v>67</v>
      </c>
      <c r="H81" s="15" t="s">
        <v>474</v>
      </c>
      <c r="I81" s="41">
        <v>41893</v>
      </c>
      <c r="J81" s="13" t="s">
        <v>475</v>
      </c>
      <c r="K81" s="13" t="s">
        <v>476</v>
      </c>
      <c r="L81" s="12"/>
      <c r="M81" s="15" t="s">
        <v>477</v>
      </c>
      <c r="N81" s="12"/>
      <c r="O81" s="95" t="str">
        <f t="shared" si="5"/>
        <v/>
      </c>
      <c r="P81" s="108" t="s">
        <v>71</v>
      </c>
      <c r="Q81" s="12"/>
      <c r="R81" s="56"/>
      <c r="S81" s="17"/>
      <c r="T81" s="17"/>
      <c r="U81" s="17"/>
    </row>
    <row r="82" spans="1:21" s="28" customFormat="1" ht="84" customHeight="1" x14ac:dyDescent="0.3">
      <c r="A82" s="39">
        <v>207</v>
      </c>
      <c r="B82" s="13" t="s">
        <v>478</v>
      </c>
      <c r="C82" s="40" t="s">
        <v>84</v>
      </c>
      <c r="D82" s="13"/>
      <c r="E82" s="13" t="s">
        <v>479</v>
      </c>
      <c r="F82" s="13" t="s">
        <v>480</v>
      </c>
      <c r="G82" s="13" t="s">
        <v>67</v>
      </c>
      <c r="H82" s="13" t="s">
        <v>481</v>
      </c>
      <c r="I82" s="41">
        <v>44743</v>
      </c>
      <c r="J82" s="13" t="s">
        <v>482</v>
      </c>
      <c r="K82" s="13" t="s">
        <v>483</v>
      </c>
      <c r="L82" s="12"/>
      <c r="M82" s="13" t="s">
        <v>484</v>
      </c>
      <c r="N82" s="12"/>
      <c r="O82" s="13" t="str">
        <f t="shared" si="5"/>
        <v/>
      </c>
      <c r="P82" s="108" t="s">
        <v>71</v>
      </c>
      <c r="Q82" s="12"/>
      <c r="R82" s="56"/>
      <c r="S82" s="17"/>
      <c r="T82" s="17"/>
      <c r="U82" s="17"/>
    </row>
    <row r="83" spans="1:21" s="28" customFormat="1" ht="78" customHeight="1" x14ac:dyDescent="0.3">
      <c r="A83" s="39">
        <v>208</v>
      </c>
      <c r="B83" s="13" t="s">
        <v>485</v>
      </c>
      <c r="C83" s="40" t="s">
        <v>84</v>
      </c>
      <c r="D83" s="13"/>
      <c r="E83" s="13" t="s">
        <v>486</v>
      </c>
      <c r="F83" s="13" t="s">
        <v>487</v>
      </c>
      <c r="G83" s="13" t="s">
        <v>67</v>
      </c>
      <c r="H83" s="13" t="s">
        <v>481</v>
      </c>
      <c r="I83" s="41">
        <v>44743</v>
      </c>
      <c r="J83" s="13" t="s">
        <v>488</v>
      </c>
      <c r="K83" s="13" t="s">
        <v>489</v>
      </c>
      <c r="L83" s="12"/>
      <c r="M83" s="13" t="s">
        <v>490</v>
      </c>
      <c r="N83" s="12"/>
      <c r="O83" s="13" t="str">
        <f t="shared" si="5"/>
        <v/>
      </c>
      <c r="P83" s="108" t="s">
        <v>71</v>
      </c>
      <c r="Q83" s="12"/>
      <c r="R83" s="56"/>
      <c r="S83" s="17"/>
      <c r="T83" s="17"/>
      <c r="U83" s="17"/>
    </row>
    <row r="84" spans="1:21" s="28" customFormat="1" ht="138.75" customHeight="1" x14ac:dyDescent="0.3">
      <c r="A84" s="39">
        <v>209</v>
      </c>
      <c r="B84" s="13" t="s">
        <v>491</v>
      </c>
      <c r="C84" s="40" t="s">
        <v>84</v>
      </c>
      <c r="D84" s="13"/>
      <c r="E84" s="13" t="s">
        <v>492</v>
      </c>
      <c r="F84" s="90" t="s">
        <v>493</v>
      </c>
      <c r="G84" s="13" t="s">
        <v>67</v>
      </c>
      <c r="H84" s="13" t="s">
        <v>481</v>
      </c>
      <c r="I84" s="41">
        <v>45108</v>
      </c>
      <c r="J84" s="13" t="s">
        <v>494</v>
      </c>
      <c r="K84" s="90" t="s">
        <v>495</v>
      </c>
      <c r="L84" s="12"/>
      <c r="M84" s="90" t="s">
        <v>2561</v>
      </c>
      <c r="N84" s="12"/>
      <c r="O84" s="13" t="str">
        <f t="shared" si="5"/>
        <v/>
      </c>
      <c r="P84" s="108" t="s">
        <v>71</v>
      </c>
      <c r="Q84" s="12"/>
      <c r="R84" s="56"/>
      <c r="S84" s="17"/>
      <c r="T84" s="17"/>
      <c r="U84" s="17"/>
    </row>
    <row r="85" spans="1:21" s="28" customFormat="1" ht="77.25" customHeight="1" x14ac:dyDescent="0.3">
      <c r="A85" s="39">
        <v>210</v>
      </c>
      <c r="B85" s="13" t="s">
        <v>496</v>
      </c>
      <c r="C85" s="13"/>
      <c r="D85" s="13"/>
      <c r="E85" s="13" t="s">
        <v>497</v>
      </c>
      <c r="F85" s="13" t="s">
        <v>66</v>
      </c>
      <c r="G85" s="15" t="s">
        <v>67</v>
      </c>
      <c r="H85" s="15" t="s">
        <v>467</v>
      </c>
      <c r="I85" s="41">
        <v>43755</v>
      </c>
      <c r="J85" s="42" t="s">
        <v>498</v>
      </c>
      <c r="K85" s="42" t="s">
        <v>469</v>
      </c>
      <c r="L85" s="12"/>
      <c r="M85" s="13" t="s">
        <v>499</v>
      </c>
      <c r="N85" s="12"/>
      <c r="O85" s="13" t="str">
        <f>IF(L85="Yes",(IF(N85="yes","Sponsor Certified Compliant",IF(N85="No","Sponsor Certified Not Compliant",""))),IF(L85="No",IF(N85&lt;&gt;"","Do not answer Question 2","Sponsor Certified Not Applicable"),""))</f>
        <v/>
      </c>
      <c r="P85" s="108" t="s">
        <v>71</v>
      </c>
      <c r="Q85" s="12"/>
      <c r="R85" s="56"/>
      <c r="S85" s="17"/>
      <c r="T85" s="17"/>
      <c r="U85" s="17"/>
    </row>
    <row r="86" spans="1:21" s="111" customFormat="1" ht="102" customHeight="1" x14ac:dyDescent="0.35">
      <c r="A86" s="54">
        <v>211</v>
      </c>
      <c r="B86" s="13" t="s">
        <v>2542</v>
      </c>
      <c r="C86" s="13"/>
      <c r="D86" s="13"/>
      <c r="E86" s="137" t="s">
        <v>2618</v>
      </c>
      <c r="F86" s="13" t="s">
        <v>66</v>
      </c>
      <c r="G86" s="15" t="s">
        <v>67</v>
      </c>
      <c r="H86" s="15" t="s">
        <v>467</v>
      </c>
      <c r="I86" s="138">
        <v>45589</v>
      </c>
      <c r="J86" s="42" t="s">
        <v>2544</v>
      </c>
      <c r="K86" s="42" t="s">
        <v>2545</v>
      </c>
      <c r="L86" s="104"/>
      <c r="M86" s="13" t="s">
        <v>2543</v>
      </c>
      <c r="N86" s="104"/>
      <c r="O86" s="13" t="str">
        <f>IF(L86="Yes",(IF(N86="yes","Sponsor Certified Not Compliant",IF(N86="No","Sponsor Certified Compliant",""))),IF(L86="No",IF(N86&lt;&gt;"","Do not answer Question 2","Sponsor Certified Not Applicable"),""))</f>
        <v/>
      </c>
      <c r="P86" s="97"/>
      <c r="Q86" s="104"/>
      <c r="R86" s="56"/>
      <c r="S86" s="98"/>
      <c r="T86" s="98"/>
      <c r="U86" s="98"/>
    </row>
    <row r="87" spans="1:21" s="28" customFormat="1" ht="88.5" customHeight="1" x14ac:dyDescent="0.3">
      <c r="A87" s="39">
        <v>216</v>
      </c>
      <c r="B87" s="13" t="s">
        <v>500</v>
      </c>
      <c r="C87" s="40" t="s">
        <v>84</v>
      </c>
      <c r="D87" s="13" t="s">
        <v>501</v>
      </c>
      <c r="E87" s="13" t="s">
        <v>502</v>
      </c>
      <c r="F87" s="13" t="s">
        <v>66</v>
      </c>
      <c r="G87" s="15" t="s">
        <v>67</v>
      </c>
      <c r="H87" s="15" t="s">
        <v>503</v>
      </c>
      <c r="I87" s="41">
        <v>40382</v>
      </c>
      <c r="J87" s="13" t="s">
        <v>504</v>
      </c>
      <c r="K87" s="13" t="s">
        <v>505</v>
      </c>
      <c r="L87" s="12"/>
      <c r="M87" s="56"/>
      <c r="N87" s="56"/>
      <c r="O87" s="13" t="str">
        <f>IF(L87="Yes","Sponsor Certified Compliant",IF(L87="No","Sponsor Certified Not Compliant",""))</f>
        <v/>
      </c>
      <c r="P87" s="108" t="s">
        <v>71</v>
      </c>
      <c r="Q87" s="12"/>
      <c r="R87" s="56"/>
      <c r="S87" s="17"/>
      <c r="T87" s="17"/>
      <c r="U87" s="17"/>
    </row>
    <row r="88" spans="1:21" s="28" customFormat="1" ht="78" customHeight="1" x14ac:dyDescent="0.3">
      <c r="A88" s="39">
        <v>217</v>
      </c>
      <c r="B88" s="40" t="s">
        <v>506</v>
      </c>
      <c r="C88" s="40" t="s">
        <v>84</v>
      </c>
      <c r="D88" s="40"/>
      <c r="E88" s="13" t="s">
        <v>507</v>
      </c>
      <c r="F88" s="13" t="s">
        <v>66</v>
      </c>
      <c r="G88" s="15" t="s">
        <v>67</v>
      </c>
      <c r="H88" s="15" t="s">
        <v>503</v>
      </c>
      <c r="I88" s="41">
        <v>42613</v>
      </c>
      <c r="J88" s="13" t="s">
        <v>508</v>
      </c>
      <c r="K88" s="13" t="s">
        <v>509</v>
      </c>
      <c r="L88" s="12"/>
      <c r="M88" s="56"/>
      <c r="N88" s="56"/>
      <c r="O88" s="13" t="str">
        <f>IF(L88="Yes","Sponsor Certified Compliant",IF(L88="No","Sponsor Certified Not Compliant",""))</f>
        <v/>
      </c>
      <c r="P88" s="108" t="s">
        <v>71</v>
      </c>
      <c r="Q88" s="12"/>
      <c r="R88" s="56"/>
      <c r="S88" s="17"/>
      <c r="T88" s="17"/>
      <c r="U88" s="17"/>
    </row>
    <row r="89" spans="1:21" s="28" customFormat="1" ht="93" customHeight="1" x14ac:dyDescent="0.3">
      <c r="A89" s="39">
        <v>218</v>
      </c>
      <c r="B89" s="13" t="s">
        <v>510</v>
      </c>
      <c r="C89" s="13" t="s">
        <v>511</v>
      </c>
      <c r="D89" s="13"/>
      <c r="E89" s="13" t="s">
        <v>512</v>
      </c>
      <c r="F89" s="13" t="s">
        <v>93</v>
      </c>
      <c r="G89" s="15" t="s">
        <v>67</v>
      </c>
      <c r="H89" s="15" t="s">
        <v>503</v>
      </c>
      <c r="I89" s="41">
        <v>41540</v>
      </c>
      <c r="J89" s="13" t="s">
        <v>513</v>
      </c>
      <c r="K89" s="46" t="s">
        <v>96</v>
      </c>
      <c r="L89" s="14" t="str">
        <f>IF('Efficiency Questions'!$F$10="No",'Efficiency Questions'!$F$10,IF('Efficiency Questions'!$F$10="Yes","","Typing in this cell will remove the Efficiency Formula"))</f>
        <v>Typing in this cell will remove the Efficiency Formula</v>
      </c>
      <c r="M89" s="13" t="s">
        <v>514</v>
      </c>
      <c r="N89" s="12"/>
      <c r="O89" s="13" t="str">
        <f>IF(L89="Yes",(IF(N89="yes","Sponsor Certified Compliant",IF(N89="No","Sponsor Certified Not Compliant",""))),IF(L89="No",IF(N89&lt;&gt;"","Do not answer Question 2","Sponsor Certified Not Applicable"),""))</f>
        <v/>
      </c>
      <c r="P89" s="108" t="s">
        <v>71</v>
      </c>
      <c r="Q89" s="12"/>
      <c r="R89" s="56"/>
      <c r="S89" s="17"/>
      <c r="T89" s="17"/>
      <c r="U89" s="17"/>
    </row>
    <row r="90" spans="1:21" s="28" customFormat="1" ht="78" customHeight="1" x14ac:dyDescent="0.3">
      <c r="A90" s="39">
        <v>219</v>
      </c>
      <c r="B90" s="13" t="s">
        <v>515</v>
      </c>
      <c r="C90" s="13" t="s">
        <v>515</v>
      </c>
      <c r="D90" s="13"/>
      <c r="E90" s="13" t="s">
        <v>516</v>
      </c>
      <c r="F90" s="13" t="s">
        <v>93</v>
      </c>
      <c r="G90" s="15" t="s">
        <v>67</v>
      </c>
      <c r="H90" s="15" t="s">
        <v>503</v>
      </c>
      <c r="I90" s="41">
        <v>40102</v>
      </c>
      <c r="J90" s="13" t="s">
        <v>517</v>
      </c>
      <c r="K90" s="46" t="s">
        <v>96</v>
      </c>
      <c r="L90" s="14" t="str">
        <f>IF('Efficiency Questions'!$F$10="No",'Efficiency Questions'!$F$10,IF('Efficiency Questions'!$F$10="Yes","","Typing in this cell will remove the Efficiency Formula"))</f>
        <v>Typing in this cell will remove the Efficiency Formula</v>
      </c>
      <c r="M90" s="15" t="s">
        <v>518</v>
      </c>
      <c r="N90" s="12"/>
      <c r="O90" s="13" t="str">
        <f>IF(L90="Yes",(IF(N90="yes","Sponsor Certified Compliant",IF(N90="No","Sponsor Certified Not Compliant",""))),IF(L90="No",IF(N90&lt;&gt;"","Do not answer Question 2","Sponsor Certified Not Applicable"),""))</f>
        <v/>
      </c>
      <c r="P90" s="108" t="s">
        <v>71</v>
      </c>
      <c r="Q90" s="12"/>
      <c r="R90" s="56"/>
      <c r="S90" s="17"/>
      <c r="T90" s="17"/>
      <c r="U90" s="17"/>
    </row>
    <row r="91" spans="1:21" s="28" customFormat="1" ht="110.25" customHeight="1" x14ac:dyDescent="0.3">
      <c r="A91" s="39">
        <v>220</v>
      </c>
      <c r="B91" s="40" t="s">
        <v>519</v>
      </c>
      <c r="C91" s="40" t="s">
        <v>84</v>
      </c>
      <c r="D91" s="40"/>
      <c r="E91" s="13" t="s">
        <v>520</v>
      </c>
      <c r="F91" s="13" t="s">
        <v>521</v>
      </c>
      <c r="G91" s="15" t="s">
        <v>67</v>
      </c>
      <c r="H91" s="15" t="s">
        <v>522</v>
      </c>
      <c r="I91" s="41">
        <v>42086</v>
      </c>
      <c r="J91" s="50" t="s">
        <v>523</v>
      </c>
      <c r="K91" s="49" t="s">
        <v>483</v>
      </c>
      <c r="L91" s="12"/>
      <c r="M91" s="50" t="s">
        <v>524</v>
      </c>
      <c r="N91" s="14"/>
      <c r="O91" s="13" t="str">
        <f>IF(L91="Yes",(IF(N91="yes","Sponsor Certified Compliant",IF(N91="No","Sponsor Certified Not Compliant",""))),IF(L91="No",IF(N91&lt;&gt;"","Do not answer Question 2","Sponsor Certified Not Applicable"),""))</f>
        <v/>
      </c>
      <c r="P91" s="108" t="s">
        <v>71</v>
      </c>
      <c r="Q91" s="12"/>
      <c r="R91" s="56"/>
      <c r="S91" s="17"/>
      <c r="T91" s="17"/>
      <c r="U91" s="17"/>
    </row>
    <row r="92" spans="1:21" s="28" customFormat="1" ht="78" customHeight="1" x14ac:dyDescent="0.3">
      <c r="A92" s="39">
        <v>221</v>
      </c>
      <c r="B92" s="40" t="s">
        <v>525</v>
      </c>
      <c r="C92" s="40" t="s">
        <v>2548</v>
      </c>
      <c r="D92" s="40"/>
      <c r="E92" s="13" t="s">
        <v>526</v>
      </c>
      <c r="F92" s="13" t="s">
        <v>66</v>
      </c>
      <c r="G92" s="15" t="s">
        <v>67</v>
      </c>
      <c r="H92" s="15" t="s">
        <v>503</v>
      </c>
      <c r="I92" s="41">
        <v>43007</v>
      </c>
      <c r="J92" s="50" t="s">
        <v>527</v>
      </c>
      <c r="K92" s="50" t="s">
        <v>528</v>
      </c>
      <c r="L92" s="12"/>
      <c r="M92" s="13" t="s">
        <v>529</v>
      </c>
      <c r="N92" s="14"/>
      <c r="O92" s="13" t="str">
        <f>IF(L92="Yes",(IF(N92="yes","Sponsor Certified Compliant",IF(N92="No","Sponsor Certified Not Compliant",""))),IF(L92="No",IF(N92&lt;&gt;"","Do not answer Question 2","Sponsor Certified Not Applicable"),""))</f>
        <v/>
      </c>
      <c r="P92" s="108" t="s">
        <v>71</v>
      </c>
      <c r="Q92" s="12"/>
      <c r="R92" s="56"/>
      <c r="S92" s="17"/>
      <c r="T92" s="17"/>
      <c r="U92" s="17"/>
    </row>
    <row r="93" spans="1:21" s="28" customFormat="1" ht="72" customHeight="1" x14ac:dyDescent="0.3">
      <c r="A93" s="39">
        <v>222</v>
      </c>
      <c r="B93" s="40" t="s">
        <v>2546</v>
      </c>
      <c r="C93" s="40" t="s">
        <v>84</v>
      </c>
      <c r="D93" s="40"/>
      <c r="E93" s="13" t="s">
        <v>530</v>
      </c>
      <c r="F93" s="13" t="s">
        <v>66</v>
      </c>
      <c r="G93" s="13" t="s">
        <v>67</v>
      </c>
      <c r="H93" s="13" t="s">
        <v>531</v>
      </c>
      <c r="I93" s="41">
        <v>44092</v>
      </c>
      <c r="J93" s="50" t="s">
        <v>532</v>
      </c>
      <c r="K93" s="50" t="s">
        <v>533</v>
      </c>
      <c r="L93" s="14"/>
      <c r="M93" s="13" t="s">
        <v>534</v>
      </c>
      <c r="N93" s="14"/>
      <c r="O93" s="13" t="str">
        <f>IF(L93="Yes",(IF(N93="yes","Sponsor Certified Compliant",IF(N93="No","Sponsor Certified Not Compliant",""))),IF(L93="No",IF(N93&lt;&gt;"","Do not answer Question 2","Sponsor Certified Not Compliant"),""))</f>
        <v/>
      </c>
      <c r="P93" s="108" t="s">
        <v>71</v>
      </c>
      <c r="Q93" s="12"/>
      <c r="R93" s="56"/>
      <c r="S93" s="17"/>
      <c r="T93" s="17"/>
      <c r="U93" s="17"/>
    </row>
    <row r="94" spans="1:21" s="28" customFormat="1" ht="169.5" customHeight="1" x14ac:dyDescent="0.3">
      <c r="A94" s="39">
        <v>223</v>
      </c>
      <c r="B94" s="40" t="s">
        <v>535</v>
      </c>
      <c r="C94" s="40" t="s">
        <v>536</v>
      </c>
      <c r="D94" s="40"/>
      <c r="E94" s="13" t="s">
        <v>537</v>
      </c>
      <c r="F94" s="13" t="s">
        <v>538</v>
      </c>
      <c r="G94" s="13" t="s">
        <v>67</v>
      </c>
      <c r="H94" s="13" t="s">
        <v>68</v>
      </c>
      <c r="I94" s="41">
        <v>45020</v>
      </c>
      <c r="J94" s="50" t="s">
        <v>539</v>
      </c>
      <c r="K94" s="50" t="s">
        <v>489</v>
      </c>
      <c r="L94" s="12"/>
      <c r="M94" s="13" t="s">
        <v>540</v>
      </c>
      <c r="N94" s="12"/>
      <c r="O94" s="13" t="str">
        <f>IF(L94="Yes",(IF(N94="yes","Sponsor Certified Compliant",IF(N94="No","Sponsor Certified Not Compliant",""))),IF(L94="No",IF(N94&lt;&gt;"","Do not answer Question 2","Sponsor Certified Not Applicable"),""))</f>
        <v/>
      </c>
      <c r="P94" s="108" t="s">
        <v>71</v>
      </c>
      <c r="Q94" s="12"/>
      <c r="R94" s="56"/>
      <c r="S94" s="17"/>
      <c r="T94" s="17"/>
      <c r="U94" s="17"/>
    </row>
    <row r="95" spans="1:21" s="28" customFormat="1" ht="78" x14ac:dyDescent="0.3">
      <c r="A95" s="39">
        <v>224</v>
      </c>
      <c r="B95" s="40" t="s">
        <v>541</v>
      </c>
      <c r="C95" s="40" t="s">
        <v>536</v>
      </c>
      <c r="D95" s="40"/>
      <c r="E95" s="13" t="s">
        <v>537</v>
      </c>
      <c r="F95" s="13" t="s">
        <v>542</v>
      </c>
      <c r="G95" s="13" t="s">
        <v>67</v>
      </c>
      <c r="H95" s="13" t="s">
        <v>68</v>
      </c>
      <c r="I95" s="41">
        <v>45020</v>
      </c>
      <c r="J95" s="50" t="s">
        <v>543</v>
      </c>
      <c r="K95" s="50" t="s">
        <v>544</v>
      </c>
      <c r="L95" s="12"/>
      <c r="M95" s="13" t="s">
        <v>545</v>
      </c>
      <c r="N95" s="12"/>
      <c r="O95" s="13" t="str">
        <f>IF(L95="Yes",(IF(N95="yes","Sponsor Certified Compliant",IF(N95="No","Sponsor Certified Not Compliant",""))),IF(L95="No",IF(N95&lt;&gt;"","Do not answer Question 2","Sponsor Certified Not Applicable"),""))</f>
        <v/>
      </c>
      <c r="P95" s="108" t="s">
        <v>71</v>
      </c>
      <c r="Q95" s="12"/>
      <c r="R95" s="56"/>
      <c r="S95" s="17"/>
      <c r="T95" s="17"/>
      <c r="U95" s="17"/>
    </row>
    <row r="96" spans="1:21" s="28" customFormat="1" ht="105.65" customHeight="1" x14ac:dyDescent="0.3">
      <c r="A96" s="39">
        <v>225</v>
      </c>
      <c r="B96" s="40" t="s">
        <v>536</v>
      </c>
      <c r="C96" s="40" t="s">
        <v>536</v>
      </c>
      <c r="D96" s="40"/>
      <c r="E96" s="13" t="s">
        <v>537</v>
      </c>
      <c r="F96" s="13" t="s">
        <v>66</v>
      </c>
      <c r="G96" s="13" t="s">
        <v>67</v>
      </c>
      <c r="H96" s="13" t="s">
        <v>68</v>
      </c>
      <c r="I96" s="41">
        <v>45020</v>
      </c>
      <c r="J96" s="50" t="s">
        <v>546</v>
      </c>
      <c r="K96" s="50" t="s">
        <v>547</v>
      </c>
      <c r="L96" s="12"/>
      <c r="M96" s="13" t="s">
        <v>548</v>
      </c>
      <c r="N96" s="12"/>
      <c r="O96" s="13" t="str">
        <f>IF(L96="Yes",(IF(N96="yes","Sponsor Certified Compliant",IF(N96="No","Sponsor Certified Not Compliant",""))),IF(L96="No",IF(N96&lt;&gt;"","Do not answer Question 2","Sponsor Certified Not Compliant"),""))</f>
        <v/>
      </c>
      <c r="P96" s="108" t="s">
        <v>71</v>
      </c>
      <c r="Q96" s="12"/>
      <c r="R96" s="56"/>
      <c r="S96" s="17"/>
      <c r="T96" s="17"/>
      <c r="U96" s="17"/>
    </row>
    <row r="97" spans="1:21" s="28" customFormat="1" ht="76.5" customHeight="1" x14ac:dyDescent="0.3">
      <c r="A97" s="39">
        <v>226</v>
      </c>
      <c r="B97" s="40" t="s">
        <v>549</v>
      </c>
      <c r="C97" s="40" t="s">
        <v>84</v>
      </c>
      <c r="D97" s="40"/>
      <c r="E97" s="13" t="s">
        <v>550</v>
      </c>
      <c r="F97" s="13" t="s">
        <v>66</v>
      </c>
      <c r="G97" s="13" t="s">
        <v>67</v>
      </c>
      <c r="H97" s="13" t="s">
        <v>467</v>
      </c>
      <c r="I97" s="41">
        <v>45202</v>
      </c>
      <c r="J97" s="50" t="s">
        <v>551</v>
      </c>
      <c r="K97" s="42" t="s">
        <v>469</v>
      </c>
      <c r="L97" s="12"/>
      <c r="M97" s="13" t="s">
        <v>552</v>
      </c>
      <c r="N97" s="12"/>
      <c r="O97" s="13" t="str">
        <f>IF(L97="Yes",(IF(N97="yes","Sponsor Certified Compliant",IF(N97="No","Sponsor Certified Not Compliant",""))),IF(L97="No",IF(N97&lt;&gt;"","Do not answer Question 2","Sponsor Certified Not Applicable"),""))</f>
        <v/>
      </c>
      <c r="P97" s="108" t="s">
        <v>71</v>
      </c>
      <c r="Q97" s="12"/>
      <c r="R97" s="13" t="s">
        <v>553</v>
      </c>
      <c r="S97" s="17"/>
      <c r="T97" s="17"/>
      <c r="U97" s="17"/>
    </row>
    <row r="98" spans="1:21" s="101" customFormat="1" ht="137.25" customHeight="1" x14ac:dyDescent="0.3">
      <c r="A98" s="39">
        <v>227</v>
      </c>
      <c r="B98" s="40" t="s">
        <v>554</v>
      </c>
      <c r="C98" s="40" t="s">
        <v>84</v>
      </c>
      <c r="D98" s="40"/>
      <c r="E98" s="13" t="s">
        <v>555</v>
      </c>
      <c r="F98" s="13" t="s">
        <v>66</v>
      </c>
      <c r="G98" s="13" t="s">
        <v>67</v>
      </c>
      <c r="H98" s="13" t="s">
        <v>556</v>
      </c>
      <c r="I98" s="132">
        <v>45202</v>
      </c>
      <c r="J98" s="50" t="s">
        <v>557</v>
      </c>
      <c r="K98" s="42" t="s">
        <v>558</v>
      </c>
      <c r="L98" s="12"/>
      <c r="M98" s="56"/>
      <c r="N98" s="99"/>
      <c r="O98" s="13" t="str">
        <f>IF(L98="Yes","Sponsor Certified Compliant",IF(L98="No","Sponsor Certified Not Compliant",""))</f>
        <v/>
      </c>
      <c r="P98" s="108" t="s">
        <v>71</v>
      </c>
      <c r="Q98" s="12"/>
      <c r="R98" s="56"/>
      <c r="S98" s="100"/>
      <c r="T98" s="100"/>
      <c r="U98" s="100"/>
    </row>
    <row r="99" spans="1:21" s="28" customFormat="1" ht="126" customHeight="1" x14ac:dyDescent="0.3">
      <c r="A99" s="39">
        <v>228</v>
      </c>
      <c r="B99" s="40" t="s">
        <v>559</v>
      </c>
      <c r="C99" s="40" t="s">
        <v>84</v>
      </c>
      <c r="D99" s="40"/>
      <c r="E99" s="13" t="s">
        <v>560</v>
      </c>
      <c r="F99" s="13" t="s">
        <v>66</v>
      </c>
      <c r="G99" s="13" t="s">
        <v>67</v>
      </c>
      <c r="H99" s="13" t="s">
        <v>166</v>
      </c>
      <c r="I99" s="41">
        <v>45202</v>
      </c>
      <c r="J99" s="50" t="s">
        <v>561</v>
      </c>
      <c r="K99" s="42" t="s">
        <v>562</v>
      </c>
      <c r="L99" s="12"/>
      <c r="M99" s="13" t="s">
        <v>563</v>
      </c>
      <c r="N99" s="12"/>
      <c r="O99" s="13" t="str">
        <f>IF(L99="Yes",(IF(N99="yes","Sponsor Certified Compliant",IF(N99="No","Sponsor Certified Not Compliant",""))),IF(L99="No",IF(N99&lt;&gt;"","Do not answer Question 2","Sponsor Certified Not Applicable"),""))</f>
        <v/>
      </c>
      <c r="P99" s="108" t="s">
        <v>71</v>
      </c>
      <c r="Q99" s="12"/>
      <c r="R99" s="56"/>
      <c r="S99" s="17"/>
      <c r="T99" s="17"/>
      <c r="U99" s="17"/>
    </row>
    <row r="100" spans="1:21" s="101" customFormat="1" ht="193.5" customHeight="1" x14ac:dyDescent="0.3">
      <c r="A100" s="39">
        <v>229</v>
      </c>
      <c r="B100" s="40" t="s">
        <v>564</v>
      </c>
      <c r="C100" s="40" t="s">
        <v>84</v>
      </c>
      <c r="D100" s="40"/>
      <c r="E100" s="13" t="s">
        <v>565</v>
      </c>
      <c r="F100" s="13" t="s">
        <v>542</v>
      </c>
      <c r="G100" s="13" t="s">
        <v>67</v>
      </c>
      <c r="H100" s="13" t="s">
        <v>68</v>
      </c>
      <c r="I100" s="41">
        <v>45412</v>
      </c>
      <c r="J100" s="50" t="s">
        <v>566</v>
      </c>
      <c r="K100" s="42" t="s">
        <v>567</v>
      </c>
      <c r="L100" s="12"/>
      <c r="M100" s="13" t="s">
        <v>568</v>
      </c>
      <c r="N100" s="12"/>
      <c r="O100" s="13" t="str">
        <f>IF(L100="Yes",(IF(N100="yes","Sponsor Certified Compliant",IF(N100="No","Sponsor Certified Not Compliant",""))),IF(L100="No",IF(N100&lt;&gt;"","Do not answer Question 2","Sponsor Certified Not Applicable"),""))</f>
        <v/>
      </c>
      <c r="P100" s="108" t="s">
        <v>71</v>
      </c>
      <c r="Q100" s="104"/>
      <c r="R100" s="56"/>
      <c r="S100" s="100"/>
      <c r="T100" s="100"/>
      <c r="U100" s="100"/>
    </row>
    <row r="101" spans="1:21" s="28" customFormat="1" ht="133.5" customHeight="1" x14ac:dyDescent="0.3">
      <c r="A101" s="39">
        <v>230</v>
      </c>
      <c r="B101" s="40" t="s">
        <v>569</v>
      </c>
      <c r="C101" s="40"/>
      <c r="D101" s="40"/>
      <c r="E101" s="13"/>
      <c r="F101" s="13" t="s">
        <v>66</v>
      </c>
      <c r="G101" s="13" t="s">
        <v>67</v>
      </c>
      <c r="H101" s="13" t="s">
        <v>556</v>
      </c>
      <c r="I101" s="41"/>
      <c r="J101" s="50" t="s">
        <v>570</v>
      </c>
      <c r="K101" s="42" t="s">
        <v>571</v>
      </c>
      <c r="L101" s="12"/>
      <c r="M101" s="122" t="s">
        <v>572</v>
      </c>
      <c r="N101" s="12"/>
      <c r="O101" s="107" t="str">
        <f>IF(L101="Yes","Sponsor Certified Compliant",IF(L101="No","Sponsor Certified Not Compliant",""))</f>
        <v/>
      </c>
      <c r="P101" s="108" t="s">
        <v>71</v>
      </c>
      <c r="Q101" s="12"/>
      <c r="R101" s="13" t="s">
        <v>573</v>
      </c>
      <c r="S101" s="17"/>
      <c r="T101" s="17"/>
      <c r="U101" s="17"/>
    </row>
    <row r="102" spans="1:21" s="149" customFormat="1" ht="189" customHeight="1" x14ac:dyDescent="0.3">
      <c r="A102" s="143">
        <v>231</v>
      </c>
      <c r="B102" s="144" t="s">
        <v>2635</v>
      </c>
      <c r="C102" s="137" t="s">
        <v>2552</v>
      </c>
      <c r="D102" s="137"/>
      <c r="E102" s="144"/>
      <c r="F102" s="137" t="s">
        <v>66</v>
      </c>
      <c r="G102" s="137" t="s">
        <v>67</v>
      </c>
      <c r="H102" s="137" t="s">
        <v>2636</v>
      </c>
      <c r="I102" s="138">
        <v>45755</v>
      </c>
      <c r="J102" s="137" t="s">
        <v>2638</v>
      </c>
      <c r="K102" s="137" t="s">
        <v>2637</v>
      </c>
      <c r="L102" s="145"/>
      <c r="M102" s="141" t="s">
        <v>2639</v>
      </c>
      <c r="N102" s="141"/>
      <c r="O102" s="146" t="str">
        <f t="shared" ref="O102:O107" si="6">IF(L102="Yes",(IF(N102="yes","Sponsor Certified Compliant",IF(N102="No","Sponsor Certified Not Compliant",""))),IF(L102="No",IF(N102&lt;&gt;"","Do not answer Question 2","Sponsor Certified Not Applicable"),""))</f>
        <v/>
      </c>
      <c r="P102" s="137" t="s">
        <v>71</v>
      </c>
      <c r="Q102" s="145"/>
      <c r="R102" s="147"/>
      <c r="S102" s="148"/>
      <c r="T102" s="148"/>
      <c r="U102" s="148"/>
    </row>
    <row r="103" spans="1:21" s="28" customFormat="1" ht="78" customHeight="1" x14ac:dyDescent="0.3">
      <c r="A103" s="39">
        <v>301</v>
      </c>
      <c r="B103" s="13" t="s">
        <v>574</v>
      </c>
      <c r="C103" s="13" t="s">
        <v>575</v>
      </c>
      <c r="D103" s="13"/>
      <c r="E103" s="13" t="s">
        <v>576</v>
      </c>
      <c r="F103" s="13" t="s">
        <v>66</v>
      </c>
      <c r="G103" s="15" t="s">
        <v>577</v>
      </c>
      <c r="H103" s="15" t="s">
        <v>578</v>
      </c>
      <c r="I103" s="41">
        <v>39171</v>
      </c>
      <c r="J103" s="13" t="s">
        <v>579</v>
      </c>
      <c r="K103" s="15" t="s">
        <v>580</v>
      </c>
      <c r="L103" s="14"/>
      <c r="M103" s="13" t="s">
        <v>581</v>
      </c>
      <c r="N103" s="14"/>
      <c r="O103" s="13" t="str">
        <f t="shared" si="6"/>
        <v/>
      </c>
      <c r="P103" s="108" t="s">
        <v>71</v>
      </c>
      <c r="Q103" s="12"/>
      <c r="R103" s="56"/>
      <c r="S103" s="17"/>
      <c r="T103" s="17"/>
      <c r="U103" s="17"/>
    </row>
    <row r="104" spans="1:21" s="28" customFormat="1" ht="77.25" customHeight="1" x14ac:dyDescent="0.3">
      <c r="A104" s="39">
        <v>302</v>
      </c>
      <c r="B104" s="13" t="s">
        <v>575</v>
      </c>
      <c r="C104" s="13" t="s">
        <v>575</v>
      </c>
      <c r="D104" s="13"/>
      <c r="E104" s="13" t="s">
        <v>576</v>
      </c>
      <c r="F104" s="13" t="s">
        <v>93</v>
      </c>
      <c r="G104" s="15" t="s">
        <v>577</v>
      </c>
      <c r="H104" s="15" t="s">
        <v>578</v>
      </c>
      <c r="I104" s="41">
        <v>39171</v>
      </c>
      <c r="J104" s="13" t="s">
        <v>582</v>
      </c>
      <c r="K104" s="46" t="s">
        <v>96</v>
      </c>
      <c r="L104" s="14" t="str">
        <f>IF('Efficiency Questions'!$F$10="No",'Efficiency Questions'!$F$10,IF('Efficiency Questions'!$F$10="Yes","","Typing in this cell will remove the Efficiency Formula"))</f>
        <v>Typing in this cell will remove the Efficiency Formula</v>
      </c>
      <c r="M104" s="13" t="s">
        <v>583</v>
      </c>
      <c r="N104" s="14"/>
      <c r="O104" s="13" t="str">
        <f t="shared" si="6"/>
        <v/>
      </c>
      <c r="P104" s="108" t="s">
        <v>71</v>
      </c>
      <c r="Q104" s="12"/>
      <c r="R104" s="56"/>
      <c r="S104" s="17"/>
      <c r="T104" s="17"/>
      <c r="U104" s="17"/>
    </row>
    <row r="105" spans="1:21" s="28" customFormat="1" ht="77.25" customHeight="1" x14ac:dyDescent="0.3">
      <c r="A105" s="39">
        <v>304</v>
      </c>
      <c r="B105" s="13" t="s">
        <v>584</v>
      </c>
      <c r="C105" s="13"/>
      <c r="D105" s="42" t="s">
        <v>585</v>
      </c>
      <c r="E105" s="13" t="s">
        <v>586</v>
      </c>
      <c r="F105" s="13" t="s">
        <v>66</v>
      </c>
      <c r="G105" s="15" t="s">
        <v>577</v>
      </c>
      <c r="H105" s="15" t="s">
        <v>587</v>
      </c>
      <c r="I105" s="41">
        <v>42212</v>
      </c>
      <c r="J105" s="50" t="s">
        <v>588</v>
      </c>
      <c r="K105" s="42" t="s">
        <v>589</v>
      </c>
      <c r="L105" s="12"/>
      <c r="M105" s="50" t="s">
        <v>590</v>
      </c>
      <c r="N105" s="14"/>
      <c r="O105" s="13" t="str">
        <f t="shared" si="6"/>
        <v/>
      </c>
      <c r="P105" s="108" t="s">
        <v>71</v>
      </c>
      <c r="Q105" s="12"/>
      <c r="R105" s="56"/>
      <c r="S105" s="17"/>
      <c r="T105" s="17"/>
      <c r="U105" s="17"/>
    </row>
    <row r="106" spans="1:21" s="28" customFormat="1" ht="77.25" customHeight="1" x14ac:dyDescent="0.3">
      <c r="A106" s="39">
        <v>305</v>
      </c>
      <c r="B106" s="13" t="s">
        <v>2549</v>
      </c>
      <c r="C106" s="13"/>
      <c r="D106" s="42" t="s">
        <v>591</v>
      </c>
      <c r="E106" s="13" t="s">
        <v>592</v>
      </c>
      <c r="F106" s="13" t="s">
        <v>66</v>
      </c>
      <c r="G106" s="15" t="s">
        <v>577</v>
      </c>
      <c r="H106" s="15" t="s">
        <v>587</v>
      </c>
      <c r="I106" s="41">
        <v>40320</v>
      </c>
      <c r="J106" s="50" t="s">
        <v>593</v>
      </c>
      <c r="K106" s="49" t="s">
        <v>594</v>
      </c>
      <c r="L106" s="12"/>
      <c r="M106" s="49" t="s">
        <v>595</v>
      </c>
      <c r="N106" s="12"/>
      <c r="O106" s="13" t="str">
        <f t="shared" si="6"/>
        <v/>
      </c>
      <c r="P106" s="108" t="s">
        <v>71</v>
      </c>
      <c r="Q106" s="12"/>
      <c r="R106" s="56"/>
      <c r="S106" s="17"/>
      <c r="T106" s="17"/>
      <c r="U106" s="17"/>
    </row>
    <row r="107" spans="1:21" s="28" customFormat="1" ht="78" customHeight="1" x14ac:dyDescent="0.3">
      <c r="A107" s="39">
        <v>306</v>
      </c>
      <c r="B107" s="40" t="s">
        <v>596</v>
      </c>
      <c r="C107" s="40" t="s">
        <v>84</v>
      </c>
      <c r="D107" s="40"/>
      <c r="E107" s="13" t="s">
        <v>597</v>
      </c>
      <c r="F107" s="13" t="s">
        <v>66</v>
      </c>
      <c r="G107" s="15" t="s">
        <v>577</v>
      </c>
      <c r="H107" s="15" t="s">
        <v>598</v>
      </c>
      <c r="I107" s="41">
        <v>41901</v>
      </c>
      <c r="J107" s="13" t="s">
        <v>599</v>
      </c>
      <c r="K107" s="13" t="s">
        <v>600</v>
      </c>
      <c r="L107" s="12"/>
      <c r="M107" s="15" t="s">
        <v>601</v>
      </c>
      <c r="N107" s="12"/>
      <c r="O107" s="13" t="str">
        <f t="shared" si="6"/>
        <v/>
      </c>
      <c r="P107" s="108" t="s">
        <v>71</v>
      </c>
      <c r="Q107" s="12"/>
      <c r="R107" s="56"/>
      <c r="S107" s="17"/>
      <c r="T107" s="17"/>
      <c r="U107" s="17"/>
    </row>
    <row r="108" spans="1:21" s="28" customFormat="1" ht="72" customHeight="1" x14ac:dyDescent="0.3">
      <c r="A108" s="39">
        <v>307</v>
      </c>
      <c r="B108" s="13" t="s">
        <v>602</v>
      </c>
      <c r="C108" s="13" t="s">
        <v>84</v>
      </c>
      <c r="D108" s="13"/>
      <c r="E108" s="13" t="s">
        <v>603</v>
      </c>
      <c r="F108" s="13" t="s">
        <v>66</v>
      </c>
      <c r="G108" s="15" t="s">
        <v>577</v>
      </c>
      <c r="H108" s="15" t="s">
        <v>598</v>
      </c>
      <c r="I108" s="41" t="s">
        <v>604</v>
      </c>
      <c r="J108" s="50" t="s">
        <v>605</v>
      </c>
      <c r="K108" s="50" t="s">
        <v>606</v>
      </c>
      <c r="L108" s="12"/>
      <c r="M108" s="56"/>
      <c r="N108" s="56"/>
      <c r="O108" s="13" t="str">
        <f>IF(L108="Yes","Sponsor Certified Compliant",IF(L108="No","Sponsor Certified Not Compliant",""))</f>
        <v/>
      </c>
      <c r="P108" s="108" t="s">
        <v>71</v>
      </c>
      <c r="Q108" s="12"/>
      <c r="R108" s="56"/>
      <c r="S108" s="17"/>
      <c r="T108" s="17"/>
      <c r="U108" s="17"/>
    </row>
    <row r="109" spans="1:21" s="28" customFormat="1" ht="99.75" customHeight="1" x14ac:dyDescent="0.3">
      <c r="A109" s="39">
        <v>308</v>
      </c>
      <c r="B109" s="13" t="s">
        <v>607</v>
      </c>
      <c r="C109" s="13" t="s">
        <v>608</v>
      </c>
      <c r="D109" s="13"/>
      <c r="E109" s="13" t="s">
        <v>609</v>
      </c>
      <c r="F109" s="13" t="s">
        <v>66</v>
      </c>
      <c r="G109" s="15" t="s">
        <v>577</v>
      </c>
      <c r="H109" s="15" t="s">
        <v>610</v>
      </c>
      <c r="I109" s="41">
        <v>41176</v>
      </c>
      <c r="J109" s="13" t="s">
        <v>611</v>
      </c>
      <c r="K109" s="13" t="s">
        <v>612</v>
      </c>
      <c r="L109" s="12"/>
      <c r="M109" s="56"/>
      <c r="N109" s="56"/>
      <c r="O109" s="13" t="str">
        <f>IF(L109="Yes","Sponsor Certified Compliant",IF(L109="No","Sponsor Certified Not Compliant",""))</f>
        <v/>
      </c>
      <c r="P109" s="108" t="s">
        <v>71</v>
      </c>
      <c r="Q109" s="12"/>
      <c r="R109" s="56"/>
      <c r="S109" s="17"/>
      <c r="T109" s="17"/>
      <c r="U109" s="17"/>
    </row>
    <row r="110" spans="1:21" s="28" customFormat="1" ht="89.25" customHeight="1" x14ac:dyDescent="0.3">
      <c r="A110" s="39">
        <v>309</v>
      </c>
      <c r="B110" s="13" t="s">
        <v>124</v>
      </c>
      <c r="C110" s="13" t="s">
        <v>124</v>
      </c>
      <c r="D110" s="13"/>
      <c r="E110" s="13" t="s">
        <v>613</v>
      </c>
      <c r="F110" s="13" t="s">
        <v>66</v>
      </c>
      <c r="G110" s="15" t="s">
        <v>577</v>
      </c>
      <c r="H110" s="15" t="s">
        <v>610</v>
      </c>
      <c r="I110" s="41">
        <v>41546</v>
      </c>
      <c r="J110" s="13" t="s">
        <v>2580</v>
      </c>
      <c r="K110" s="13" t="s">
        <v>614</v>
      </c>
      <c r="L110" s="12"/>
      <c r="M110" s="13" t="s">
        <v>615</v>
      </c>
      <c r="N110" s="14"/>
      <c r="O110" s="13" t="str">
        <f t="shared" ref="O110:O116" si="7">IF(L110="Yes",(IF(N110="yes","Sponsor Certified Compliant",IF(N110="No","Sponsor Certified Not Compliant",""))),IF(L110="No",IF(N110&lt;&gt;"","Do not answer Question 2","Sponsor Certified Not Applicable"),""))</f>
        <v/>
      </c>
      <c r="P110" s="108" t="s">
        <v>71</v>
      </c>
      <c r="Q110" s="12"/>
      <c r="R110" s="56"/>
      <c r="S110" s="17"/>
      <c r="T110" s="17"/>
      <c r="U110" s="17"/>
    </row>
    <row r="111" spans="1:21" s="28" customFormat="1" ht="77.25" customHeight="1" x14ac:dyDescent="0.3">
      <c r="A111" s="39">
        <v>310</v>
      </c>
      <c r="B111" s="13" t="s">
        <v>616</v>
      </c>
      <c r="C111" s="13" t="s">
        <v>616</v>
      </c>
      <c r="D111" s="13"/>
      <c r="E111" s="13" t="s">
        <v>617</v>
      </c>
      <c r="F111" s="13" t="s">
        <v>66</v>
      </c>
      <c r="G111" s="15" t="s">
        <v>577</v>
      </c>
      <c r="H111" s="15" t="s">
        <v>610</v>
      </c>
      <c r="I111" s="41">
        <v>42401</v>
      </c>
      <c r="J111" s="42" t="s">
        <v>618</v>
      </c>
      <c r="K111" s="45" t="s">
        <v>619</v>
      </c>
      <c r="L111" s="12"/>
      <c r="M111" s="15" t="s">
        <v>620</v>
      </c>
      <c r="N111" s="12"/>
      <c r="O111" s="13" t="str">
        <f t="shared" si="7"/>
        <v/>
      </c>
      <c r="P111" s="108" t="s">
        <v>71</v>
      </c>
      <c r="Q111" s="12"/>
      <c r="R111" s="56"/>
      <c r="S111" s="17"/>
      <c r="T111" s="17"/>
      <c r="U111" s="17"/>
    </row>
    <row r="112" spans="1:21" s="28" customFormat="1" ht="77.25" customHeight="1" x14ac:dyDescent="0.3">
      <c r="A112" s="39">
        <v>311</v>
      </c>
      <c r="B112" s="13" t="s">
        <v>621</v>
      </c>
      <c r="C112" s="13"/>
      <c r="D112" s="13"/>
      <c r="E112" s="13" t="s">
        <v>622</v>
      </c>
      <c r="F112" s="13" t="s">
        <v>66</v>
      </c>
      <c r="G112" s="15" t="s">
        <v>577</v>
      </c>
      <c r="H112" s="15" t="s">
        <v>623</v>
      </c>
      <c r="I112" s="41">
        <v>39713</v>
      </c>
      <c r="J112" s="42" t="s">
        <v>624</v>
      </c>
      <c r="K112" s="42" t="s">
        <v>625</v>
      </c>
      <c r="L112" s="12"/>
      <c r="M112" s="13" t="s">
        <v>626</v>
      </c>
      <c r="N112" s="12"/>
      <c r="O112" s="13" t="str">
        <f t="shared" si="7"/>
        <v/>
      </c>
      <c r="P112" s="108" t="s">
        <v>71</v>
      </c>
      <c r="Q112" s="12"/>
      <c r="R112" s="56"/>
      <c r="S112" s="17"/>
      <c r="T112" s="17"/>
      <c r="U112" s="17"/>
    </row>
    <row r="113" spans="1:21" s="28" customFormat="1" ht="93.75" customHeight="1" x14ac:dyDescent="0.3">
      <c r="A113" s="39">
        <v>312</v>
      </c>
      <c r="B113" s="13" t="s">
        <v>627</v>
      </c>
      <c r="C113" s="13"/>
      <c r="D113" s="13"/>
      <c r="E113" s="13" t="s">
        <v>628</v>
      </c>
      <c r="F113" s="13" t="s">
        <v>66</v>
      </c>
      <c r="G113" s="15" t="s">
        <v>577</v>
      </c>
      <c r="H113" s="15" t="s">
        <v>623</v>
      </c>
      <c r="I113" s="41">
        <v>40102</v>
      </c>
      <c r="J113" s="42" t="s">
        <v>629</v>
      </c>
      <c r="K113" s="42" t="s">
        <v>630</v>
      </c>
      <c r="L113" s="12"/>
      <c r="M113" s="42" t="s">
        <v>631</v>
      </c>
      <c r="N113" s="12"/>
      <c r="O113" s="13" t="str">
        <f t="shared" si="7"/>
        <v/>
      </c>
      <c r="P113" s="108" t="s">
        <v>71</v>
      </c>
      <c r="Q113" s="12"/>
      <c r="R113" s="56"/>
      <c r="S113" s="17"/>
      <c r="T113" s="17"/>
      <c r="U113" s="17"/>
    </row>
    <row r="114" spans="1:21" s="28" customFormat="1" ht="79.5" customHeight="1" x14ac:dyDescent="0.3">
      <c r="A114" s="39">
        <v>313</v>
      </c>
      <c r="B114" s="13" t="s">
        <v>632</v>
      </c>
      <c r="C114" s="13"/>
      <c r="D114" s="13"/>
      <c r="E114" s="13" t="s">
        <v>633</v>
      </c>
      <c r="F114" s="13" t="s">
        <v>66</v>
      </c>
      <c r="G114" s="15" t="s">
        <v>577</v>
      </c>
      <c r="H114" s="15" t="s">
        <v>623</v>
      </c>
      <c r="I114" s="41">
        <v>40815</v>
      </c>
      <c r="J114" s="42" t="s">
        <v>634</v>
      </c>
      <c r="K114" s="42" t="s">
        <v>635</v>
      </c>
      <c r="L114" s="12"/>
      <c r="M114" s="42" t="s">
        <v>636</v>
      </c>
      <c r="N114" s="12"/>
      <c r="O114" s="13" t="str">
        <f t="shared" si="7"/>
        <v/>
      </c>
      <c r="P114" s="108" t="s">
        <v>71</v>
      </c>
      <c r="Q114" s="12"/>
      <c r="R114" s="56"/>
      <c r="S114" s="17"/>
      <c r="T114" s="17"/>
      <c r="U114" s="17"/>
    </row>
    <row r="115" spans="1:21" s="28" customFormat="1" ht="77.25" customHeight="1" x14ac:dyDescent="0.3">
      <c r="A115" s="39">
        <v>314</v>
      </c>
      <c r="B115" s="13" t="s">
        <v>637</v>
      </c>
      <c r="C115" s="13"/>
      <c r="D115" s="13"/>
      <c r="E115" s="13" t="s">
        <v>638</v>
      </c>
      <c r="F115" s="13" t="s">
        <v>639</v>
      </c>
      <c r="G115" s="15" t="s">
        <v>577</v>
      </c>
      <c r="H115" s="15" t="s">
        <v>623</v>
      </c>
      <c r="I115" s="41">
        <v>41546</v>
      </c>
      <c r="J115" s="45" t="s">
        <v>640</v>
      </c>
      <c r="K115" s="15" t="s">
        <v>641</v>
      </c>
      <c r="L115" s="12"/>
      <c r="M115" s="15" t="s">
        <v>642</v>
      </c>
      <c r="N115" s="12"/>
      <c r="O115" s="13" t="str">
        <f>IF(L115="Yes",(IF(N115="yes","Sponsor Certified Compliant",IF(N115="No","Sponsor Certified Not Compliant",""))),IF(L115="No",IF(N115&lt;&gt;"","Do not answer Question 2","Sponsor Certified Not Applicable"),""))</f>
        <v/>
      </c>
      <c r="P115" s="108" t="s">
        <v>71</v>
      </c>
      <c r="Q115" s="12"/>
      <c r="R115" s="56"/>
      <c r="S115" s="17"/>
      <c r="T115" s="17"/>
      <c r="U115" s="17"/>
    </row>
    <row r="116" spans="1:21" s="28" customFormat="1" ht="78" customHeight="1" x14ac:dyDescent="0.3">
      <c r="A116" s="39">
        <v>315</v>
      </c>
      <c r="B116" s="40" t="s">
        <v>643</v>
      </c>
      <c r="C116" s="40" t="s">
        <v>84</v>
      </c>
      <c r="D116" s="40"/>
      <c r="E116" s="13" t="s">
        <v>644</v>
      </c>
      <c r="F116" s="13" t="s">
        <v>66</v>
      </c>
      <c r="G116" s="15" t="s">
        <v>577</v>
      </c>
      <c r="H116" s="15" t="s">
        <v>645</v>
      </c>
      <c r="I116" s="41">
        <v>41899</v>
      </c>
      <c r="J116" s="50" t="s">
        <v>646</v>
      </c>
      <c r="K116" s="50" t="s">
        <v>647</v>
      </c>
      <c r="L116" s="12"/>
      <c r="M116" s="13" t="s">
        <v>648</v>
      </c>
      <c r="N116" s="12"/>
      <c r="O116" s="13" t="str">
        <f t="shared" si="7"/>
        <v/>
      </c>
      <c r="P116" s="108" t="s">
        <v>71</v>
      </c>
      <c r="Q116" s="12"/>
      <c r="R116" s="56"/>
      <c r="S116" s="17"/>
      <c r="T116" s="17"/>
      <c r="U116" s="17"/>
    </row>
    <row r="117" spans="1:21" s="28" customFormat="1" ht="77.25" customHeight="1" x14ac:dyDescent="0.3">
      <c r="A117" s="39">
        <v>316</v>
      </c>
      <c r="B117" s="13" t="s">
        <v>649</v>
      </c>
      <c r="C117" s="13" t="s">
        <v>84</v>
      </c>
      <c r="D117" s="13"/>
      <c r="E117" s="13" t="s">
        <v>650</v>
      </c>
      <c r="F117" s="13" t="s">
        <v>651</v>
      </c>
      <c r="G117" s="15" t="s">
        <v>577</v>
      </c>
      <c r="H117" s="15" t="s">
        <v>645</v>
      </c>
      <c r="I117" s="41">
        <v>39354</v>
      </c>
      <c r="J117" s="13" t="s">
        <v>652</v>
      </c>
      <c r="K117" s="13" t="s">
        <v>653</v>
      </c>
      <c r="L117" s="12"/>
      <c r="M117" s="56"/>
      <c r="N117" s="56"/>
      <c r="O117" s="13" t="str">
        <f>IF(L117="Yes","Sponsor Certified Compliant",IF(L117="No","Sponsor Certified Not Compliant",""))</f>
        <v/>
      </c>
      <c r="P117" s="108" t="s">
        <v>71</v>
      </c>
      <c r="Q117" s="12"/>
      <c r="R117" s="56"/>
      <c r="S117" s="17"/>
      <c r="T117" s="17"/>
      <c r="U117" s="17"/>
    </row>
    <row r="118" spans="1:21" s="28" customFormat="1" ht="78.75" customHeight="1" x14ac:dyDescent="0.3">
      <c r="A118" s="39">
        <v>317</v>
      </c>
      <c r="B118" s="13" t="s">
        <v>654</v>
      </c>
      <c r="C118" s="13" t="s">
        <v>654</v>
      </c>
      <c r="D118" s="13"/>
      <c r="E118" s="13" t="s">
        <v>655</v>
      </c>
      <c r="F118" s="13" t="s">
        <v>93</v>
      </c>
      <c r="G118" s="15" t="s">
        <v>577</v>
      </c>
      <c r="H118" s="15" t="s">
        <v>645</v>
      </c>
      <c r="I118" s="41">
        <v>42401</v>
      </c>
      <c r="J118" s="13" t="s">
        <v>656</v>
      </c>
      <c r="K118" s="46" t="s">
        <v>96</v>
      </c>
      <c r="L118" s="14" t="str">
        <f>IF('Efficiency Questions'!$F$10="No",'Efficiency Questions'!$F$10,IF('Efficiency Questions'!$F$10="Yes","","Typing in this cell will remove the Efficiency Formula"))</f>
        <v>Typing in this cell will remove the Efficiency Formula</v>
      </c>
      <c r="M118" s="15" t="s">
        <v>657</v>
      </c>
      <c r="N118" s="14"/>
      <c r="O118" s="13" t="str">
        <f>IF(L118="Yes",(IF(N118="yes","Sponsor Certified Compliant",IF(N118="No","Sponsor Certified Not Compliant",""))),IF(L118="No",IF(N118&lt;&gt;"","Do not answer Question 2","Sponsor Certified Not Applicable"),""))</f>
        <v/>
      </c>
      <c r="P118" s="108" t="s">
        <v>71</v>
      </c>
      <c r="Q118" s="12"/>
      <c r="R118" s="15" t="s">
        <v>72</v>
      </c>
      <c r="S118" s="17"/>
      <c r="T118" s="17"/>
      <c r="U118" s="17"/>
    </row>
    <row r="119" spans="1:21" s="28" customFormat="1" ht="150.75" customHeight="1" x14ac:dyDescent="0.3">
      <c r="A119" s="113">
        <v>318</v>
      </c>
      <c r="B119" s="105" t="s">
        <v>658</v>
      </c>
      <c r="C119" s="13" t="s">
        <v>84</v>
      </c>
      <c r="D119" s="13"/>
      <c r="E119" s="13" t="s">
        <v>659</v>
      </c>
      <c r="F119" s="13" t="s">
        <v>66</v>
      </c>
      <c r="G119" s="13" t="s">
        <v>577</v>
      </c>
      <c r="H119" s="13" t="s">
        <v>598</v>
      </c>
      <c r="I119" s="41">
        <v>45202</v>
      </c>
      <c r="J119" s="105" t="s">
        <v>2627</v>
      </c>
      <c r="K119" s="96" t="s">
        <v>660</v>
      </c>
      <c r="L119" s="12"/>
      <c r="M119" s="13" t="s">
        <v>2640</v>
      </c>
      <c r="N119" s="12"/>
      <c r="O119" s="13" t="str">
        <f>IF(L119="Yes",(IF(N119="yes","Sponsor Certified Compliant",IF(N119="No","Sponsor Certified Not Compliant",""))),IF(L119="No",IF(N119&lt;&gt;"","Do not answer Question 2","Sponsor Certified Not Applicable"),""))</f>
        <v/>
      </c>
      <c r="P119" s="108" t="s">
        <v>71</v>
      </c>
      <c r="Q119" s="12"/>
      <c r="R119" s="56"/>
      <c r="S119" s="17"/>
      <c r="T119" s="17"/>
      <c r="U119" s="17"/>
    </row>
    <row r="120" spans="1:21" s="101" customFormat="1" ht="114.75" customHeight="1" x14ac:dyDescent="0.3">
      <c r="A120" s="39">
        <v>319</v>
      </c>
      <c r="B120" s="126" t="s">
        <v>2643</v>
      </c>
      <c r="C120" s="127" t="s">
        <v>84</v>
      </c>
      <c r="D120" s="13"/>
      <c r="E120" s="13" t="s">
        <v>661</v>
      </c>
      <c r="F120" s="13" t="s">
        <v>66</v>
      </c>
      <c r="G120" s="13" t="s">
        <v>577</v>
      </c>
      <c r="H120" s="13" t="s">
        <v>662</v>
      </c>
      <c r="I120" s="128">
        <v>45518</v>
      </c>
      <c r="J120" s="50" t="s">
        <v>663</v>
      </c>
      <c r="K120" s="129" t="s">
        <v>2642</v>
      </c>
      <c r="L120" s="13"/>
      <c r="M120" s="56"/>
      <c r="N120" s="99"/>
      <c r="O120" s="13" t="str">
        <f>IF(L120="Yes","Sponsor Certified Compliant",IF(L120="No","Sponsor Certified Not Compliant",""))</f>
        <v/>
      </c>
      <c r="P120" s="108"/>
      <c r="Q120" s="12"/>
      <c r="R120" s="13" t="s">
        <v>664</v>
      </c>
      <c r="S120" s="100"/>
      <c r="T120" s="100"/>
      <c r="U120" s="100"/>
    </row>
    <row r="121" spans="1:21" s="101" customFormat="1" ht="114.75" customHeight="1" x14ac:dyDescent="0.3">
      <c r="A121" s="39">
        <v>320</v>
      </c>
      <c r="B121" s="126" t="s">
        <v>2644</v>
      </c>
      <c r="C121" s="127" t="s">
        <v>84</v>
      </c>
      <c r="D121" s="13"/>
      <c r="E121" s="13" t="s">
        <v>661</v>
      </c>
      <c r="F121" s="13" t="s">
        <v>66</v>
      </c>
      <c r="G121" s="13" t="s">
        <v>577</v>
      </c>
      <c r="H121" s="13" t="s">
        <v>662</v>
      </c>
      <c r="I121" s="128">
        <v>45518</v>
      </c>
      <c r="J121" s="50" t="s">
        <v>665</v>
      </c>
      <c r="K121" s="129" t="s">
        <v>666</v>
      </c>
      <c r="L121" s="97"/>
      <c r="M121" s="13" t="s">
        <v>667</v>
      </c>
      <c r="N121" s="97"/>
      <c r="O121" s="13" t="str">
        <f>IF(L121="Yes",(IF(N121="yes","Sponsor Certified Compliant",IF(N121="No","Sponsor Certified Not Compliant",""))),IF(L121="No",IF(L122="No","Question 1 for either 401-A or 401-B must be answered as Yes","Go to Item 401-B for Sponsor Certification"),""))</f>
        <v/>
      </c>
      <c r="P121" s="108"/>
      <c r="Q121" s="12"/>
      <c r="R121" s="56"/>
      <c r="S121" s="100"/>
      <c r="T121" s="100"/>
      <c r="U121" s="100"/>
    </row>
    <row r="122" spans="1:21" s="28" customFormat="1" ht="135" customHeight="1" x14ac:dyDescent="0.3">
      <c r="A122" s="114" t="s">
        <v>668</v>
      </c>
      <c r="B122" s="106" t="s">
        <v>669</v>
      </c>
      <c r="C122" s="13" t="s">
        <v>84</v>
      </c>
      <c r="D122" s="13"/>
      <c r="E122" s="13" t="s">
        <v>670</v>
      </c>
      <c r="F122" s="13" t="s">
        <v>671</v>
      </c>
      <c r="G122" s="13" t="s">
        <v>672</v>
      </c>
      <c r="H122" s="13" t="s">
        <v>673</v>
      </c>
      <c r="I122" s="41">
        <v>44298</v>
      </c>
      <c r="J122" s="106" t="s">
        <v>674</v>
      </c>
      <c r="K122" s="13" t="s">
        <v>675</v>
      </c>
      <c r="L122" s="12"/>
      <c r="M122" s="13" t="s">
        <v>676</v>
      </c>
      <c r="N122" s="14"/>
      <c r="O122" s="13" t="str">
        <f>IF(L122="Yes",(IF(N122="yes","Sponsor Certified Compliant",IF(N122="No","Sponsor Certified Not Compliant",""))),IF(L122="No",IF(L123="No","Question 1 for either 401-A or 401-B must be answered as Yes","Go to Item 401-B for Sponsor Certification"),""))</f>
        <v/>
      </c>
      <c r="P122" s="108" t="s">
        <v>71</v>
      </c>
      <c r="Q122" s="12"/>
      <c r="R122" s="13" t="s">
        <v>677</v>
      </c>
      <c r="S122" s="17"/>
      <c r="T122" s="17"/>
      <c r="U122" s="17"/>
    </row>
    <row r="123" spans="1:21" s="28" customFormat="1" ht="180.75" customHeight="1" x14ac:dyDescent="0.3">
      <c r="A123" s="39" t="s">
        <v>678</v>
      </c>
      <c r="B123" s="13" t="s">
        <v>679</v>
      </c>
      <c r="C123" s="13" t="s">
        <v>84</v>
      </c>
      <c r="D123" s="13"/>
      <c r="E123" s="13" t="s">
        <v>680</v>
      </c>
      <c r="F123" s="13" t="s">
        <v>66</v>
      </c>
      <c r="G123" s="13" t="s">
        <v>672</v>
      </c>
      <c r="H123" s="13" t="s">
        <v>673</v>
      </c>
      <c r="I123" s="41">
        <v>37257</v>
      </c>
      <c r="J123" s="13" t="s">
        <v>681</v>
      </c>
      <c r="K123" s="13" t="s">
        <v>682</v>
      </c>
      <c r="L123" s="14"/>
      <c r="M123" s="13" t="s">
        <v>683</v>
      </c>
      <c r="N123" s="14"/>
      <c r="O123" s="13" t="str">
        <f>IF(L122="Yes","Sponsor Certification displayed on Item 401-A; Do not answer questions for this item",IF(L123="Yes",(IF(N123="yes","Sponsor Certified Compliant",IF(N123="No","Sponsor Certified Not Compliant",""))),IF(L123="No",IF(N123&lt;&gt;"","Do not answer Question 2","Sponsor Certified Not Applicable"),"")))</f>
        <v/>
      </c>
      <c r="P123" s="108" t="s">
        <v>71</v>
      </c>
      <c r="Q123" s="12"/>
      <c r="R123" s="13" t="s">
        <v>684</v>
      </c>
      <c r="S123" s="17"/>
      <c r="T123" s="17"/>
      <c r="U123" s="17"/>
    </row>
    <row r="124" spans="1:21" s="29" customFormat="1" ht="77.25" customHeight="1" x14ac:dyDescent="0.3">
      <c r="A124" s="43">
        <v>402</v>
      </c>
      <c r="B124" s="15" t="s">
        <v>685</v>
      </c>
      <c r="C124" s="15" t="s">
        <v>84</v>
      </c>
      <c r="D124" s="15"/>
      <c r="E124" s="15" t="s">
        <v>686</v>
      </c>
      <c r="F124" s="15" t="s">
        <v>66</v>
      </c>
      <c r="G124" s="15" t="s">
        <v>672</v>
      </c>
      <c r="H124" s="15" t="s">
        <v>673</v>
      </c>
      <c r="I124" s="44">
        <v>36773</v>
      </c>
      <c r="J124" s="15" t="s">
        <v>687</v>
      </c>
      <c r="K124" s="15" t="s">
        <v>688</v>
      </c>
      <c r="L124" s="12"/>
      <c r="M124" s="15" t="s">
        <v>689</v>
      </c>
      <c r="N124" s="14"/>
      <c r="O124" s="15" t="str">
        <f>IF(L124="Yes",(IF(N124="yes","Sponsor Certified Compliant",IF(N124="No","Sponsor Certified Not Compliant",""))),IF(L124="No",IF(N124&lt;&gt;"","Do not answer Question 2","Sponsor Certified Not Applicable"),""))</f>
        <v/>
      </c>
      <c r="P124" s="108" t="s">
        <v>71</v>
      </c>
      <c r="Q124" s="12"/>
      <c r="R124" s="56"/>
      <c r="S124" s="17"/>
      <c r="T124" s="17"/>
      <c r="U124" s="17"/>
    </row>
    <row r="125" spans="1:21" s="28" customFormat="1" ht="77.25" customHeight="1" x14ac:dyDescent="0.3">
      <c r="A125" s="39">
        <v>403</v>
      </c>
      <c r="B125" s="13" t="s">
        <v>690</v>
      </c>
      <c r="C125" s="13" t="s">
        <v>84</v>
      </c>
      <c r="D125" s="13"/>
      <c r="E125" s="13" t="s">
        <v>691</v>
      </c>
      <c r="F125" s="13" t="s">
        <v>66</v>
      </c>
      <c r="G125" s="15" t="s">
        <v>672</v>
      </c>
      <c r="H125" s="15" t="s">
        <v>673</v>
      </c>
      <c r="I125" s="41">
        <v>41546</v>
      </c>
      <c r="J125" s="13" t="s">
        <v>692</v>
      </c>
      <c r="K125" s="13" t="s">
        <v>693</v>
      </c>
      <c r="L125" s="12"/>
      <c r="M125" s="13" t="s">
        <v>694</v>
      </c>
      <c r="N125" s="14"/>
      <c r="O125" s="13" t="str">
        <f>IF(L125="Yes",(IF(N125="yes","Sponsor Certified Compliant",IF(N125="No","Sponsor Certified Not Compliant",""))),IF(L125="No",IF(N125&lt;&gt;"","Do not answer Question 2","Sponsor Certified Not Applicable"),""))</f>
        <v/>
      </c>
      <c r="P125" s="108" t="s">
        <v>71</v>
      </c>
      <c r="Q125" s="12"/>
      <c r="R125" s="56"/>
      <c r="S125" s="17"/>
      <c r="T125" s="17"/>
      <c r="U125" s="17"/>
    </row>
    <row r="126" spans="1:21" s="28" customFormat="1" ht="114" customHeight="1" x14ac:dyDescent="0.3">
      <c r="A126" s="39">
        <v>404</v>
      </c>
      <c r="B126" s="13" t="s">
        <v>695</v>
      </c>
      <c r="C126" s="13" t="s">
        <v>84</v>
      </c>
      <c r="D126" s="13"/>
      <c r="E126" s="13" t="s">
        <v>696</v>
      </c>
      <c r="F126" s="13" t="s">
        <v>66</v>
      </c>
      <c r="G126" s="15" t="s">
        <v>672</v>
      </c>
      <c r="H126" s="15" t="s">
        <v>673</v>
      </c>
      <c r="I126" s="41">
        <v>40102</v>
      </c>
      <c r="J126" s="13" t="s">
        <v>697</v>
      </c>
      <c r="K126" s="13" t="s">
        <v>698</v>
      </c>
      <c r="L126" s="12"/>
      <c r="M126" s="13" t="s">
        <v>699</v>
      </c>
      <c r="N126" s="14"/>
      <c r="O126" s="13" t="str">
        <f>IF(L126="Yes",(IF(N126="yes","Sponsor Certified Compliant",IF(N126="No","Sponsor Certified Not Compliant",""))),IF(L126="No",IF(N126&lt;&gt;"","Do not answer Question 2","Sponsor Certified Not Applicable"),""))</f>
        <v/>
      </c>
      <c r="P126" s="108" t="s">
        <v>71</v>
      </c>
      <c r="Q126" s="12"/>
      <c r="R126" s="13" t="s">
        <v>700</v>
      </c>
      <c r="S126" s="17"/>
      <c r="T126" s="17"/>
      <c r="U126" s="17"/>
    </row>
    <row r="127" spans="1:21" s="29" customFormat="1" ht="77.25" customHeight="1" x14ac:dyDescent="0.3">
      <c r="A127" s="43">
        <v>405</v>
      </c>
      <c r="B127" s="52" t="s">
        <v>701</v>
      </c>
      <c r="C127" s="15" t="s">
        <v>84</v>
      </c>
      <c r="D127" s="52"/>
      <c r="E127" s="15" t="s">
        <v>702</v>
      </c>
      <c r="F127" s="15" t="s">
        <v>66</v>
      </c>
      <c r="G127" s="15" t="s">
        <v>672</v>
      </c>
      <c r="H127" s="15" t="s">
        <v>673</v>
      </c>
      <c r="I127" s="44">
        <v>39354</v>
      </c>
      <c r="J127" s="45" t="s">
        <v>703</v>
      </c>
      <c r="K127" s="42" t="s">
        <v>704</v>
      </c>
      <c r="L127" s="12"/>
      <c r="M127" s="15" t="s">
        <v>705</v>
      </c>
      <c r="N127" s="14"/>
      <c r="O127" s="15" t="str">
        <f>IF(L127="Yes",(IF(N127="yes","Sponsor Certified Compliant",IF(N127="No","Sponsor Certified Not Compliant",""))),IF(L127="No",IF(N127&lt;&gt;"","Do not answer Question 2","Sponsor Certified Not Applicable"),""))</f>
        <v/>
      </c>
      <c r="P127" s="108" t="s">
        <v>71</v>
      </c>
      <c r="Q127" s="12"/>
      <c r="R127" s="56"/>
      <c r="S127" s="17"/>
      <c r="T127" s="17"/>
      <c r="U127" s="17"/>
    </row>
    <row r="128" spans="1:21" s="28" customFormat="1" ht="91.5" customHeight="1" x14ac:dyDescent="0.3">
      <c r="A128" s="39">
        <v>406</v>
      </c>
      <c r="B128" s="40" t="s">
        <v>706</v>
      </c>
      <c r="C128" s="13" t="s">
        <v>84</v>
      </c>
      <c r="D128" s="40"/>
      <c r="E128" s="13" t="s">
        <v>707</v>
      </c>
      <c r="F128" s="13" t="s">
        <v>66</v>
      </c>
      <c r="G128" s="15" t="s">
        <v>672</v>
      </c>
      <c r="H128" s="15" t="s">
        <v>673</v>
      </c>
      <c r="I128" s="41">
        <v>43406</v>
      </c>
      <c r="J128" s="42" t="s">
        <v>708</v>
      </c>
      <c r="K128" s="42" t="s">
        <v>709</v>
      </c>
      <c r="L128" s="12"/>
      <c r="M128" s="56"/>
      <c r="N128" s="56"/>
      <c r="O128" s="13" t="str">
        <f>IF(L128="Yes","Sponsor Certified Compliant",IF(L128="No","Sponsor Certified Not Compliant",""))</f>
        <v/>
      </c>
      <c r="P128" s="108" t="s">
        <v>71</v>
      </c>
      <c r="Q128" s="12"/>
      <c r="R128" s="13" t="s">
        <v>710</v>
      </c>
      <c r="S128" s="17"/>
      <c r="T128" s="17"/>
      <c r="U128" s="17"/>
    </row>
    <row r="129" spans="1:21" s="28" customFormat="1" ht="72" customHeight="1" x14ac:dyDescent="0.3">
      <c r="A129" s="39">
        <v>407</v>
      </c>
      <c r="B129" s="40" t="s">
        <v>711</v>
      </c>
      <c r="C129" s="13" t="s">
        <v>84</v>
      </c>
      <c r="D129" s="40"/>
      <c r="E129" s="13" t="s">
        <v>712</v>
      </c>
      <c r="F129" s="13" t="s">
        <v>66</v>
      </c>
      <c r="G129" s="15" t="s">
        <v>672</v>
      </c>
      <c r="H129" s="15" t="s">
        <v>673</v>
      </c>
      <c r="I129" s="41">
        <v>42627</v>
      </c>
      <c r="J129" s="42" t="s">
        <v>713</v>
      </c>
      <c r="K129" s="42" t="s">
        <v>714</v>
      </c>
      <c r="L129" s="12"/>
      <c r="M129" s="15" t="s">
        <v>715</v>
      </c>
      <c r="N129" s="14"/>
      <c r="O129" s="13" t="str">
        <f t="shared" ref="O129:O135" si="8">IF(L129="Yes",(IF(N129="yes","Sponsor Certified Compliant",IF(N129="No","Sponsor Certified Not Compliant",""))),IF(L129="No",IF(N129&lt;&gt;"","Do not answer Question 2","Sponsor Certified Not Applicable"),""))</f>
        <v/>
      </c>
      <c r="P129" s="108" t="s">
        <v>71</v>
      </c>
      <c r="Q129" s="12"/>
      <c r="R129" s="56"/>
      <c r="S129" s="17"/>
      <c r="T129" s="17"/>
      <c r="U129" s="17"/>
    </row>
    <row r="130" spans="1:21" s="28" customFormat="1" ht="93.75" customHeight="1" x14ac:dyDescent="0.3">
      <c r="A130" s="39">
        <v>408</v>
      </c>
      <c r="B130" s="40" t="s">
        <v>716</v>
      </c>
      <c r="C130" s="13" t="s">
        <v>84</v>
      </c>
      <c r="D130" s="40"/>
      <c r="E130" s="13" t="s">
        <v>717</v>
      </c>
      <c r="F130" s="13" t="s">
        <v>718</v>
      </c>
      <c r="G130" s="13" t="s">
        <v>672</v>
      </c>
      <c r="H130" s="13" t="s">
        <v>673</v>
      </c>
      <c r="I130" s="41">
        <v>43560</v>
      </c>
      <c r="J130" s="42" t="s">
        <v>719</v>
      </c>
      <c r="K130" s="46" t="s">
        <v>720</v>
      </c>
      <c r="L130" s="14" t="str">
        <f>IF('Efficiency Questions'!$F$11="No",'Efficiency Questions'!$F$11,IF('Efficiency Questions'!$F$11="Yes","","Typing in this cell will remove the Efficiency Formula"))</f>
        <v>Typing in this cell will remove the Efficiency Formula</v>
      </c>
      <c r="M130" s="13" t="s">
        <v>721</v>
      </c>
      <c r="N130" s="14"/>
      <c r="O130" s="13" t="str">
        <f t="shared" si="8"/>
        <v/>
      </c>
      <c r="P130" s="108" t="s">
        <v>71</v>
      </c>
      <c r="Q130" s="12"/>
      <c r="R130" s="56"/>
      <c r="S130" s="17"/>
      <c r="T130" s="17"/>
      <c r="U130" s="17"/>
    </row>
    <row r="131" spans="1:21" s="28" customFormat="1" ht="160.5" customHeight="1" x14ac:dyDescent="0.3">
      <c r="A131" s="39">
        <v>409</v>
      </c>
      <c r="B131" s="13" t="s">
        <v>722</v>
      </c>
      <c r="C131" s="13" t="s">
        <v>84</v>
      </c>
      <c r="D131" s="40"/>
      <c r="E131" s="13" t="s">
        <v>723</v>
      </c>
      <c r="F131" s="13" t="s">
        <v>66</v>
      </c>
      <c r="G131" s="13" t="s">
        <v>672</v>
      </c>
      <c r="H131" s="13" t="s">
        <v>673</v>
      </c>
      <c r="I131" s="41">
        <v>43406</v>
      </c>
      <c r="J131" s="42" t="s">
        <v>724</v>
      </c>
      <c r="K131" s="42" t="s">
        <v>725</v>
      </c>
      <c r="L131" s="12"/>
      <c r="M131" s="13" t="s">
        <v>726</v>
      </c>
      <c r="N131" s="14"/>
      <c r="O131" s="13" t="str">
        <f t="shared" si="8"/>
        <v/>
      </c>
      <c r="P131" s="108" t="s">
        <v>71</v>
      </c>
      <c r="Q131" s="12"/>
      <c r="R131" s="56"/>
      <c r="S131" s="17"/>
      <c r="T131" s="17"/>
      <c r="U131" s="17"/>
    </row>
    <row r="132" spans="1:21" s="28" customFormat="1" ht="149.25" customHeight="1" x14ac:dyDescent="0.3">
      <c r="A132" s="39">
        <v>410</v>
      </c>
      <c r="B132" s="40" t="s">
        <v>727</v>
      </c>
      <c r="C132" s="13" t="s">
        <v>84</v>
      </c>
      <c r="D132" s="40"/>
      <c r="E132" s="13" t="s">
        <v>728</v>
      </c>
      <c r="F132" s="13" t="s">
        <v>66</v>
      </c>
      <c r="G132" s="13" t="s">
        <v>672</v>
      </c>
      <c r="H132" s="13" t="s">
        <v>673</v>
      </c>
      <c r="I132" s="41">
        <v>42831</v>
      </c>
      <c r="J132" s="42" t="s">
        <v>729</v>
      </c>
      <c r="K132" s="42" t="s">
        <v>730</v>
      </c>
      <c r="L132" s="12"/>
      <c r="M132" s="13" t="s">
        <v>731</v>
      </c>
      <c r="N132" s="14"/>
      <c r="O132" s="13" t="str">
        <f t="shared" si="8"/>
        <v/>
      </c>
      <c r="P132" s="108" t="s">
        <v>71</v>
      </c>
      <c r="Q132" s="12"/>
      <c r="R132" s="56"/>
      <c r="S132" s="17"/>
      <c r="T132" s="17"/>
      <c r="U132" s="17"/>
    </row>
    <row r="133" spans="1:21" s="28" customFormat="1" ht="121.5" customHeight="1" x14ac:dyDescent="0.3">
      <c r="A133" s="39">
        <v>411</v>
      </c>
      <c r="B133" s="40" t="s">
        <v>732</v>
      </c>
      <c r="C133" s="13" t="s">
        <v>84</v>
      </c>
      <c r="D133" s="40"/>
      <c r="E133" s="13" t="s">
        <v>728</v>
      </c>
      <c r="F133" s="13" t="s">
        <v>66</v>
      </c>
      <c r="G133" s="13" t="s">
        <v>672</v>
      </c>
      <c r="H133" s="13" t="s">
        <v>673</v>
      </c>
      <c r="I133" s="41">
        <v>42831</v>
      </c>
      <c r="J133" s="42" t="s">
        <v>733</v>
      </c>
      <c r="K133" s="42" t="s">
        <v>734</v>
      </c>
      <c r="L133" s="12"/>
      <c r="M133" s="13" t="s">
        <v>735</v>
      </c>
      <c r="N133" s="14"/>
      <c r="O133" s="13" t="str">
        <f t="shared" si="8"/>
        <v/>
      </c>
      <c r="P133" s="108" t="s">
        <v>71</v>
      </c>
      <c r="Q133" s="12"/>
      <c r="R133" s="56"/>
      <c r="S133" s="17"/>
      <c r="T133" s="17"/>
      <c r="U133" s="17"/>
    </row>
    <row r="134" spans="1:21" s="28" customFormat="1" ht="154.5" customHeight="1" x14ac:dyDescent="0.3">
      <c r="A134" s="39">
        <v>412</v>
      </c>
      <c r="B134" s="40" t="s">
        <v>736</v>
      </c>
      <c r="C134" s="13" t="s">
        <v>84</v>
      </c>
      <c r="D134" s="40"/>
      <c r="E134" s="13" t="s">
        <v>737</v>
      </c>
      <c r="F134" s="13" t="s">
        <v>66</v>
      </c>
      <c r="G134" s="13" t="s">
        <v>672</v>
      </c>
      <c r="H134" s="13" t="s">
        <v>673</v>
      </c>
      <c r="I134" s="41">
        <v>42831</v>
      </c>
      <c r="J134" s="42" t="s">
        <v>738</v>
      </c>
      <c r="K134" s="42" t="s">
        <v>739</v>
      </c>
      <c r="L134" s="12"/>
      <c r="M134" s="13" t="s">
        <v>740</v>
      </c>
      <c r="N134" s="14"/>
      <c r="O134" s="13" t="str">
        <f t="shared" si="8"/>
        <v/>
      </c>
      <c r="P134" s="108" t="s">
        <v>71</v>
      </c>
      <c r="Q134" s="12"/>
      <c r="R134" s="56"/>
      <c r="S134" s="17"/>
      <c r="T134" s="17"/>
      <c r="U134" s="17"/>
    </row>
    <row r="135" spans="1:21" s="28" customFormat="1" ht="77.25" customHeight="1" x14ac:dyDescent="0.3">
      <c r="A135" s="39">
        <v>413</v>
      </c>
      <c r="B135" s="40" t="s">
        <v>741</v>
      </c>
      <c r="C135" s="13" t="s">
        <v>84</v>
      </c>
      <c r="D135" s="40"/>
      <c r="E135" s="13" t="s">
        <v>728</v>
      </c>
      <c r="F135" s="13" t="s">
        <v>66</v>
      </c>
      <c r="G135" s="13" t="s">
        <v>672</v>
      </c>
      <c r="H135" s="13" t="s">
        <v>673</v>
      </c>
      <c r="I135" s="41">
        <v>42831</v>
      </c>
      <c r="J135" s="42" t="s">
        <v>742</v>
      </c>
      <c r="K135" s="42" t="s">
        <v>743</v>
      </c>
      <c r="L135" s="12"/>
      <c r="M135" s="13" t="s">
        <v>744</v>
      </c>
      <c r="N135" s="14"/>
      <c r="O135" s="13" t="str">
        <f t="shared" si="8"/>
        <v/>
      </c>
      <c r="P135" s="108" t="s">
        <v>71</v>
      </c>
      <c r="Q135" s="12"/>
      <c r="R135" s="56"/>
      <c r="S135" s="17"/>
      <c r="T135" s="17"/>
      <c r="U135" s="17"/>
    </row>
    <row r="136" spans="1:21" s="28" customFormat="1" ht="93" customHeight="1" x14ac:dyDescent="0.3">
      <c r="A136" s="39">
        <v>414</v>
      </c>
      <c r="B136" s="40" t="s">
        <v>745</v>
      </c>
      <c r="C136" s="13" t="s">
        <v>84</v>
      </c>
      <c r="D136" s="40"/>
      <c r="E136" s="13" t="s">
        <v>746</v>
      </c>
      <c r="F136" s="13" t="s">
        <v>66</v>
      </c>
      <c r="G136" s="13" t="s">
        <v>672</v>
      </c>
      <c r="H136" s="13" t="s">
        <v>673</v>
      </c>
      <c r="I136" s="41">
        <v>43406</v>
      </c>
      <c r="J136" s="42" t="s">
        <v>747</v>
      </c>
      <c r="K136" s="42" t="s">
        <v>748</v>
      </c>
      <c r="L136" s="12"/>
      <c r="M136" s="56"/>
      <c r="N136" s="56"/>
      <c r="O136" s="13" t="str">
        <f>IF(L136="Yes","Sponsor Certified Compliant",IF(L136="No","Sponsor Certified Not Compliant",""))</f>
        <v/>
      </c>
      <c r="P136" s="108" t="s">
        <v>71</v>
      </c>
      <c r="Q136" s="12"/>
      <c r="R136" s="13" t="s">
        <v>710</v>
      </c>
      <c r="S136" s="17"/>
      <c r="T136" s="17"/>
      <c r="U136" s="17"/>
    </row>
    <row r="137" spans="1:21" s="28" customFormat="1" ht="96.75" customHeight="1" x14ac:dyDescent="0.3">
      <c r="A137" s="39">
        <v>415</v>
      </c>
      <c r="B137" s="40" t="s">
        <v>745</v>
      </c>
      <c r="C137" s="13" t="s">
        <v>84</v>
      </c>
      <c r="D137" s="40"/>
      <c r="E137" s="13" t="s">
        <v>746</v>
      </c>
      <c r="F137" s="13" t="s">
        <v>66</v>
      </c>
      <c r="G137" s="13" t="s">
        <v>672</v>
      </c>
      <c r="H137" s="13" t="s">
        <v>673</v>
      </c>
      <c r="I137" s="41">
        <v>43406</v>
      </c>
      <c r="J137" s="42" t="s">
        <v>747</v>
      </c>
      <c r="K137" s="42" t="s">
        <v>749</v>
      </c>
      <c r="L137" s="12"/>
      <c r="M137" s="13" t="s">
        <v>750</v>
      </c>
      <c r="N137" s="14"/>
      <c r="O137" s="13" t="str">
        <f>IF(L137="Yes",(IF(N137="yes","Sponsor Certified Compliant",IF(N137="No","Sponsor Certified Not Compliant",""))),IF(L137="No",IF(N137&lt;&gt;"","Do not answer Question 2","Sponsor Certified Not Applicable"),""))</f>
        <v/>
      </c>
      <c r="P137" s="108" t="s">
        <v>71</v>
      </c>
      <c r="Q137" s="12"/>
      <c r="R137" s="56"/>
      <c r="S137" s="17"/>
      <c r="T137" s="17"/>
      <c r="U137" s="17"/>
    </row>
    <row r="138" spans="1:21" s="28" customFormat="1" ht="175.5" customHeight="1" x14ac:dyDescent="0.3">
      <c r="A138" s="39">
        <v>416</v>
      </c>
      <c r="B138" s="40" t="s">
        <v>751</v>
      </c>
      <c r="C138" s="13" t="s">
        <v>84</v>
      </c>
      <c r="D138" s="40"/>
      <c r="E138" s="13" t="s">
        <v>746</v>
      </c>
      <c r="F138" s="13" t="s">
        <v>66</v>
      </c>
      <c r="G138" s="13" t="s">
        <v>672</v>
      </c>
      <c r="H138" s="13" t="s">
        <v>673</v>
      </c>
      <c r="I138" s="41">
        <v>43406</v>
      </c>
      <c r="J138" s="42" t="s">
        <v>752</v>
      </c>
      <c r="K138" s="42" t="s">
        <v>753</v>
      </c>
      <c r="L138" s="12"/>
      <c r="M138" s="13" t="s">
        <v>754</v>
      </c>
      <c r="N138" s="14"/>
      <c r="O138" s="13" t="str">
        <f>IF(L138="Yes",(IF(N138="yes","Sponsor Certified Not Compliant",IF(N138="No","Sponsor Certified Compliant",""))),IF(L138="No",IF(N138&lt;&gt;"","Do not answer Question 2","Sponsor Certified Not Applicable"),""))</f>
        <v/>
      </c>
      <c r="P138" s="108" t="s">
        <v>71</v>
      </c>
      <c r="Q138" s="12"/>
      <c r="R138" s="56"/>
      <c r="S138" s="17"/>
      <c r="T138" s="17"/>
      <c r="U138" s="17"/>
    </row>
    <row r="139" spans="1:21" s="28" customFormat="1" ht="124.5" customHeight="1" x14ac:dyDescent="0.3">
      <c r="A139" s="39">
        <v>417</v>
      </c>
      <c r="B139" s="13" t="s">
        <v>755</v>
      </c>
      <c r="C139" s="13" t="s">
        <v>755</v>
      </c>
      <c r="D139" s="40"/>
      <c r="E139" s="13" t="s">
        <v>756</v>
      </c>
      <c r="F139" s="13" t="s">
        <v>66</v>
      </c>
      <c r="G139" s="13" t="s">
        <v>672</v>
      </c>
      <c r="H139" s="13" t="s">
        <v>673</v>
      </c>
      <c r="I139" s="41">
        <v>43406</v>
      </c>
      <c r="J139" s="42" t="s">
        <v>757</v>
      </c>
      <c r="K139" s="42" t="s">
        <v>758</v>
      </c>
      <c r="L139" s="12"/>
      <c r="M139" s="56"/>
      <c r="N139" s="56"/>
      <c r="O139" s="13" t="str">
        <f>IF(L139="Yes","Sponsor Certified Compliant",IF(L139="No","Sponsor Certified Not Compliant",""))</f>
        <v/>
      </c>
      <c r="P139" s="108" t="s">
        <v>71</v>
      </c>
      <c r="Q139" s="12"/>
      <c r="R139" s="13" t="s">
        <v>710</v>
      </c>
      <c r="S139" s="17"/>
      <c r="T139" s="17"/>
      <c r="U139" s="17"/>
    </row>
    <row r="140" spans="1:21" s="28" customFormat="1" ht="78" customHeight="1" x14ac:dyDescent="0.3">
      <c r="A140" s="39">
        <v>418</v>
      </c>
      <c r="B140" s="40" t="s">
        <v>759</v>
      </c>
      <c r="C140" s="13"/>
      <c r="D140" s="40"/>
      <c r="E140" s="13" t="s">
        <v>760</v>
      </c>
      <c r="F140" s="13" t="s">
        <v>66</v>
      </c>
      <c r="G140" s="13" t="s">
        <v>672</v>
      </c>
      <c r="H140" s="13" t="s">
        <v>673</v>
      </c>
      <c r="I140" s="41" t="s">
        <v>604</v>
      </c>
      <c r="J140" s="42" t="s">
        <v>761</v>
      </c>
      <c r="K140" s="42" t="s">
        <v>762</v>
      </c>
      <c r="L140" s="12"/>
      <c r="M140" s="13" t="s">
        <v>763</v>
      </c>
      <c r="N140" s="14"/>
      <c r="O140" s="13" t="str">
        <f>IF(L140="Yes",(IF(N140="yes","Sponsor Certified Compliant",IF(N140="No","Sponsor Certified Not Compliant",""))),IF(L140="No",IF(N140&lt;&gt;"","Do not answer Question 2","Sponsor Certified Not Applicable"),""))</f>
        <v/>
      </c>
      <c r="P140" s="108" t="s">
        <v>71</v>
      </c>
      <c r="Q140" s="12"/>
      <c r="R140" s="56"/>
      <c r="S140" s="17"/>
      <c r="T140" s="17"/>
      <c r="U140" s="17"/>
    </row>
    <row r="141" spans="1:21" s="28" customFormat="1" ht="98.25" customHeight="1" x14ac:dyDescent="0.3">
      <c r="A141" s="39">
        <v>426</v>
      </c>
      <c r="B141" s="13" t="s">
        <v>764</v>
      </c>
      <c r="C141" s="13" t="s">
        <v>764</v>
      </c>
      <c r="D141" s="13"/>
      <c r="E141" s="13" t="s">
        <v>765</v>
      </c>
      <c r="F141" s="13" t="s">
        <v>66</v>
      </c>
      <c r="G141" s="15" t="s">
        <v>672</v>
      </c>
      <c r="H141" s="15" t="s">
        <v>766</v>
      </c>
      <c r="I141" s="41">
        <v>42276</v>
      </c>
      <c r="J141" s="42" t="s">
        <v>767</v>
      </c>
      <c r="K141" s="42" t="s">
        <v>768</v>
      </c>
      <c r="L141" s="12"/>
      <c r="M141" s="56"/>
      <c r="N141" s="56"/>
      <c r="O141" s="13" t="str">
        <f>IF(L141="Yes","Sponsor Certified Compliant",IF(L141="No","Sponsor Certified Not Compliant",""))</f>
        <v/>
      </c>
      <c r="P141" s="108" t="s">
        <v>71</v>
      </c>
      <c r="Q141" s="12"/>
      <c r="R141" s="13" t="s">
        <v>769</v>
      </c>
      <c r="S141" s="17"/>
      <c r="T141" s="17"/>
      <c r="U141" s="17"/>
    </row>
    <row r="142" spans="1:21" s="28" customFormat="1" ht="87" customHeight="1" x14ac:dyDescent="0.3">
      <c r="A142" s="39">
        <v>427</v>
      </c>
      <c r="B142" s="13" t="s">
        <v>770</v>
      </c>
      <c r="C142" s="13" t="s">
        <v>771</v>
      </c>
      <c r="D142" s="13" t="s">
        <v>771</v>
      </c>
      <c r="E142" s="13" t="s">
        <v>65</v>
      </c>
      <c r="F142" s="13" t="s">
        <v>66</v>
      </c>
      <c r="G142" s="15" t="s">
        <v>672</v>
      </c>
      <c r="H142" s="15" t="s">
        <v>766</v>
      </c>
      <c r="I142" s="41">
        <v>42627</v>
      </c>
      <c r="J142" s="42" t="s">
        <v>772</v>
      </c>
      <c r="K142" s="42" t="s">
        <v>773</v>
      </c>
      <c r="L142" s="12"/>
      <c r="M142" s="56"/>
      <c r="N142" s="56"/>
      <c r="O142" s="13" t="str">
        <f>IF(L142="Yes","Sponsor Certified Compliant",IF(L142="No","Sponsor Certified Not Compliant",""))</f>
        <v/>
      </c>
      <c r="P142" s="108" t="s">
        <v>71</v>
      </c>
      <c r="Q142" s="12"/>
      <c r="R142" s="13" t="s">
        <v>710</v>
      </c>
      <c r="S142" s="17"/>
      <c r="T142" s="17"/>
      <c r="U142" s="17"/>
    </row>
    <row r="143" spans="1:21" s="28" customFormat="1" ht="77.25" customHeight="1" x14ac:dyDescent="0.3">
      <c r="A143" s="39">
        <v>428</v>
      </c>
      <c r="B143" s="13" t="s">
        <v>774</v>
      </c>
      <c r="C143" s="13" t="s">
        <v>608</v>
      </c>
      <c r="D143" s="13"/>
      <c r="E143" s="13" t="s">
        <v>775</v>
      </c>
      <c r="F143" s="13" t="s">
        <v>66</v>
      </c>
      <c r="G143" s="15" t="s">
        <v>672</v>
      </c>
      <c r="H143" s="15" t="s">
        <v>766</v>
      </c>
      <c r="I143" s="41">
        <v>41546</v>
      </c>
      <c r="J143" s="13" t="s">
        <v>776</v>
      </c>
      <c r="K143" s="13" t="s">
        <v>777</v>
      </c>
      <c r="L143" s="12"/>
      <c r="M143" s="13" t="s">
        <v>778</v>
      </c>
      <c r="N143" s="14"/>
      <c r="O143" s="13" t="str">
        <f>IF(L143="Yes",(IF(N143="yes","Sponsor Certified Compliant",IF(N143="No","Sponsor Certified Not Compliant",""))),IF(L143="No",IF(N143&lt;&gt;"","Do not answer Question 2","Sponsor Certified Not Applicable"),""))</f>
        <v/>
      </c>
      <c r="P143" s="108" t="s">
        <v>71</v>
      </c>
      <c r="Q143" s="12"/>
      <c r="R143" s="56"/>
      <c r="S143" s="17"/>
      <c r="T143" s="17"/>
      <c r="U143" s="17"/>
    </row>
    <row r="144" spans="1:21" s="29" customFormat="1" ht="78" customHeight="1" x14ac:dyDescent="0.3">
      <c r="A144" s="43">
        <v>429</v>
      </c>
      <c r="B144" s="15" t="s">
        <v>779</v>
      </c>
      <c r="C144" s="15" t="s">
        <v>780</v>
      </c>
      <c r="D144" s="15" t="s">
        <v>781</v>
      </c>
      <c r="E144" s="15" t="s">
        <v>782</v>
      </c>
      <c r="F144" s="15" t="s">
        <v>66</v>
      </c>
      <c r="G144" s="15" t="s">
        <v>672</v>
      </c>
      <c r="H144" s="15" t="s">
        <v>766</v>
      </c>
      <c r="I144" s="44" t="s">
        <v>783</v>
      </c>
      <c r="J144" s="15" t="s">
        <v>784</v>
      </c>
      <c r="K144" s="15" t="s">
        <v>785</v>
      </c>
      <c r="L144" s="12"/>
      <c r="M144" s="56"/>
      <c r="N144" s="56"/>
      <c r="O144" s="15" t="str">
        <f>IF(L144="Yes","Sponsor Certified Compliant",IF(L144="No","Sponsor Certified Not Compliant",""))</f>
        <v/>
      </c>
      <c r="P144" s="108" t="s">
        <v>71</v>
      </c>
      <c r="Q144" s="12"/>
      <c r="R144" s="56"/>
      <c r="S144" s="17"/>
      <c r="T144" s="17"/>
      <c r="U144" s="17"/>
    </row>
    <row r="145" spans="1:21" s="28" customFormat="1" ht="99" customHeight="1" x14ac:dyDescent="0.3">
      <c r="A145" s="39">
        <v>431</v>
      </c>
      <c r="B145" s="13" t="s">
        <v>786</v>
      </c>
      <c r="C145" s="13" t="s">
        <v>786</v>
      </c>
      <c r="D145" s="13"/>
      <c r="E145" s="13" t="s">
        <v>787</v>
      </c>
      <c r="F145" s="13" t="s">
        <v>66</v>
      </c>
      <c r="G145" s="15" t="s">
        <v>672</v>
      </c>
      <c r="H145" s="15" t="s">
        <v>766</v>
      </c>
      <c r="I145" s="41">
        <v>37890</v>
      </c>
      <c r="J145" s="42" t="s">
        <v>788</v>
      </c>
      <c r="K145" s="42" t="s">
        <v>789</v>
      </c>
      <c r="L145" s="12"/>
      <c r="M145" s="56"/>
      <c r="N145" s="56"/>
      <c r="O145" s="13" t="str">
        <f t="shared" ref="O145:O150" si="9">IF(L145="Yes","Sponsor Certified Compliant",IF(L145="No","Sponsor Certified Not Compliant",""))</f>
        <v/>
      </c>
      <c r="P145" s="108" t="s">
        <v>71</v>
      </c>
      <c r="Q145" s="12"/>
      <c r="R145" s="13" t="s">
        <v>790</v>
      </c>
      <c r="S145" s="17"/>
      <c r="T145" s="17"/>
      <c r="U145" s="17"/>
    </row>
    <row r="146" spans="1:21" s="28" customFormat="1" ht="77.25" customHeight="1" x14ac:dyDescent="0.3">
      <c r="A146" s="39">
        <v>432</v>
      </c>
      <c r="B146" s="40" t="s">
        <v>791</v>
      </c>
      <c r="C146" s="40" t="s">
        <v>791</v>
      </c>
      <c r="D146" s="40"/>
      <c r="E146" s="13" t="s">
        <v>65</v>
      </c>
      <c r="F146" s="13" t="s">
        <v>66</v>
      </c>
      <c r="G146" s="15" t="s">
        <v>672</v>
      </c>
      <c r="H146" s="15" t="s">
        <v>766</v>
      </c>
      <c r="I146" s="41">
        <v>42627</v>
      </c>
      <c r="J146" s="42" t="s">
        <v>792</v>
      </c>
      <c r="K146" s="42" t="s">
        <v>793</v>
      </c>
      <c r="L146" s="12"/>
      <c r="M146" s="56"/>
      <c r="N146" s="56"/>
      <c r="O146" s="13" t="str">
        <f t="shared" si="9"/>
        <v/>
      </c>
      <c r="P146" s="108" t="s">
        <v>71</v>
      </c>
      <c r="Q146" s="12"/>
      <c r="R146" s="13" t="s">
        <v>105</v>
      </c>
      <c r="S146" s="17"/>
      <c r="T146" s="17"/>
      <c r="U146" s="17"/>
    </row>
    <row r="147" spans="1:21" s="28" customFormat="1" ht="95.25" customHeight="1" x14ac:dyDescent="0.3">
      <c r="A147" s="39">
        <v>433</v>
      </c>
      <c r="B147" s="13" t="s">
        <v>794</v>
      </c>
      <c r="C147" s="13" t="s">
        <v>84</v>
      </c>
      <c r="D147" s="13"/>
      <c r="E147" s="13" t="s">
        <v>795</v>
      </c>
      <c r="F147" s="13" t="s">
        <v>66</v>
      </c>
      <c r="G147" s="15" t="s">
        <v>672</v>
      </c>
      <c r="H147" s="15" t="s">
        <v>766</v>
      </c>
      <c r="I147" s="41">
        <v>42086</v>
      </c>
      <c r="J147" s="42" t="s">
        <v>796</v>
      </c>
      <c r="K147" s="42" t="s">
        <v>797</v>
      </c>
      <c r="L147" s="12"/>
      <c r="M147" s="56"/>
      <c r="N147" s="56"/>
      <c r="O147" s="13" t="str">
        <f t="shared" si="9"/>
        <v/>
      </c>
      <c r="P147" s="108" t="s">
        <v>71</v>
      </c>
      <c r="Q147" s="12"/>
      <c r="R147" s="13" t="s">
        <v>798</v>
      </c>
      <c r="S147" s="17"/>
      <c r="T147" s="17"/>
      <c r="U147" s="17"/>
    </row>
    <row r="148" spans="1:21" s="28" customFormat="1" ht="82.5" customHeight="1" x14ac:dyDescent="0.3">
      <c r="A148" s="39">
        <v>434</v>
      </c>
      <c r="B148" s="13" t="s">
        <v>711</v>
      </c>
      <c r="C148" s="13" t="s">
        <v>84</v>
      </c>
      <c r="D148" s="13"/>
      <c r="E148" s="13" t="s">
        <v>712</v>
      </c>
      <c r="F148" s="13" t="s">
        <v>66</v>
      </c>
      <c r="G148" s="15" t="s">
        <v>672</v>
      </c>
      <c r="H148" s="15" t="s">
        <v>766</v>
      </c>
      <c r="I148" s="41">
        <v>42627</v>
      </c>
      <c r="J148" s="42" t="s">
        <v>799</v>
      </c>
      <c r="K148" s="42" t="s">
        <v>800</v>
      </c>
      <c r="L148" s="12"/>
      <c r="M148" s="56"/>
      <c r="N148" s="56"/>
      <c r="O148" s="13" t="str">
        <f t="shared" si="9"/>
        <v/>
      </c>
      <c r="P148" s="108" t="s">
        <v>71</v>
      </c>
      <c r="Q148" s="12"/>
      <c r="R148" s="56"/>
      <c r="S148" s="17"/>
      <c r="T148" s="17"/>
      <c r="U148" s="17"/>
    </row>
    <row r="149" spans="1:21" s="28" customFormat="1" ht="77.25" customHeight="1" x14ac:dyDescent="0.3">
      <c r="A149" s="39">
        <v>435</v>
      </c>
      <c r="B149" s="40" t="s">
        <v>801</v>
      </c>
      <c r="C149" s="13" t="s">
        <v>84</v>
      </c>
      <c r="D149" s="40"/>
      <c r="E149" s="13" t="s">
        <v>802</v>
      </c>
      <c r="F149" s="13" t="s">
        <v>66</v>
      </c>
      <c r="G149" s="15" t="s">
        <v>672</v>
      </c>
      <c r="H149" s="15" t="s">
        <v>766</v>
      </c>
      <c r="I149" s="41">
        <v>37719</v>
      </c>
      <c r="J149" s="42" t="s">
        <v>803</v>
      </c>
      <c r="K149" s="42" t="s">
        <v>804</v>
      </c>
      <c r="L149" s="12"/>
      <c r="M149" s="56"/>
      <c r="N149" s="56"/>
      <c r="O149" s="13" t="str">
        <f t="shared" si="9"/>
        <v/>
      </c>
      <c r="P149" s="108" t="s">
        <v>71</v>
      </c>
      <c r="Q149" s="12"/>
      <c r="R149" s="56"/>
      <c r="S149" s="17"/>
      <c r="T149" s="17"/>
      <c r="U149" s="17"/>
    </row>
    <row r="150" spans="1:21" s="28" customFormat="1" ht="80.25" customHeight="1" x14ac:dyDescent="0.3">
      <c r="A150" s="39">
        <v>436</v>
      </c>
      <c r="B150" s="13" t="s">
        <v>805</v>
      </c>
      <c r="C150" s="13" t="s">
        <v>84</v>
      </c>
      <c r="D150" s="13"/>
      <c r="E150" s="13" t="s">
        <v>806</v>
      </c>
      <c r="F150" s="13" t="s">
        <v>66</v>
      </c>
      <c r="G150" s="15" t="s">
        <v>672</v>
      </c>
      <c r="H150" s="15" t="s">
        <v>766</v>
      </c>
      <c r="I150" s="41">
        <v>41176</v>
      </c>
      <c r="J150" s="42" t="s">
        <v>807</v>
      </c>
      <c r="K150" s="42" t="s">
        <v>808</v>
      </c>
      <c r="L150" s="12"/>
      <c r="M150" s="56"/>
      <c r="N150" s="56"/>
      <c r="O150" s="13" t="str">
        <f t="shared" si="9"/>
        <v/>
      </c>
      <c r="P150" s="108" t="s">
        <v>71</v>
      </c>
      <c r="Q150" s="12"/>
      <c r="R150" s="13" t="s">
        <v>809</v>
      </c>
      <c r="S150" s="17"/>
      <c r="T150" s="17"/>
      <c r="U150" s="17"/>
    </row>
    <row r="151" spans="1:21" s="28" customFormat="1" ht="216" customHeight="1" x14ac:dyDescent="0.3">
      <c r="A151" s="39">
        <v>437</v>
      </c>
      <c r="B151" s="13" t="s">
        <v>810</v>
      </c>
      <c r="C151" s="13" t="s">
        <v>810</v>
      </c>
      <c r="D151" s="13"/>
      <c r="E151" s="13" t="s">
        <v>811</v>
      </c>
      <c r="F151" s="13" t="s">
        <v>812</v>
      </c>
      <c r="G151" s="15" t="s">
        <v>672</v>
      </c>
      <c r="H151" s="15" t="s">
        <v>766</v>
      </c>
      <c r="I151" s="41">
        <v>42401</v>
      </c>
      <c r="J151" s="13" t="s">
        <v>813</v>
      </c>
      <c r="K151" s="46" t="s">
        <v>96</v>
      </c>
      <c r="L151" s="14" t="str">
        <f>IF('Efficiency Questions'!$F$10="No",'Efficiency Questions'!$F$10,IF('Efficiency Questions'!$F$10="Yes","","Typing in this cell will remove the Efficiency Formula"))</f>
        <v>Typing in this cell will remove the Efficiency Formula</v>
      </c>
      <c r="M151" s="15" t="s">
        <v>814</v>
      </c>
      <c r="N151" s="14"/>
      <c r="O151" s="13" t="str">
        <f>IF(L151="Yes",(IF(N151="yes","Sponsor Certified Compliant",IF(N151="No","Sponsor Certified Not Compliant",""))),IF(L151="No",IF(N151&lt;&gt;"","Do not answer Question 2","Sponsor Certified Not Applicable"),""))</f>
        <v/>
      </c>
      <c r="P151" s="108" t="s">
        <v>71</v>
      </c>
      <c r="Q151" s="12"/>
      <c r="R151" s="15" t="s">
        <v>815</v>
      </c>
      <c r="S151" s="17"/>
      <c r="T151" s="17"/>
      <c r="U151" s="17"/>
    </row>
    <row r="152" spans="1:21" s="28" customFormat="1" ht="77.25" customHeight="1" x14ac:dyDescent="0.3">
      <c r="A152" s="39">
        <v>438</v>
      </c>
      <c r="B152" s="13" t="s">
        <v>816</v>
      </c>
      <c r="C152" s="13" t="s">
        <v>84</v>
      </c>
      <c r="D152" s="13"/>
      <c r="E152" s="13" t="s">
        <v>817</v>
      </c>
      <c r="F152" s="13" t="s">
        <v>818</v>
      </c>
      <c r="G152" s="15" t="s">
        <v>672</v>
      </c>
      <c r="H152" s="15" t="s">
        <v>766</v>
      </c>
      <c r="I152" s="41">
        <v>41546</v>
      </c>
      <c r="J152" s="13" t="s">
        <v>2573</v>
      </c>
      <c r="K152" s="13" t="s">
        <v>819</v>
      </c>
      <c r="L152" s="14"/>
      <c r="M152" s="13" t="s">
        <v>2572</v>
      </c>
      <c r="N152" s="14"/>
      <c r="O152" s="13" t="str">
        <f>IF(L152="Yes",(IF(N152="yes","Sponsor Certified Compliant",IF(N152="No","Sponsor Certified Not Compliant",""))),IF(L152="No",IF(N152&lt;&gt;"","Do not answer Question 2","Sponsor Certified Not Applicable"),""))</f>
        <v/>
      </c>
      <c r="P152" s="108" t="s">
        <v>71</v>
      </c>
      <c r="Q152" s="12"/>
      <c r="R152" s="13" t="s">
        <v>820</v>
      </c>
      <c r="S152" s="17"/>
      <c r="T152" s="17"/>
      <c r="U152" s="17"/>
    </row>
    <row r="153" spans="1:21" s="28" customFormat="1" ht="106.5" customHeight="1" x14ac:dyDescent="0.3">
      <c r="A153" s="39">
        <v>439</v>
      </c>
      <c r="B153" s="13" t="s">
        <v>821</v>
      </c>
      <c r="C153" s="13" t="s">
        <v>821</v>
      </c>
      <c r="D153" s="13"/>
      <c r="E153" s="13" t="s">
        <v>822</v>
      </c>
      <c r="F153" s="13" t="s">
        <v>66</v>
      </c>
      <c r="G153" s="13" t="s">
        <v>672</v>
      </c>
      <c r="H153" s="13" t="s">
        <v>766</v>
      </c>
      <c r="I153" s="41">
        <v>43371</v>
      </c>
      <c r="J153" s="13" t="s">
        <v>2571</v>
      </c>
      <c r="K153" s="13" t="s">
        <v>2570</v>
      </c>
      <c r="L153" s="12"/>
      <c r="M153" s="56"/>
      <c r="N153" s="56"/>
      <c r="O153" s="13" t="str">
        <f>IF(L153="Yes","Sponsor Certified Compliant",IF(L153="No","Sponsor Certified Not Compliant",""))</f>
        <v/>
      </c>
      <c r="P153" s="108" t="s">
        <v>71</v>
      </c>
      <c r="Q153" s="12"/>
      <c r="R153" s="56"/>
      <c r="S153" s="17"/>
      <c r="T153" s="17"/>
      <c r="U153" s="17"/>
    </row>
    <row r="154" spans="1:21" s="28" customFormat="1" ht="90.75" customHeight="1" x14ac:dyDescent="0.3">
      <c r="A154" s="39">
        <v>440</v>
      </c>
      <c r="B154" s="13" t="s">
        <v>823</v>
      </c>
      <c r="C154" s="13" t="s">
        <v>824</v>
      </c>
      <c r="D154" s="13"/>
      <c r="E154" s="13" t="s">
        <v>822</v>
      </c>
      <c r="F154" s="13" t="s">
        <v>66</v>
      </c>
      <c r="G154" s="13" t="s">
        <v>672</v>
      </c>
      <c r="H154" s="13" t="s">
        <v>766</v>
      </c>
      <c r="I154" s="41">
        <v>43371</v>
      </c>
      <c r="J154" s="13" t="s">
        <v>825</v>
      </c>
      <c r="K154" s="13" t="s">
        <v>826</v>
      </c>
      <c r="L154" s="12"/>
      <c r="M154" s="56"/>
      <c r="N154" s="56"/>
      <c r="O154" s="13" t="str">
        <f>IF(L154="Yes","Sponsor Certified Compliant",IF(L154="No","Sponsor Certified Not Compliant",""))</f>
        <v/>
      </c>
      <c r="P154" s="108" t="s">
        <v>71</v>
      </c>
      <c r="Q154" s="12"/>
      <c r="R154" s="13" t="s">
        <v>827</v>
      </c>
      <c r="S154" s="17"/>
      <c r="T154" s="17"/>
      <c r="U154" s="17"/>
    </row>
    <row r="155" spans="1:21" s="28" customFormat="1" ht="108.75" customHeight="1" x14ac:dyDescent="0.3">
      <c r="A155" s="39">
        <v>441</v>
      </c>
      <c r="B155" s="13" t="s">
        <v>828</v>
      </c>
      <c r="C155" s="13" t="s">
        <v>829</v>
      </c>
      <c r="D155" s="13"/>
      <c r="E155" s="13" t="s">
        <v>822</v>
      </c>
      <c r="F155" s="13" t="s">
        <v>66</v>
      </c>
      <c r="G155" s="13" t="s">
        <v>672</v>
      </c>
      <c r="H155" s="13" t="s">
        <v>766</v>
      </c>
      <c r="I155" s="41">
        <v>43371</v>
      </c>
      <c r="J155" s="13" t="s">
        <v>830</v>
      </c>
      <c r="K155" s="13" t="s">
        <v>831</v>
      </c>
      <c r="L155" s="12"/>
      <c r="M155" s="13" t="s">
        <v>832</v>
      </c>
      <c r="N155" s="14"/>
      <c r="O155" s="13" t="str">
        <f>IF(L155="Yes",(IF(N155="yes","Sponsor Certified Compliant",IF(N155="No","Sponsor Certified Not Compliant",""))),IF(L155="No",IF(N155&lt;&gt;"","Do not answer Question 2","Sponsor Certified Not Applicable"),""))</f>
        <v/>
      </c>
      <c r="P155" s="108" t="s">
        <v>71</v>
      </c>
      <c r="Q155" s="12"/>
      <c r="R155" s="56"/>
      <c r="S155" s="17"/>
      <c r="T155" s="17"/>
      <c r="U155" s="17"/>
    </row>
    <row r="156" spans="1:21" s="28" customFormat="1" ht="117.75" customHeight="1" x14ac:dyDescent="0.3">
      <c r="A156" s="39">
        <v>442</v>
      </c>
      <c r="B156" s="13" t="s">
        <v>833</v>
      </c>
      <c r="C156" s="13" t="s">
        <v>833</v>
      </c>
      <c r="D156" s="13"/>
      <c r="E156" s="13" t="s">
        <v>756</v>
      </c>
      <c r="F156" s="13" t="s">
        <v>66</v>
      </c>
      <c r="G156" s="13" t="s">
        <v>672</v>
      </c>
      <c r="H156" s="13" t="s">
        <v>766</v>
      </c>
      <c r="I156" s="41">
        <v>43371</v>
      </c>
      <c r="J156" s="13" t="s">
        <v>834</v>
      </c>
      <c r="K156" s="13" t="s">
        <v>835</v>
      </c>
      <c r="L156" s="12"/>
      <c r="M156" s="56"/>
      <c r="N156" s="56"/>
      <c r="O156" s="13" t="str">
        <f>IF(L156="Yes","Sponsor Certified Compliant",IF(L156="No","Sponsor Certified Not Compliant",""))</f>
        <v/>
      </c>
      <c r="P156" s="108" t="s">
        <v>71</v>
      </c>
      <c r="Q156" s="12"/>
      <c r="R156" s="13" t="s">
        <v>710</v>
      </c>
      <c r="S156" s="17"/>
      <c r="T156" s="17"/>
      <c r="U156" s="17"/>
    </row>
    <row r="157" spans="1:21" s="28" customFormat="1" ht="77.25" customHeight="1" x14ac:dyDescent="0.3">
      <c r="A157" s="39">
        <v>443</v>
      </c>
      <c r="B157" s="13" t="s">
        <v>836</v>
      </c>
      <c r="C157" s="13" t="s">
        <v>84</v>
      </c>
      <c r="D157" s="13"/>
      <c r="E157" s="13" t="s">
        <v>837</v>
      </c>
      <c r="F157" s="13" t="s">
        <v>66</v>
      </c>
      <c r="G157" s="13" t="s">
        <v>672</v>
      </c>
      <c r="H157" s="13" t="s">
        <v>766</v>
      </c>
      <c r="I157" s="41">
        <v>41546</v>
      </c>
      <c r="J157" s="13" t="s">
        <v>838</v>
      </c>
      <c r="K157" s="13" t="s">
        <v>839</v>
      </c>
      <c r="L157" s="12"/>
      <c r="M157" s="13" t="s">
        <v>840</v>
      </c>
      <c r="N157" s="14"/>
      <c r="O157" s="13" t="str">
        <f>IF(L157="Yes",(IF(N157="yes","Sponsor Certified Compliant",IF(N157="No","Sponsor Certified Not Compliant",""))),IF(L157="No",IF(N157&lt;&gt;"","Do not answer Question 2","Sponsor Certified Not Applicable"),""))</f>
        <v/>
      </c>
      <c r="P157" s="108" t="s">
        <v>71</v>
      </c>
      <c r="Q157" s="12"/>
      <c r="R157" s="13" t="s">
        <v>72</v>
      </c>
      <c r="S157" s="17"/>
      <c r="T157" s="17"/>
      <c r="U157" s="17"/>
    </row>
    <row r="158" spans="1:21" s="28" customFormat="1" ht="78.650000000000006" customHeight="1" x14ac:dyDescent="0.3">
      <c r="A158" s="39">
        <v>501</v>
      </c>
      <c r="B158" s="13" t="s">
        <v>841</v>
      </c>
      <c r="C158" s="13" t="s">
        <v>841</v>
      </c>
      <c r="D158" s="13"/>
      <c r="E158" s="13" t="s">
        <v>842</v>
      </c>
      <c r="F158" s="13" t="s">
        <v>66</v>
      </c>
      <c r="G158" s="15" t="s">
        <v>843</v>
      </c>
      <c r="H158" s="15" t="s">
        <v>843</v>
      </c>
      <c r="I158" s="41">
        <v>40815</v>
      </c>
      <c r="J158" s="42" t="s">
        <v>844</v>
      </c>
      <c r="K158" s="42" t="s">
        <v>845</v>
      </c>
      <c r="L158" s="14"/>
      <c r="M158" s="13" t="s">
        <v>846</v>
      </c>
      <c r="N158" s="14"/>
      <c r="O158" s="13" t="str">
        <f>IF(L158="Yes",(IF(N158="yes","Sponsor Certified Compliant",IF(N158="No","Sponsor Certified Not Compliant",""))),IF(L158="No",IF(N158&lt;&gt;"","Do not answer Question 2","Sponsor Certified Not Applicable"),""))</f>
        <v/>
      </c>
      <c r="P158" s="108" t="s">
        <v>71</v>
      </c>
      <c r="Q158" s="12"/>
      <c r="R158" s="56"/>
      <c r="S158" s="17"/>
      <c r="T158" s="17"/>
      <c r="U158" s="17"/>
    </row>
    <row r="159" spans="1:21" s="29" customFormat="1" ht="78" customHeight="1" x14ac:dyDescent="0.3">
      <c r="A159" s="43">
        <v>502</v>
      </c>
      <c r="B159" s="52" t="s">
        <v>847</v>
      </c>
      <c r="C159" s="52" t="s">
        <v>847</v>
      </c>
      <c r="D159" s="52"/>
      <c r="E159" s="15" t="s">
        <v>848</v>
      </c>
      <c r="F159" s="15" t="s">
        <v>66</v>
      </c>
      <c r="G159" s="15" t="s">
        <v>843</v>
      </c>
      <c r="H159" s="15" t="s">
        <v>843</v>
      </c>
      <c r="I159" s="44"/>
      <c r="J159" s="45" t="s">
        <v>849</v>
      </c>
      <c r="K159" s="45" t="s">
        <v>850</v>
      </c>
      <c r="L159" s="12"/>
      <c r="M159" s="45" t="s">
        <v>851</v>
      </c>
      <c r="N159" s="14"/>
      <c r="O159" s="15" t="str">
        <f>IF(L159="Yes",(IF(N159="yes","Sponsor Certified Compliant",IF(N159="No","Sponsor Certified Not Compliant",""))),IF(L159="No",IF(N159&lt;&gt;"","Do not answer Question 2","Sponsor Certified Not Applicable"),""))</f>
        <v/>
      </c>
      <c r="P159" s="108" t="s">
        <v>71</v>
      </c>
      <c r="Q159" s="12"/>
      <c r="R159" s="15" t="s">
        <v>72</v>
      </c>
      <c r="S159" s="17"/>
      <c r="T159" s="17"/>
      <c r="U159" s="17"/>
    </row>
    <row r="160" spans="1:21" s="29" customFormat="1" ht="78.75" customHeight="1" x14ac:dyDescent="0.3">
      <c r="A160" s="43">
        <v>503</v>
      </c>
      <c r="B160" s="15" t="s">
        <v>852</v>
      </c>
      <c r="C160" s="15" t="s">
        <v>852</v>
      </c>
      <c r="D160" s="15"/>
      <c r="E160" s="15" t="s">
        <v>853</v>
      </c>
      <c r="F160" s="15" t="s">
        <v>66</v>
      </c>
      <c r="G160" s="15" t="s">
        <v>843</v>
      </c>
      <c r="H160" s="15" t="s">
        <v>843</v>
      </c>
      <c r="I160" s="44">
        <v>41546</v>
      </c>
      <c r="J160" s="45" t="s">
        <v>854</v>
      </c>
      <c r="K160" s="45" t="s">
        <v>855</v>
      </c>
      <c r="L160" s="12"/>
      <c r="M160" s="56"/>
      <c r="N160" s="56"/>
      <c r="O160" s="15" t="str">
        <f>IF(L160="Yes","Sponsor Certified Compliant",IF(L160="No","Sponsor Certified Not Compliant",""))</f>
        <v/>
      </c>
      <c r="P160" s="108" t="s">
        <v>71</v>
      </c>
      <c r="Q160" s="12"/>
      <c r="R160" s="56"/>
      <c r="S160" s="17"/>
      <c r="T160" s="17"/>
      <c r="U160" s="17"/>
    </row>
    <row r="161" spans="1:21" s="28" customFormat="1" ht="77.25" customHeight="1" x14ac:dyDescent="0.3">
      <c r="A161" s="39">
        <v>504</v>
      </c>
      <c r="B161" s="13" t="s">
        <v>856</v>
      </c>
      <c r="C161" s="13" t="s">
        <v>856</v>
      </c>
      <c r="D161" s="40"/>
      <c r="E161" s="13" t="s">
        <v>65</v>
      </c>
      <c r="F161" s="13" t="s">
        <v>66</v>
      </c>
      <c r="G161" s="15" t="s">
        <v>843</v>
      </c>
      <c r="H161" s="15" t="s">
        <v>843</v>
      </c>
      <c r="I161" s="41">
        <v>42627</v>
      </c>
      <c r="J161" s="42" t="s">
        <v>857</v>
      </c>
      <c r="K161" s="42" t="s">
        <v>858</v>
      </c>
      <c r="L161" s="12"/>
      <c r="M161" s="56"/>
      <c r="N161" s="56"/>
      <c r="O161" s="13" t="str">
        <f>IF(L161="Yes","Sponsor Certified Compliant",IF(L161="No","Sponsor Certified Not Compliant",""))</f>
        <v/>
      </c>
      <c r="P161" s="108" t="s">
        <v>71</v>
      </c>
      <c r="Q161" s="12"/>
      <c r="R161" s="13" t="s">
        <v>105</v>
      </c>
      <c r="S161" s="17"/>
      <c r="T161" s="17"/>
      <c r="U161" s="17"/>
    </row>
    <row r="162" spans="1:21" s="28" customFormat="1" ht="77.25" customHeight="1" x14ac:dyDescent="0.3">
      <c r="A162" s="39">
        <v>505</v>
      </c>
      <c r="B162" s="13" t="s">
        <v>859</v>
      </c>
      <c r="C162" s="40" t="s">
        <v>84</v>
      </c>
      <c r="D162" s="42" t="s">
        <v>860</v>
      </c>
      <c r="E162" s="13" t="s">
        <v>861</v>
      </c>
      <c r="F162" s="13" t="s">
        <v>66</v>
      </c>
      <c r="G162" s="15" t="s">
        <v>843</v>
      </c>
      <c r="H162" s="15" t="s">
        <v>843</v>
      </c>
      <c r="I162" s="41">
        <v>42324</v>
      </c>
      <c r="J162" s="13" t="s">
        <v>862</v>
      </c>
      <c r="K162" s="13" t="s">
        <v>863</v>
      </c>
      <c r="L162" s="12"/>
      <c r="M162" s="56"/>
      <c r="N162" s="56"/>
      <c r="O162" s="13" t="str">
        <f>IF(L162="Yes","Sponsor Certified Compliant",IF(L162="No","Sponsor Certified Not Compliant",""))</f>
        <v/>
      </c>
      <c r="P162" s="108" t="s">
        <v>71</v>
      </c>
      <c r="Q162" s="12"/>
      <c r="R162" s="56"/>
      <c r="S162" s="17"/>
      <c r="T162" s="17"/>
      <c r="U162" s="17"/>
    </row>
    <row r="163" spans="1:21" s="28" customFormat="1" ht="78" customHeight="1" x14ac:dyDescent="0.3">
      <c r="A163" s="39">
        <v>506</v>
      </c>
      <c r="B163" s="13" t="s">
        <v>864</v>
      </c>
      <c r="C163" s="13" t="s">
        <v>84</v>
      </c>
      <c r="D163" s="42" t="s">
        <v>865</v>
      </c>
      <c r="E163" s="13" t="s">
        <v>866</v>
      </c>
      <c r="F163" s="13" t="s">
        <v>66</v>
      </c>
      <c r="G163" s="15" t="s">
        <v>843</v>
      </c>
      <c r="H163" s="15" t="s">
        <v>843</v>
      </c>
      <c r="I163" s="41">
        <v>42495</v>
      </c>
      <c r="J163" s="13" t="s">
        <v>867</v>
      </c>
      <c r="K163" s="15" t="s">
        <v>868</v>
      </c>
      <c r="L163" s="12"/>
      <c r="M163" s="13" t="s">
        <v>869</v>
      </c>
      <c r="N163" s="12"/>
      <c r="O163" s="13" t="str">
        <f>IF(L163="No",(IF(N163="yes","Sponsor Certified Compliant",IF(N163="No","Sponsor Certified Not Compliant",""))),IF(L163="Yes",IF(N163&lt;&gt;"","Do not answer Question 2","Sponsor Certified Not Applicable"),""))</f>
        <v/>
      </c>
      <c r="P163" s="108" t="s">
        <v>71</v>
      </c>
      <c r="Q163" s="12"/>
      <c r="R163" s="13" t="s">
        <v>870</v>
      </c>
      <c r="S163" s="17"/>
      <c r="T163" s="17"/>
      <c r="U163" s="17"/>
    </row>
    <row r="164" spans="1:21" s="28" customFormat="1" ht="210" customHeight="1" x14ac:dyDescent="0.3">
      <c r="A164" s="39">
        <v>507</v>
      </c>
      <c r="B164" s="13" t="s">
        <v>871</v>
      </c>
      <c r="C164" s="13" t="s">
        <v>871</v>
      </c>
      <c r="D164" s="13"/>
      <c r="E164" s="13" t="s">
        <v>872</v>
      </c>
      <c r="F164" s="13" t="s">
        <v>66</v>
      </c>
      <c r="G164" s="15" t="s">
        <v>843</v>
      </c>
      <c r="H164" s="15" t="s">
        <v>843</v>
      </c>
      <c r="I164" s="41">
        <v>42401</v>
      </c>
      <c r="J164" s="90" t="s">
        <v>873</v>
      </c>
      <c r="K164" s="90" t="s">
        <v>874</v>
      </c>
      <c r="L164" s="12"/>
      <c r="M164" s="90" t="s">
        <v>875</v>
      </c>
      <c r="N164" s="14"/>
      <c r="O164" s="13" t="str">
        <f>IF(L164="Yes",(IF(N164="yes","Sponsor Certified Compliant",IF(N164="No","Sponsor Certified Not Compliant",""))),IF(L164="No",IF(N164&lt;&gt;"","Do not answer Question 2","Sponsor Certified Not Applicable"),""))</f>
        <v/>
      </c>
      <c r="P164" s="108" t="s">
        <v>71</v>
      </c>
      <c r="Q164" s="12"/>
      <c r="R164" s="56"/>
      <c r="S164" s="17"/>
      <c r="T164" s="17"/>
      <c r="U164" s="17"/>
    </row>
    <row r="165" spans="1:21" s="28" customFormat="1" ht="168" customHeight="1" x14ac:dyDescent="0.3">
      <c r="A165" s="39">
        <v>508</v>
      </c>
      <c r="B165" s="13" t="s">
        <v>876</v>
      </c>
      <c r="C165" s="13" t="s">
        <v>877</v>
      </c>
      <c r="D165" s="13"/>
      <c r="E165" s="13" t="s">
        <v>878</v>
      </c>
      <c r="F165" s="13" t="s">
        <v>66</v>
      </c>
      <c r="G165" s="15" t="s">
        <v>843</v>
      </c>
      <c r="H165" s="15" t="s">
        <v>843</v>
      </c>
      <c r="I165" s="41">
        <v>42627</v>
      </c>
      <c r="J165" s="90" t="s">
        <v>879</v>
      </c>
      <c r="K165" s="15" t="s">
        <v>880</v>
      </c>
      <c r="L165" s="12"/>
      <c r="M165" s="15" t="s">
        <v>881</v>
      </c>
      <c r="N165" s="14"/>
      <c r="O165" s="13" t="str">
        <f>IF(L165="Yes",(IF(N165="yes","Sponsor Certified Compliant",IF(N165="No","Sponsor Certified Not Compliant",""))),IF(L165="No",IF(N165&lt;&gt;"","Do not answer Question 2","Sponsor Certified Not Applicable"),""))</f>
        <v/>
      </c>
      <c r="P165" s="108" t="s">
        <v>71</v>
      </c>
      <c r="Q165" s="12"/>
      <c r="R165" s="56"/>
      <c r="S165" s="17"/>
      <c r="T165" s="17"/>
      <c r="U165" s="17"/>
    </row>
    <row r="166" spans="1:21" s="28" customFormat="1" ht="77.25" customHeight="1" x14ac:dyDescent="0.3">
      <c r="A166" s="39">
        <v>509</v>
      </c>
      <c r="B166" s="40" t="s">
        <v>882</v>
      </c>
      <c r="C166" s="40" t="s">
        <v>882</v>
      </c>
      <c r="D166" s="40"/>
      <c r="E166" s="13" t="s">
        <v>65</v>
      </c>
      <c r="F166" s="13" t="s">
        <v>66</v>
      </c>
      <c r="G166" s="15" t="s">
        <v>843</v>
      </c>
      <c r="H166" s="15" t="s">
        <v>843</v>
      </c>
      <c r="I166" s="41">
        <v>42627</v>
      </c>
      <c r="J166" s="42" t="s">
        <v>883</v>
      </c>
      <c r="K166" s="42" t="s">
        <v>884</v>
      </c>
      <c r="L166" s="12"/>
      <c r="M166" s="56"/>
      <c r="N166" s="56"/>
      <c r="O166" s="13" t="str">
        <f>IF(L166="Yes","Sponsor Certified Compliant",IF(L166="No","Sponsor Certified Not Compliant",""))</f>
        <v/>
      </c>
      <c r="P166" s="108" t="s">
        <v>71</v>
      </c>
      <c r="Q166" s="12"/>
      <c r="R166" s="56"/>
      <c r="S166" s="17"/>
      <c r="T166" s="17"/>
      <c r="U166" s="17"/>
    </row>
    <row r="167" spans="1:21" s="28" customFormat="1" ht="77.25" customHeight="1" x14ac:dyDescent="0.3">
      <c r="A167" s="39">
        <v>511</v>
      </c>
      <c r="B167" s="13" t="s">
        <v>885</v>
      </c>
      <c r="C167" s="13"/>
      <c r="D167" s="13"/>
      <c r="E167" s="13" t="s">
        <v>886</v>
      </c>
      <c r="F167" s="13" t="s">
        <v>66</v>
      </c>
      <c r="G167" s="15" t="s">
        <v>843</v>
      </c>
      <c r="H167" s="15" t="s">
        <v>843</v>
      </c>
      <c r="I167" s="41">
        <v>38260</v>
      </c>
      <c r="J167" s="13" t="s">
        <v>887</v>
      </c>
      <c r="K167" s="13" t="s">
        <v>888</v>
      </c>
      <c r="L167" s="12"/>
      <c r="M167" s="56"/>
      <c r="N167" s="56"/>
      <c r="O167" s="13" t="str">
        <f>IF(L167="Yes","Sponsor Certified Compliant",IF(L167="No","Sponsor Certified Not Compliant",""))</f>
        <v/>
      </c>
      <c r="P167" s="108" t="s">
        <v>71</v>
      </c>
      <c r="Q167" s="12"/>
      <c r="R167" s="56"/>
      <c r="S167" s="17"/>
      <c r="T167" s="17"/>
      <c r="U167" s="17"/>
    </row>
    <row r="168" spans="1:21" s="29" customFormat="1" ht="192.75" customHeight="1" x14ac:dyDescent="0.3">
      <c r="A168" s="43">
        <v>513</v>
      </c>
      <c r="B168" s="15" t="s">
        <v>889</v>
      </c>
      <c r="C168" s="15" t="s">
        <v>889</v>
      </c>
      <c r="D168" s="15"/>
      <c r="E168" s="15" t="s">
        <v>890</v>
      </c>
      <c r="F168" s="15" t="s">
        <v>66</v>
      </c>
      <c r="G168" s="15" t="s">
        <v>843</v>
      </c>
      <c r="H168" s="15" t="s">
        <v>843</v>
      </c>
      <c r="I168" s="44">
        <v>42086</v>
      </c>
      <c r="J168" s="15" t="s">
        <v>891</v>
      </c>
      <c r="K168" s="15" t="s">
        <v>892</v>
      </c>
      <c r="L168" s="12"/>
      <c r="M168" s="15" t="s">
        <v>893</v>
      </c>
      <c r="N168" s="14"/>
      <c r="O168" s="15" t="str">
        <f>IF(L168="Yes",(IF(N168="yes","Sponsor Certified Compliant",IF(N168="No","Sponsor Certified Not Compliant",""))),IF(L168="No",IF(N168&lt;&gt;"","Do not answer Question 2","Sponsor Certified Not Applicable"),""))</f>
        <v/>
      </c>
      <c r="P168" s="108" t="s">
        <v>71</v>
      </c>
      <c r="Q168" s="12"/>
      <c r="R168" s="15" t="s">
        <v>894</v>
      </c>
      <c r="S168" s="17"/>
      <c r="T168" s="17"/>
      <c r="U168" s="17"/>
    </row>
    <row r="169" spans="1:21" s="28" customFormat="1" ht="94.5" customHeight="1" x14ac:dyDescent="0.3">
      <c r="A169" s="39">
        <v>515</v>
      </c>
      <c r="B169" s="13" t="s">
        <v>895</v>
      </c>
      <c r="C169" s="13" t="s">
        <v>895</v>
      </c>
      <c r="D169" s="13"/>
      <c r="E169" s="13" t="s">
        <v>896</v>
      </c>
      <c r="F169" s="13" t="s">
        <v>66</v>
      </c>
      <c r="G169" s="15" t="s">
        <v>843</v>
      </c>
      <c r="H169" s="15" t="s">
        <v>897</v>
      </c>
      <c r="I169" s="41">
        <v>42401</v>
      </c>
      <c r="J169" s="42" t="s">
        <v>898</v>
      </c>
      <c r="K169" s="45" t="s">
        <v>899</v>
      </c>
      <c r="L169" s="12"/>
      <c r="M169" s="15" t="s">
        <v>900</v>
      </c>
      <c r="N169" s="14"/>
      <c r="O169" s="13" t="str">
        <f>IF(L169="Yes",(IF(N169="yes","Sponsor Certified Compliant",IF(N169="No","Sponsor Certified Not Compliant",""))),IF(L169="No",IF(N169&lt;&gt;"","Do not answer Question 2","Sponsor Certified Not Applicable"),""))</f>
        <v/>
      </c>
      <c r="P169" s="108" t="s">
        <v>71</v>
      </c>
      <c r="Q169" s="12"/>
      <c r="R169" s="56"/>
      <c r="S169" s="17"/>
      <c r="T169" s="17"/>
      <c r="U169" s="17"/>
    </row>
    <row r="170" spans="1:21" s="28" customFormat="1" ht="119.25" customHeight="1" x14ac:dyDescent="0.3">
      <c r="A170" s="39">
        <v>516</v>
      </c>
      <c r="B170" s="13" t="s">
        <v>901</v>
      </c>
      <c r="C170" s="13" t="s">
        <v>902</v>
      </c>
      <c r="D170" s="13"/>
      <c r="E170" s="13" t="s">
        <v>903</v>
      </c>
      <c r="F170" s="13" t="s">
        <v>66</v>
      </c>
      <c r="G170" s="15" t="s">
        <v>843</v>
      </c>
      <c r="H170" s="15" t="s">
        <v>897</v>
      </c>
      <c r="I170" s="41">
        <v>42401</v>
      </c>
      <c r="J170" s="42" t="s">
        <v>904</v>
      </c>
      <c r="K170" s="45" t="s">
        <v>905</v>
      </c>
      <c r="L170" s="12"/>
      <c r="M170" s="13" t="s">
        <v>906</v>
      </c>
      <c r="N170" s="14"/>
      <c r="O170" s="13" t="str">
        <f>IF(L170="Yes",(IF(N170="yes","Sponsor Certified Compliant",IF(N170="No","Sponsor Certified Not Compliant",""))),IF(L170="No",IF(N170&lt;&gt;"","Do not answer Question 2","Sponsor Certified Not Applicable"),""))</f>
        <v/>
      </c>
      <c r="P170" s="108" t="s">
        <v>71</v>
      </c>
      <c r="Q170" s="12"/>
      <c r="R170" s="56"/>
      <c r="S170" s="17"/>
      <c r="T170" s="17"/>
      <c r="U170" s="17"/>
    </row>
    <row r="171" spans="1:21" s="28" customFormat="1" ht="78" customHeight="1" x14ac:dyDescent="0.3">
      <c r="A171" s="39" t="s">
        <v>907</v>
      </c>
      <c r="B171" s="13" t="s">
        <v>908</v>
      </c>
      <c r="C171" s="13" t="s">
        <v>908</v>
      </c>
      <c r="D171" s="13"/>
      <c r="E171" s="13" t="s">
        <v>909</v>
      </c>
      <c r="F171" s="13" t="s">
        <v>66</v>
      </c>
      <c r="G171" s="15" t="s">
        <v>843</v>
      </c>
      <c r="H171" s="15" t="s">
        <v>910</v>
      </c>
      <c r="I171" s="41">
        <v>42401</v>
      </c>
      <c r="J171" s="42" t="s">
        <v>911</v>
      </c>
      <c r="K171" s="42" t="s">
        <v>912</v>
      </c>
      <c r="L171" s="12"/>
      <c r="M171" s="56"/>
      <c r="N171" s="56"/>
      <c r="O171" s="13" t="str">
        <f>IF(L171="Yes","Sponsor Certified Compliant",IF(L171="No","Go to Item 517-B to complete Sponsor Certification",""))</f>
        <v/>
      </c>
      <c r="P171" s="108" t="s">
        <v>71</v>
      </c>
      <c r="Q171" s="12"/>
      <c r="R171" s="13" t="s">
        <v>913</v>
      </c>
      <c r="S171" s="17"/>
      <c r="T171" s="17"/>
      <c r="U171" s="17"/>
    </row>
    <row r="172" spans="1:21" s="28" customFormat="1" ht="126" customHeight="1" x14ac:dyDescent="0.3">
      <c r="A172" s="39" t="s">
        <v>914</v>
      </c>
      <c r="B172" s="13" t="s">
        <v>908</v>
      </c>
      <c r="C172" s="13" t="s">
        <v>915</v>
      </c>
      <c r="D172" s="17"/>
      <c r="E172" s="13" t="s">
        <v>916</v>
      </c>
      <c r="F172" s="16" t="s">
        <v>66</v>
      </c>
      <c r="G172" s="15" t="s">
        <v>843</v>
      </c>
      <c r="H172" s="15" t="s">
        <v>910</v>
      </c>
      <c r="I172" s="65">
        <v>42401</v>
      </c>
      <c r="J172" s="49" t="s">
        <v>917</v>
      </c>
      <c r="K172" s="49" t="s">
        <v>918</v>
      </c>
      <c r="L172" s="12"/>
      <c r="M172" s="15" t="s">
        <v>919</v>
      </c>
      <c r="N172" s="14"/>
      <c r="O172" s="13" t="str">
        <f>IF(L171="Yes","Sponsor Certification displayed on Item 517-A; Do not answer questions for this item",IF(L172="Yes",(IF(N172="yes","Sponsor Certified Compliant",IF(N172="No","Sponsor Certified Not Compliant",""))),IF(L172="No",IF(N172&lt;&gt;"","Do not answer Question 2","Sponsor Certified Not Compliant"),"")))</f>
        <v/>
      </c>
      <c r="P172" s="108" t="s">
        <v>71</v>
      </c>
      <c r="Q172" s="12"/>
      <c r="R172" s="13" t="s">
        <v>72</v>
      </c>
      <c r="S172" s="17"/>
      <c r="T172" s="17"/>
      <c r="U172" s="17"/>
    </row>
    <row r="173" spans="1:21" s="28" customFormat="1" ht="77.25" customHeight="1" x14ac:dyDescent="0.3">
      <c r="A173" s="39">
        <v>519</v>
      </c>
      <c r="B173" s="13" t="s">
        <v>920</v>
      </c>
      <c r="C173" s="40" t="s">
        <v>84</v>
      </c>
      <c r="D173" s="13"/>
      <c r="E173" s="13" t="s">
        <v>921</v>
      </c>
      <c r="F173" s="13" t="s">
        <v>66</v>
      </c>
      <c r="G173" s="15" t="s">
        <v>843</v>
      </c>
      <c r="H173" s="15" t="s">
        <v>922</v>
      </c>
      <c r="I173" s="41">
        <v>38624</v>
      </c>
      <c r="J173" s="13" t="s">
        <v>923</v>
      </c>
      <c r="K173" s="13" t="s">
        <v>924</v>
      </c>
      <c r="L173" s="12"/>
      <c r="M173" s="56"/>
      <c r="N173" s="56"/>
      <c r="O173" s="13" t="str">
        <f>IF(L173="Yes","Sponsor Certified Compliant",IF(L173="No","Sponsor Certified Not Compliant",""))</f>
        <v/>
      </c>
      <c r="P173" s="108" t="s">
        <v>71</v>
      </c>
      <c r="Q173" s="12"/>
      <c r="R173" s="13" t="s">
        <v>72</v>
      </c>
      <c r="S173" s="17"/>
      <c r="T173" s="17"/>
      <c r="U173" s="17"/>
    </row>
    <row r="174" spans="1:21" s="28" customFormat="1" ht="150" customHeight="1" x14ac:dyDescent="0.3">
      <c r="A174" s="39">
        <v>520</v>
      </c>
      <c r="B174" s="13" t="s">
        <v>925</v>
      </c>
      <c r="C174" s="13" t="s">
        <v>925</v>
      </c>
      <c r="D174" s="13"/>
      <c r="E174" s="13" t="s">
        <v>926</v>
      </c>
      <c r="F174" s="13" t="s">
        <v>66</v>
      </c>
      <c r="G174" s="15" t="s">
        <v>843</v>
      </c>
      <c r="H174" s="15" t="s">
        <v>927</v>
      </c>
      <c r="I174" s="41">
        <v>42401</v>
      </c>
      <c r="J174" s="42" t="s">
        <v>928</v>
      </c>
      <c r="K174" s="42" t="s">
        <v>929</v>
      </c>
      <c r="L174" s="12"/>
      <c r="M174" s="15" t="s">
        <v>930</v>
      </c>
      <c r="N174" s="14"/>
      <c r="O174" s="13" t="str">
        <f>IF(L174="Yes",(IF(N174="yes","Sponsor Certified Compliant",IF(N174="No","Sponsor Certified Not Compliant",""))),IF(L174="No",IF(N174&lt;&gt;"","Do not answer Question 2","Sponsor Certified Not Applicable"),""))</f>
        <v/>
      </c>
      <c r="P174" s="108" t="s">
        <v>71</v>
      </c>
      <c r="Q174" s="12"/>
      <c r="R174" s="56"/>
      <c r="S174" s="17"/>
      <c r="T174" s="17"/>
      <c r="U174" s="17"/>
    </row>
    <row r="175" spans="1:21" s="28" customFormat="1" ht="85.5" customHeight="1" x14ac:dyDescent="0.3">
      <c r="A175" s="39">
        <v>521</v>
      </c>
      <c r="B175" s="13" t="s">
        <v>920</v>
      </c>
      <c r="C175" s="40" t="s">
        <v>84</v>
      </c>
      <c r="D175" s="13" t="s">
        <v>931</v>
      </c>
      <c r="E175" s="13" t="s">
        <v>921</v>
      </c>
      <c r="F175" s="13" t="s">
        <v>66</v>
      </c>
      <c r="G175" s="13" t="s">
        <v>843</v>
      </c>
      <c r="H175" s="13" t="s">
        <v>922</v>
      </c>
      <c r="I175" s="41">
        <v>38624</v>
      </c>
      <c r="J175" s="13" t="s">
        <v>923</v>
      </c>
      <c r="K175" s="13" t="s">
        <v>932</v>
      </c>
      <c r="L175" s="12"/>
      <c r="M175" s="13" t="s">
        <v>933</v>
      </c>
      <c r="N175" s="14"/>
      <c r="O175" s="13" t="str">
        <f>IF(L175="Yes",(IF(N175="yes","Sponsor Certified Compliant",IF(N175="No","Sponsor Certified Not Compliant",""))),IF(L175="No",IF(N175&lt;&gt;"","Do not answer Question 2","Sponsor Certified Not Applicable"),""))</f>
        <v/>
      </c>
      <c r="P175" s="108" t="s">
        <v>71</v>
      </c>
      <c r="Q175" s="12"/>
      <c r="R175" s="56"/>
      <c r="S175" s="17"/>
      <c r="T175" s="17"/>
      <c r="U175" s="17"/>
    </row>
    <row r="176" spans="1:21" s="28" customFormat="1" ht="131.25" customHeight="1" x14ac:dyDescent="0.3">
      <c r="A176" s="39">
        <v>522</v>
      </c>
      <c r="B176" s="13" t="s">
        <v>934</v>
      </c>
      <c r="C176" s="13" t="s">
        <v>934</v>
      </c>
      <c r="D176" s="13"/>
      <c r="E176" s="13" t="s">
        <v>935</v>
      </c>
      <c r="F176" s="13" t="s">
        <v>66</v>
      </c>
      <c r="G176" s="13" t="s">
        <v>843</v>
      </c>
      <c r="H176" s="13" t="s">
        <v>843</v>
      </c>
      <c r="I176" s="41">
        <v>43406</v>
      </c>
      <c r="J176" s="42" t="s">
        <v>936</v>
      </c>
      <c r="K176" s="47" t="s">
        <v>937</v>
      </c>
      <c r="L176" s="14" t="str">
        <f>IF('Efficiency Questions'!$F$15="No",'Efficiency Questions'!$F$15,IF('Efficiency Questions'!$F$15="Yes","","Typing in this cell will remove the Efficiency Formula"))</f>
        <v>Typing in this cell will remove the Efficiency Formula</v>
      </c>
      <c r="M176" s="13" t="s">
        <v>938</v>
      </c>
      <c r="N176" s="14"/>
      <c r="O176" s="13" t="str">
        <f>IF(L176="Yes",(IF(N176="yes","Sponsor Certified Compliant",IF(N176="No","Sponsor Certified Not Compliant",""))),IF(L176="No",IF(N176&lt;&gt;"","Do not answer Question 2","Sponsor Certified Not Applicable"),""))</f>
        <v/>
      </c>
      <c r="P176" s="108" t="s">
        <v>71</v>
      </c>
      <c r="Q176" s="12"/>
      <c r="R176" s="13" t="s">
        <v>710</v>
      </c>
      <c r="S176" s="17"/>
      <c r="T176" s="17"/>
      <c r="U176" s="17"/>
    </row>
    <row r="177" spans="1:21" s="28" customFormat="1" ht="138" customHeight="1" x14ac:dyDescent="0.3">
      <c r="A177" s="39">
        <v>523</v>
      </c>
      <c r="B177" s="13" t="s">
        <v>939</v>
      </c>
      <c r="C177" s="13" t="s">
        <v>939</v>
      </c>
      <c r="D177" s="13"/>
      <c r="E177" s="13" t="s">
        <v>935</v>
      </c>
      <c r="F177" s="13" t="s">
        <v>66</v>
      </c>
      <c r="G177" s="13" t="s">
        <v>843</v>
      </c>
      <c r="H177" s="13" t="s">
        <v>843</v>
      </c>
      <c r="I177" s="41">
        <v>43406</v>
      </c>
      <c r="J177" s="42" t="s">
        <v>940</v>
      </c>
      <c r="K177" s="47" t="s">
        <v>941</v>
      </c>
      <c r="L177" s="14" t="str">
        <f>IF('Efficiency Questions'!$F$15="No","N/A",IF('Efficiency Questions'!$F$15="Yes","","Typing in this cell will remove the Efficiency Formula"))</f>
        <v>Typing in this cell will remove the Efficiency Formula</v>
      </c>
      <c r="M177" s="13" t="s">
        <v>942</v>
      </c>
      <c r="N177" s="14"/>
      <c r="O177" s="13" t="str">
        <f>IF(AND(L177="Yes",OR(N177="Yes",N177="No")),"Do not answer Question 2",IF(AND(L177="N/A",OR(N177="Yes",N177="No")),"Do not answer Question 2",IF(AND(L177="No",N177="Yes"),"Sponsor Certified Compliant",IF(AND(L177="No",N177="No"),"Sponsor Certified Not Compliant",IF(AND(L177="Yes",N177&lt;&gt;" "),"Sponsor Certified Not Applicable",IF(AND(L177="N/A",N177&lt;&gt;" "),"Sponsor Certified Not Applicable",""))))))</f>
        <v/>
      </c>
      <c r="P177" s="108" t="s">
        <v>71</v>
      </c>
      <c r="Q177" s="12"/>
      <c r="R177" s="13" t="s">
        <v>943</v>
      </c>
      <c r="S177" s="17"/>
      <c r="T177" s="17"/>
      <c r="U177" s="17"/>
    </row>
    <row r="178" spans="1:21" s="28" customFormat="1" ht="181.5" customHeight="1" x14ac:dyDescent="0.3">
      <c r="A178" s="39">
        <v>524</v>
      </c>
      <c r="B178" s="13" t="s">
        <v>939</v>
      </c>
      <c r="C178" s="13" t="s">
        <v>939</v>
      </c>
      <c r="D178" s="13"/>
      <c r="E178" s="13" t="s">
        <v>935</v>
      </c>
      <c r="F178" s="13" t="s">
        <v>66</v>
      </c>
      <c r="G178" s="13" t="s">
        <v>843</v>
      </c>
      <c r="H178" s="13" t="s">
        <v>843</v>
      </c>
      <c r="I178" s="41">
        <v>43406</v>
      </c>
      <c r="J178" s="42" t="s">
        <v>944</v>
      </c>
      <c r="K178" s="47" t="s">
        <v>945</v>
      </c>
      <c r="L178" s="14" t="str">
        <f>IF('Efficiency Questions'!$F$15="No","N/A",IF('Efficiency Questions'!$F$15="Yes","","Typing in this cell will remove the Efficiency Formula"))</f>
        <v>Typing in this cell will remove the Efficiency Formula</v>
      </c>
      <c r="M178" s="13" t="s">
        <v>946</v>
      </c>
      <c r="N178" s="14"/>
      <c r="O178" s="13" t="str">
        <f>IF(AND(L178="no",OR(N178="Yes",N178="No")),"Do not answer Question 2",IF(AND(L178="N/A",OR(N178="Yes",N178="No")),"Do not answer Question 2",IF(AND(L178="Yes",N178="Yes"),"Sponsor Certified Compliant",IF(AND(L178="Yes",N178="No"),"Sponsor Certified Not Compliant",IF(AND(L178="No",N178&lt;&gt;" "),"Sponsor Certified Not Applicable",IF(AND(L178="N/A",N178&lt;&gt;" "),"Sponsor Certified Not Applicable",""))))))</f>
        <v/>
      </c>
      <c r="P178" s="108" t="s">
        <v>71</v>
      </c>
      <c r="Q178" s="12"/>
      <c r="R178" s="56"/>
      <c r="S178" s="17"/>
      <c r="T178" s="17"/>
      <c r="U178" s="17"/>
    </row>
    <row r="179" spans="1:21" s="28" customFormat="1" ht="204.75" customHeight="1" x14ac:dyDescent="0.3">
      <c r="A179" s="39">
        <v>525</v>
      </c>
      <c r="B179" s="13" t="s">
        <v>947</v>
      </c>
      <c r="C179" s="13" t="s">
        <v>947</v>
      </c>
      <c r="D179" s="13"/>
      <c r="E179" s="13" t="s">
        <v>935</v>
      </c>
      <c r="F179" s="13" t="s">
        <v>66</v>
      </c>
      <c r="G179" s="13" t="s">
        <v>843</v>
      </c>
      <c r="H179" s="13" t="s">
        <v>843</v>
      </c>
      <c r="I179" s="41">
        <v>43407</v>
      </c>
      <c r="J179" s="42" t="s">
        <v>948</v>
      </c>
      <c r="K179" s="47" t="s">
        <v>949</v>
      </c>
      <c r="L179" s="14" t="str">
        <f>IF('Efficiency Questions'!$F$15="No","N/A",IF('Efficiency Questions'!$F$15="Yes","","Typing in this cell will remove the Efficiency Formula"))</f>
        <v>Typing in this cell will remove the Efficiency Formula</v>
      </c>
      <c r="M179" s="13" t="s">
        <v>950</v>
      </c>
      <c r="N179" s="14"/>
      <c r="O179" s="13" t="str">
        <f>IF(AND(L179="no",OR(N179="Yes",N179="No")),"Do not answer Question 2",IF(AND(L179="N/A",OR(N179="Yes",N179="No")),"Do not answer Question 2",IF(AND(L179="Yes",N179="Yes"),"Sponsor Certified Compliant",IF(AND(L179="Yes",N179="No"),"Sponsor Certified Not Compliant",IF(AND(L179="No",N179&lt;&gt;" "),"Sponsor Certified Not Applicable",IF(AND(L179="N/A",N179&lt;&gt;" "),"Sponsor Certified Not Applicable",""))))))</f>
        <v/>
      </c>
      <c r="P179" s="108" t="s">
        <v>71</v>
      </c>
      <c r="Q179" s="12"/>
      <c r="R179" s="13" t="s">
        <v>951</v>
      </c>
      <c r="S179" s="17"/>
      <c r="T179" s="17"/>
      <c r="U179" s="17"/>
    </row>
    <row r="180" spans="1:21" s="28" customFormat="1" ht="223.5" customHeight="1" x14ac:dyDescent="0.3">
      <c r="A180" s="39">
        <v>526</v>
      </c>
      <c r="B180" s="13" t="s">
        <v>952</v>
      </c>
      <c r="C180" s="13" t="s">
        <v>952</v>
      </c>
      <c r="D180" s="13"/>
      <c r="E180" s="13" t="s">
        <v>935</v>
      </c>
      <c r="F180" s="13" t="s">
        <v>66</v>
      </c>
      <c r="G180" s="13" t="s">
        <v>843</v>
      </c>
      <c r="H180" s="13" t="s">
        <v>843</v>
      </c>
      <c r="I180" s="41">
        <v>43406</v>
      </c>
      <c r="J180" s="42" t="s">
        <v>953</v>
      </c>
      <c r="K180" s="47" t="s">
        <v>937</v>
      </c>
      <c r="L180" s="14" t="str">
        <f>IF('Efficiency Questions'!$F$15="No",'Efficiency Questions'!$F$15,IF('Efficiency Questions'!$F$15="Yes","","Typing in this cell will remove the Efficiency Formula"))</f>
        <v>Typing in this cell will remove the Efficiency Formula</v>
      </c>
      <c r="M180" s="13" t="s">
        <v>954</v>
      </c>
      <c r="N180" s="14"/>
      <c r="O180" s="13" t="str">
        <f>IF(L180="Yes",(IF(N180="yes","Sponsor Certified Compliant",IF(N180="No","Sponsor Certified Not Compliant",""))),IF(L180="No",IF(N180&lt;&gt;"","Do not answer Question 2","Sponsor Certified Not Applicable"),""))</f>
        <v/>
      </c>
      <c r="P180" s="108" t="s">
        <v>71</v>
      </c>
      <c r="Q180" s="12"/>
      <c r="R180" s="13" t="s">
        <v>955</v>
      </c>
      <c r="S180" s="17"/>
      <c r="T180" s="17"/>
      <c r="U180" s="17"/>
    </row>
    <row r="181" spans="1:21" s="28" customFormat="1" ht="168.75" customHeight="1" x14ac:dyDescent="0.3">
      <c r="A181" s="39">
        <v>527</v>
      </c>
      <c r="B181" s="13" t="s">
        <v>956</v>
      </c>
      <c r="C181" s="13" t="s">
        <v>915</v>
      </c>
      <c r="D181" s="17"/>
      <c r="E181" s="13" t="s">
        <v>957</v>
      </c>
      <c r="F181" s="16" t="s">
        <v>66</v>
      </c>
      <c r="G181" s="13" t="s">
        <v>843</v>
      </c>
      <c r="H181" s="13" t="s">
        <v>910</v>
      </c>
      <c r="I181" s="41">
        <v>42401</v>
      </c>
      <c r="J181" s="42" t="s">
        <v>958</v>
      </c>
      <c r="K181" s="42" t="s">
        <v>959</v>
      </c>
      <c r="L181" s="12"/>
      <c r="M181" s="13" t="s">
        <v>960</v>
      </c>
      <c r="N181" s="14"/>
      <c r="O181" s="13" t="str">
        <f>IF(L181="No",(IF(N181="yes","Sponsor Certified Compliant",IF(N181="No","Sponsor Certified Not Compliant",""))),IF(L181="Yes",IF(N181&lt;&gt;"","Do not answer Question 2","Sponsor Certified Compliant"),""))</f>
        <v/>
      </c>
      <c r="P181" s="108" t="s">
        <v>71</v>
      </c>
      <c r="Q181" s="12"/>
      <c r="R181" s="13" t="s">
        <v>961</v>
      </c>
      <c r="S181" s="17"/>
      <c r="T181" s="17"/>
      <c r="U181" s="17"/>
    </row>
    <row r="182" spans="1:21" s="28" customFormat="1" ht="122.25" customHeight="1" x14ac:dyDescent="0.3">
      <c r="A182" s="39">
        <v>528</v>
      </c>
      <c r="B182" s="13" t="s">
        <v>962</v>
      </c>
      <c r="C182" s="13"/>
      <c r="D182" s="17"/>
      <c r="E182" s="13" t="s">
        <v>963</v>
      </c>
      <c r="F182" s="16" t="s">
        <v>66</v>
      </c>
      <c r="G182" s="13" t="s">
        <v>964</v>
      </c>
      <c r="H182" s="13" t="s">
        <v>965</v>
      </c>
      <c r="I182" s="41">
        <v>45202</v>
      </c>
      <c r="J182" s="42" t="s">
        <v>966</v>
      </c>
      <c r="K182" s="42" t="s">
        <v>967</v>
      </c>
      <c r="L182" s="12"/>
      <c r="M182" s="13" t="s">
        <v>968</v>
      </c>
      <c r="N182" s="12"/>
      <c r="O182" s="13" t="str">
        <f>IF(L182="Yes",(IF(N182="yes","Sponsor Certified Compliant",IF(N182="No","Sponsor Certified Not Compliant",""))),IF(L182="No",IF(N182&lt;&gt;"","Do not answer Question 2","Sponsor Certified Not Compliant"),""))</f>
        <v/>
      </c>
      <c r="P182" s="108" t="s">
        <v>71</v>
      </c>
      <c r="Q182" s="12"/>
      <c r="R182" s="56"/>
      <c r="S182" s="17"/>
      <c r="T182" s="17"/>
      <c r="U182" s="17"/>
    </row>
    <row r="183" spans="1:21" s="28" customFormat="1" ht="123" customHeight="1" x14ac:dyDescent="0.3">
      <c r="A183" s="39">
        <v>529</v>
      </c>
      <c r="B183" s="13" t="s">
        <v>962</v>
      </c>
      <c r="C183" s="13"/>
      <c r="D183" s="17"/>
      <c r="E183" s="13" t="s">
        <v>963</v>
      </c>
      <c r="F183" s="16" t="s">
        <v>66</v>
      </c>
      <c r="G183" s="13" t="s">
        <v>964</v>
      </c>
      <c r="H183" s="13" t="s">
        <v>965</v>
      </c>
      <c r="I183" s="41">
        <v>45202</v>
      </c>
      <c r="J183" s="42" t="s">
        <v>969</v>
      </c>
      <c r="K183" s="42" t="s">
        <v>970</v>
      </c>
      <c r="L183" s="12"/>
      <c r="M183" s="56"/>
      <c r="N183" s="56"/>
      <c r="O183" s="13" t="str">
        <f>IF(L183="Yes","Sponsor Certified Compliant",IF(L183="No","Sponsor Certified Not Compliant",""))</f>
        <v/>
      </c>
      <c r="P183" s="108" t="s">
        <v>71</v>
      </c>
      <c r="Q183" s="12"/>
      <c r="R183" s="56"/>
      <c r="S183" s="17"/>
      <c r="T183" s="17"/>
      <c r="U183" s="17"/>
    </row>
    <row r="184" spans="1:21" s="28" customFormat="1" ht="126.75" customHeight="1" x14ac:dyDescent="0.3">
      <c r="A184" s="39">
        <v>530</v>
      </c>
      <c r="B184" s="13" t="s">
        <v>971</v>
      </c>
      <c r="C184" s="13"/>
      <c r="D184" s="17"/>
      <c r="E184" s="13" t="s">
        <v>972</v>
      </c>
      <c r="F184" s="16" t="s">
        <v>66</v>
      </c>
      <c r="G184" s="13" t="s">
        <v>843</v>
      </c>
      <c r="H184" s="13" t="s">
        <v>843</v>
      </c>
      <c r="I184" s="41">
        <v>41546</v>
      </c>
      <c r="J184" s="42" t="s">
        <v>973</v>
      </c>
      <c r="K184" s="42" t="s">
        <v>974</v>
      </c>
      <c r="L184" s="12"/>
      <c r="M184" s="13" t="s">
        <v>975</v>
      </c>
      <c r="N184" s="14"/>
      <c r="O184" s="13" t="str">
        <f>IF(L184="Yes",(IF(N184="yes","Sponsor Certified Compliant",IF(N184="No","Sponsor Certified Not Compliant",""))),IF(L184="No",IF(N184&lt;&gt;"","Do not answer Question 2","Sponsor Certified Not Applicable"),""))</f>
        <v/>
      </c>
      <c r="P184" s="108" t="s">
        <v>71</v>
      </c>
      <c r="Q184" s="12"/>
      <c r="R184" s="56"/>
      <c r="S184" s="17"/>
      <c r="T184" s="17"/>
      <c r="U184" s="17"/>
    </row>
    <row r="185" spans="1:21" s="28" customFormat="1" ht="120.75" customHeight="1" x14ac:dyDescent="0.3">
      <c r="A185" s="39">
        <v>531</v>
      </c>
      <c r="B185" s="13" t="s">
        <v>976</v>
      </c>
      <c r="C185" s="13" t="s">
        <v>84</v>
      </c>
      <c r="D185" s="17"/>
      <c r="E185" s="13" t="s">
        <v>977</v>
      </c>
      <c r="F185" s="16" t="s">
        <v>66</v>
      </c>
      <c r="G185" s="13" t="s">
        <v>843</v>
      </c>
      <c r="H185" s="13" t="s">
        <v>467</v>
      </c>
      <c r="I185" s="41">
        <v>45202</v>
      </c>
      <c r="J185" s="42" t="s">
        <v>2581</v>
      </c>
      <c r="K185" s="42" t="s">
        <v>978</v>
      </c>
      <c r="L185" s="12"/>
      <c r="M185" s="13" t="s">
        <v>2601</v>
      </c>
      <c r="N185" s="12"/>
      <c r="O185" s="13" t="str">
        <f>IF(L185="Yes",(IF(N185="yes","Sponsor Certified Compliant",IF(N185="No","Sponsor Certified Not Compliant",""))),IF(L185="No",IF(N185&lt;&gt;"","Do not answer Question 2","Sponsor Certified Not Applicable"),""))</f>
        <v/>
      </c>
      <c r="P185" s="108" t="s">
        <v>71</v>
      </c>
      <c r="Q185" s="12"/>
      <c r="R185" s="56"/>
      <c r="S185" s="17"/>
      <c r="T185" s="17"/>
      <c r="U185" s="17"/>
    </row>
    <row r="186" spans="1:21" s="28" customFormat="1" ht="168.75" customHeight="1" x14ac:dyDescent="0.3">
      <c r="A186" s="39">
        <v>601</v>
      </c>
      <c r="B186" s="13" t="s">
        <v>979</v>
      </c>
      <c r="C186" s="13" t="s">
        <v>980</v>
      </c>
      <c r="D186" s="13"/>
      <c r="E186" s="13" t="s">
        <v>981</v>
      </c>
      <c r="F186" s="13" t="s">
        <v>66</v>
      </c>
      <c r="G186" s="15" t="s">
        <v>982</v>
      </c>
      <c r="H186" s="15" t="s">
        <v>983</v>
      </c>
      <c r="I186" s="41">
        <v>42360</v>
      </c>
      <c r="J186" s="42" t="s">
        <v>984</v>
      </c>
      <c r="K186" s="45" t="s">
        <v>985</v>
      </c>
      <c r="L186" s="12"/>
      <c r="M186" s="15" t="s">
        <v>986</v>
      </c>
      <c r="N186" s="14"/>
      <c r="O186" s="13" t="str">
        <f>IF(L186="No",(IF(N186="yes","Sponsor Certified Compliant",IF(N186="No","Sponsor Certified Not Compliant",""))),IF(L186="Yes",IF(N186&lt;&gt;"","Do not answer Question 2","Sponsor Certified Compliant"),""))</f>
        <v/>
      </c>
      <c r="P186" s="108" t="s">
        <v>71</v>
      </c>
      <c r="Q186" s="12"/>
      <c r="R186" s="56"/>
      <c r="S186" s="17"/>
      <c r="T186" s="17"/>
      <c r="U186" s="17"/>
    </row>
    <row r="187" spans="1:21" s="28" customFormat="1" ht="96.65" customHeight="1" x14ac:dyDescent="0.3">
      <c r="A187" s="39">
        <v>602</v>
      </c>
      <c r="B187" s="13" t="s">
        <v>987</v>
      </c>
      <c r="C187" s="13" t="s">
        <v>987</v>
      </c>
      <c r="D187" s="13"/>
      <c r="E187" s="13" t="s">
        <v>988</v>
      </c>
      <c r="F187" s="13" t="s">
        <v>66</v>
      </c>
      <c r="G187" s="15" t="s">
        <v>982</v>
      </c>
      <c r="H187" s="15" t="s">
        <v>983</v>
      </c>
      <c r="I187" s="41">
        <v>39703</v>
      </c>
      <c r="J187" s="13" t="s">
        <v>989</v>
      </c>
      <c r="K187" s="13" t="s">
        <v>990</v>
      </c>
      <c r="L187" s="12"/>
      <c r="M187" s="15" t="s">
        <v>991</v>
      </c>
      <c r="N187" s="14"/>
      <c r="O187" s="13" t="str">
        <f t="shared" ref="O187:O194" si="10">IF(L187="Yes",(IF(N187="yes","Sponsor Certified Compliant",IF(N187="No","Sponsor Certified Not Compliant",""))),IF(L187="No",IF(N187&lt;&gt;"","Do not answer Question 2","Sponsor Certified Not Applicable"),""))</f>
        <v/>
      </c>
      <c r="P187" s="108" t="s">
        <v>71</v>
      </c>
      <c r="Q187" s="12"/>
      <c r="R187" s="56"/>
      <c r="S187" s="17"/>
      <c r="T187" s="17"/>
      <c r="U187" s="17"/>
    </row>
    <row r="188" spans="1:21" s="28" customFormat="1" ht="72" customHeight="1" x14ac:dyDescent="0.3">
      <c r="A188" s="39">
        <v>603</v>
      </c>
      <c r="B188" s="13" t="s">
        <v>992</v>
      </c>
      <c r="C188" s="13" t="s">
        <v>992</v>
      </c>
      <c r="D188" s="13"/>
      <c r="E188" s="13" t="s">
        <v>993</v>
      </c>
      <c r="F188" s="13" t="s">
        <v>66</v>
      </c>
      <c r="G188" s="15" t="s">
        <v>982</v>
      </c>
      <c r="H188" s="15" t="s">
        <v>983</v>
      </c>
      <c r="I188" s="41">
        <v>39703</v>
      </c>
      <c r="J188" s="42" t="s">
        <v>994</v>
      </c>
      <c r="K188" s="42" t="s">
        <v>995</v>
      </c>
      <c r="L188" s="12"/>
      <c r="M188" s="13" t="s">
        <v>996</v>
      </c>
      <c r="N188" s="14"/>
      <c r="O188" s="13" t="str">
        <f t="shared" si="10"/>
        <v/>
      </c>
      <c r="P188" s="108" t="s">
        <v>71</v>
      </c>
      <c r="Q188" s="12"/>
      <c r="R188" s="56"/>
      <c r="S188" s="17"/>
      <c r="T188" s="17"/>
      <c r="U188" s="17"/>
    </row>
    <row r="189" spans="1:21" s="28" customFormat="1" ht="113.25" customHeight="1" x14ac:dyDescent="0.3">
      <c r="A189" s="39">
        <v>604</v>
      </c>
      <c r="B189" s="13" t="s">
        <v>997</v>
      </c>
      <c r="C189" s="13" t="s">
        <v>84</v>
      </c>
      <c r="D189" s="13"/>
      <c r="E189" s="13" t="s">
        <v>998</v>
      </c>
      <c r="F189" s="13" t="s">
        <v>66</v>
      </c>
      <c r="G189" s="15" t="s">
        <v>982</v>
      </c>
      <c r="H189" s="15" t="s">
        <v>983</v>
      </c>
      <c r="I189" s="13" t="s">
        <v>604</v>
      </c>
      <c r="J189" s="50" t="s">
        <v>999</v>
      </c>
      <c r="K189" s="50" t="s">
        <v>1000</v>
      </c>
      <c r="L189" s="12"/>
      <c r="M189" s="50" t="s">
        <v>1001</v>
      </c>
      <c r="N189" s="14"/>
      <c r="O189" s="13" t="str">
        <f t="shared" si="10"/>
        <v/>
      </c>
      <c r="P189" s="108" t="s">
        <v>71</v>
      </c>
      <c r="Q189" s="12"/>
      <c r="R189" s="15" t="s">
        <v>1002</v>
      </c>
      <c r="S189" s="17"/>
      <c r="T189" s="17"/>
      <c r="U189" s="17"/>
    </row>
    <row r="190" spans="1:21" s="28" customFormat="1" ht="72" customHeight="1" x14ac:dyDescent="0.3">
      <c r="A190" s="39">
        <v>605</v>
      </c>
      <c r="B190" s="13" t="s">
        <v>1003</v>
      </c>
      <c r="C190" s="13" t="s">
        <v>84</v>
      </c>
      <c r="D190" s="13"/>
      <c r="E190" s="13" t="s">
        <v>1004</v>
      </c>
      <c r="F190" s="13" t="s">
        <v>66</v>
      </c>
      <c r="G190" s="15" t="s">
        <v>982</v>
      </c>
      <c r="H190" s="15" t="s">
        <v>983</v>
      </c>
      <c r="I190" s="13" t="s">
        <v>604</v>
      </c>
      <c r="J190" s="13" t="s">
        <v>1005</v>
      </c>
      <c r="K190" s="15" t="s">
        <v>1006</v>
      </c>
      <c r="L190" s="12"/>
      <c r="M190" s="15" t="s">
        <v>1007</v>
      </c>
      <c r="N190" s="14"/>
      <c r="O190" s="13" t="str">
        <f t="shared" si="10"/>
        <v/>
      </c>
      <c r="P190" s="108" t="s">
        <v>71</v>
      </c>
      <c r="Q190" s="12"/>
      <c r="R190" s="56"/>
      <c r="S190" s="17"/>
      <c r="T190" s="17"/>
      <c r="U190" s="17"/>
    </row>
    <row r="191" spans="1:21" s="28" customFormat="1" ht="76.5" customHeight="1" x14ac:dyDescent="0.3">
      <c r="A191" s="39">
        <v>606</v>
      </c>
      <c r="B191" s="40" t="s">
        <v>1008</v>
      </c>
      <c r="C191" s="13" t="s">
        <v>84</v>
      </c>
      <c r="D191" s="40"/>
      <c r="E191" s="13" t="s">
        <v>1009</v>
      </c>
      <c r="F191" s="13" t="s">
        <v>66</v>
      </c>
      <c r="G191" s="15" t="s">
        <v>982</v>
      </c>
      <c r="H191" s="15" t="s">
        <v>983</v>
      </c>
      <c r="I191" s="41">
        <v>41051</v>
      </c>
      <c r="J191" s="50" t="s">
        <v>1010</v>
      </c>
      <c r="K191" s="50" t="s">
        <v>1011</v>
      </c>
      <c r="L191" s="12"/>
      <c r="M191" s="15" t="s">
        <v>1012</v>
      </c>
      <c r="N191" s="14"/>
      <c r="O191" s="13" t="str">
        <f t="shared" si="10"/>
        <v/>
      </c>
      <c r="P191" s="108" t="s">
        <v>71</v>
      </c>
      <c r="Q191" s="12"/>
      <c r="R191" s="56"/>
      <c r="S191" s="17"/>
      <c r="T191" s="17"/>
      <c r="U191" s="17"/>
    </row>
    <row r="192" spans="1:21" s="28" customFormat="1" ht="98.25" customHeight="1" x14ac:dyDescent="0.3">
      <c r="A192" s="39">
        <v>607</v>
      </c>
      <c r="B192" s="13" t="s">
        <v>1013</v>
      </c>
      <c r="C192" s="13" t="s">
        <v>359</v>
      </c>
      <c r="D192" s="13"/>
      <c r="E192" s="13" t="s">
        <v>1014</v>
      </c>
      <c r="F192" s="13" t="s">
        <v>66</v>
      </c>
      <c r="G192" s="15" t="s">
        <v>982</v>
      </c>
      <c r="H192" s="15" t="s">
        <v>983</v>
      </c>
      <c r="I192" s="41">
        <v>39354</v>
      </c>
      <c r="J192" s="13" t="s">
        <v>1015</v>
      </c>
      <c r="K192" s="15" t="s">
        <v>1016</v>
      </c>
      <c r="L192" s="12"/>
      <c r="M192" s="13" t="s">
        <v>1017</v>
      </c>
      <c r="N192" s="14"/>
      <c r="O192" s="13" t="str">
        <f t="shared" si="10"/>
        <v/>
      </c>
      <c r="P192" s="108" t="s">
        <v>71</v>
      </c>
      <c r="Q192" s="12"/>
      <c r="R192" s="15" t="s">
        <v>72</v>
      </c>
      <c r="S192" s="17"/>
      <c r="T192" s="17"/>
      <c r="U192" s="17"/>
    </row>
    <row r="193" spans="1:21" s="28" customFormat="1" ht="102.75" customHeight="1" x14ac:dyDescent="0.3">
      <c r="A193" s="39">
        <v>608</v>
      </c>
      <c r="B193" s="40" t="s">
        <v>1018</v>
      </c>
      <c r="C193" s="40" t="s">
        <v>84</v>
      </c>
      <c r="D193" s="40"/>
      <c r="E193" s="13" t="s">
        <v>1019</v>
      </c>
      <c r="F193" s="13" t="s">
        <v>66</v>
      </c>
      <c r="G193" s="15" t="s">
        <v>982</v>
      </c>
      <c r="H193" s="15" t="s">
        <v>983</v>
      </c>
      <c r="I193" s="41">
        <v>41897</v>
      </c>
      <c r="J193" s="13" t="s">
        <v>1020</v>
      </c>
      <c r="K193" s="15" t="s">
        <v>1021</v>
      </c>
      <c r="L193" s="12"/>
      <c r="M193" s="15" t="s">
        <v>1022</v>
      </c>
      <c r="N193" s="14"/>
      <c r="O193" s="13" t="str">
        <f t="shared" si="10"/>
        <v/>
      </c>
      <c r="P193" s="108" t="s">
        <v>71</v>
      </c>
      <c r="Q193" s="12"/>
      <c r="R193" s="15" t="s">
        <v>1023</v>
      </c>
      <c r="S193" s="17"/>
      <c r="T193" s="17"/>
      <c r="U193" s="17"/>
    </row>
    <row r="194" spans="1:21" s="28" customFormat="1" ht="77.25" customHeight="1" x14ac:dyDescent="0.3">
      <c r="A194" s="39">
        <v>610</v>
      </c>
      <c r="B194" s="13" t="s">
        <v>1024</v>
      </c>
      <c r="C194" s="13" t="s">
        <v>1025</v>
      </c>
      <c r="D194" s="13" t="s">
        <v>1026</v>
      </c>
      <c r="E194" s="13" t="s">
        <v>1027</v>
      </c>
      <c r="F194" s="13" t="s">
        <v>66</v>
      </c>
      <c r="G194" s="15" t="s">
        <v>982</v>
      </c>
      <c r="H194" s="15" t="s">
        <v>1028</v>
      </c>
      <c r="I194" s="41">
        <v>41670</v>
      </c>
      <c r="J194" s="50" t="s">
        <v>1029</v>
      </c>
      <c r="K194" s="50" t="s">
        <v>1030</v>
      </c>
      <c r="L194" s="12"/>
      <c r="M194" s="13" t="s">
        <v>1031</v>
      </c>
      <c r="N194" s="14"/>
      <c r="O194" s="13" t="str">
        <f t="shared" si="10"/>
        <v/>
      </c>
      <c r="P194" s="108" t="s">
        <v>71</v>
      </c>
      <c r="Q194" s="12"/>
      <c r="R194" s="56"/>
      <c r="S194" s="17"/>
      <c r="T194" s="17"/>
      <c r="U194" s="17"/>
    </row>
    <row r="195" spans="1:21" s="28" customFormat="1" ht="188.25" customHeight="1" x14ac:dyDescent="0.3">
      <c r="A195" s="39">
        <v>611</v>
      </c>
      <c r="B195" s="13" t="s">
        <v>1032</v>
      </c>
      <c r="C195" s="13" t="s">
        <v>1033</v>
      </c>
      <c r="D195" s="13"/>
      <c r="E195" s="13" t="s">
        <v>1034</v>
      </c>
      <c r="F195" s="13" t="s">
        <v>66</v>
      </c>
      <c r="G195" s="13" t="s">
        <v>982</v>
      </c>
      <c r="H195" s="13" t="s">
        <v>1028</v>
      </c>
      <c r="I195" s="13" t="s">
        <v>1035</v>
      </c>
      <c r="J195" s="50" t="s">
        <v>1036</v>
      </c>
      <c r="K195" s="50" t="s">
        <v>1037</v>
      </c>
      <c r="L195" s="12"/>
      <c r="M195" s="56"/>
      <c r="N195" s="56"/>
      <c r="O195" s="13" t="str">
        <f>IF(L195="Yes","Sponsor Certified Compliant",IF(L195="No","Sponsor Certified Not Compliant",""))</f>
        <v/>
      </c>
      <c r="P195" s="108" t="s">
        <v>71</v>
      </c>
      <c r="Q195" s="12"/>
      <c r="R195" s="13" t="s">
        <v>1038</v>
      </c>
      <c r="S195" s="17"/>
      <c r="T195" s="17"/>
      <c r="U195" s="17"/>
    </row>
    <row r="196" spans="1:21" s="28" customFormat="1" ht="93" customHeight="1" x14ac:dyDescent="0.3">
      <c r="A196" s="39">
        <v>612</v>
      </c>
      <c r="B196" s="13" t="s">
        <v>1039</v>
      </c>
      <c r="C196" s="13" t="s">
        <v>1025</v>
      </c>
      <c r="D196" s="13"/>
      <c r="E196" s="13" t="s">
        <v>1040</v>
      </c>
      <c r="F196" s="13" t="s">
        <v>66</v>
      </c>
      <c r="G196" s="13" t="s">
        <v>982</v>
      </c>
      <c r="H196" s="13" t="s">
        <v>1028</v>
      </c>
      <c r="I196" s="41">
        <v>43647</v>
      </c>
      <c r="J196" s="50" t="s">
        <v>1041</v>
      </c>
      <c r="K196" s="89" t="s">
        <v>2569</v>
      </c>
      <c r="L196" s="12"/>
      <c r="M196" s="56"/>
      <c r="N196" s="56"/>
      <c r="O196" s="13" t="str">
        <f>IF(L196="Yes","Sponsor Certified Compliant",IF(L196="No","Sponsor Certified Not Compliant",""))</f>
        <v/>
      </c>
      <c r="P196" s="108" t="s">
        <v>71</v>
      </c>
      <c r="Q196" s="12"/>
      <c r="R196" s="56"/>
      <c r="S196" s="17"/>
      <c r="T196" s="17"/>
      <c r="U196" s="17"/>
    </row>
    <row r="197" spans="1:21" s="28" customFormat="1" ht="78" customHeight="1" x14ac:dyDescent="0.3">
      <c r="A197" s="39">
        <v>613</v>
      </c>
      <c r="B197" s="13" t="s">
        <v>1042</v>
      </c>
      <c r="C197" s="13" t="s">
        <v>84</v>
      </c>
      <c r="D197" s="13"/>
      <c r="E197" s="13" t="s">
        <v>1043</v>
      </c>
      <c r="F197" s="13" t="s">
        <v>66</v>
      </c>
      <c r="G197" s="15" t="s">
        <v>982</v>
      </c>
      <c r="H197" s="15" t="s">
        <v>1028</v>
      </c>
      <c r="I197" s="13" t="s">
        <v>604</v>
      </c>
      <c r="J197" s="13" t="s">
        <v>1044</v>
      </c>
      <c r="K197" s="13" t="s">
        <v>1045</v>
      </c>
      <c r="L197" s="12"/>
      <c r="M197" s="56"/>
      <c r="N197" s="56"/>
      <c r="O197" s="13" t="str">
        <f>IF(L197="Yes","Sponsor Certified Compliant",IF(L197="No","Sponsor Certified Not Compliant",""))</f>
        <v/>
      </c>
      <c r="P197" s="108" t="s">
        <v>71</v>
      </c>
      <c r="Q197" s="12"/>
      <c r="R197" s="56"/>
      <c r="S197" s="17"/>
      <c r="T197" s="17"/>
      <c r="U197" s="17"/>
    </row>
    <row r="198" spans="1:21" s="28" customFormat="1" ht="93" customHeight="1" x14ac:dyDescent="0.3">
      <c r="A198" s="39">
        <v>614</v>
      </c>
      <c r="B198" s="13" t="s">
        <v>1046</v>
      </c>
      <c r="C198" s="13" t="s">
        <v>84</v>
      </c>
      <c r="D198" s="13"/>
      <c r="E198" s="13" t="s">
        <v>1047</v>
      </c>
      <c r="F198" s="13" t="s">
        <v>66</v>
      </c>
      <c r="G198" s="15" t="s">
        <v>982</v>
      </c>
      <c r="H198" s="15" t="s">
        <v>1028</v>
      </c>
      <c r="I198" s="41">
        <v>38839</v>
      </c>
      <c r="J198" s="13" t="s">
        <v>1048</v>
      </c>
      <c r="K198" s="13" t="s">
        <v>1049</v>
      </c>
      <c r="L198" s="12"/>
      <c r="M198" s="13" t="s">
        <v>1050</v>
      </c>
      <c r="N198" s="14"/>
      <c r="O198" s="13" t="str">
        <f>IF(L198="Yes",(IF(N198="yes","Sponsor Certified Compliant",IF(N198="No","Sponsor Certified Not Compliant",""))),IF(L198="No",IF(N198&lt;&gt;"","Do not answer Question 2","Sponsor Certified Not Applicable"),""))</f>
        <v/>
      </c>
      <c r="P198" s="108" t="s">
        <v>71</v>
      </c>
      <c r="Q198" s="12"/>
      <c r="R198" s="56"/>
      <c r="S198" s="17"/>
      <c r="T198" s="17"/>
      <c r="U198" s="17"/>
    </row>
    <row r="199" spans="1:21" s="28" customFormat="1" ht="201" customHeight="1" x14ac:dyDescent="0.3">
      <c r="A199" s="39">
        <v>615</v>
      </c>
      <c r="B199" s="13" t="s">
        <v>1051</v>
      </c>
      <c r="C199" s="13" t="s">
        <v>84</v>
      </c>
      <c r="D199" s="13"/>
      <c r="E199" s="13" t="s">
        <v>1052</v>
      </c>
      <c r="F199" s="13" t="s">
        <v>66</v>
      </c>
      <c r="G199" s="15" t="s">
        <v>982</v>
      </c>
      <c r="H199" s="15" t="s">
        <v>1028</v>
      </c>
      <c r="I199" s="13" t="s">
        <v>604</v>
      </c>
      <c r="J199" s="13" t="s">
        <v>1053</v>
      </c>
      <c r="K199" s="13" t="s">
        <v>1054</v>
      </c>
      <c r="L199" s="12"/>
      <c r="M199" s="56"/>
      <c r="N199" s="56"/>
      <c r="O199" s="13" t="str">
        <f>IF(L199="Yes","Sponsor Certified Compliant",IF(L199="No","Sponsor Certified Not Compliant",""))</f>
        <v/>
      </c>
      <c r="P199" s="108" t="s">
        <v>71</v>
      </c>
      <c r="Q199" s="12"/>
      <c r="R199" s="56"/>
      <c r="S199" s="17"/>
      <c r="T199" s="17"/>
      <c r="U199" s="17"/>
    </row>
    <row r="200" spans="1:21" s="28" customFormat="1" ht="77.25" customHeight="1" x14ac:dyDescent="0.3">
      <c r="A200" s="39">
        <v>616</v>
      </c>
      <c r="B200" s="13" t="s">
        <v>1055</v>
      </c>
      <c r="C200" s="13" t="s">
        <v>1056</v>
      </c>
      <c r="D200" s="13" t="s">
        <v>1057</v>
      </c>
      <c r="E200" s="13" t="s">
        <v>1058</v>
      </c>
      <c r="F200" s="13" t="s">
        <v>66</v>
      </c>
      <c r="G200" s="15" t="s">
        <v>982</v>
      </c>
      <c r="H200" s="15" t="s">
        <v>1028</v>
      </c>
      <c r="I200" s="41">
        <v>42482</v>
      </c>
      <c r="J200" s="50" t="s">
        <v>1059</v>
      </c>
      <c r="K200" s="49" t="s">
        <v>1060</v>
      </c>
      <c r="L200" s="12"/>
      <c r="M200" s="50" t="s">
        <v>1061</v>
      </c>
      <c r="N200" s="14"/>
      <c r="O200" s="13" t="str">
        <f>IF(L200="Yes",(IF(N200="yes","Sponsor Certified Compliant",IF(N200="No","Sponsor Certified Not Compliant",""))),IF(L200="No",IF(N200&lt;&gt;"","Do not answer Question 2","Sponsor Certified Not Applicable"),""))</f>
        <v/>
      </c>
      <c r="P200" s="108" t="s">
        <v>71</v>
      </c>
      <c r="Q200" s="12"/>
      <c r="R200" s="56"/>
      <c r="S200" s="17"/>
      <c r="T200" s="17"/>
      <c r="U200" s="17"/>
    </row>
    <row r="201" spans="1:21" s="28" customFormat="1" ht="82.5" customHeight="1" x14ac:dyDescent="0.3">
      <c r="A201" s="39">
        <v>618</v>
      </c>
      <c r="B201" s="13" t="s">
        <v>1062</v>
      </c>
      <c r="C201" s="13" t="s">
        <v>1062</v>
      </c>
      <c r="D201" s="40"/>
      <c r="E201" s="13" t="s">
        <v>65</v>
      </c>
      <c r="F201" s="13" t="s">
        <v>66</v>
      </c>
      <c r="G201" s="15" t="s">
        <v>982</v>
      </c>
      <c r="H201" s="15" t="s">
        <v>1063</v>
      </c>
      <c r="I201" s="41">
        <v>42627</v>
      </c>
      <c r="J201" s="42" t="s">
        <v>1064</v>
      </c>
      <c r="K201" s="42" t="s">
        <v>1065</v>
      </c>
      <c r="L201" s="12"/>
      <c r="M201" s="56"/>
      <c r="N201" s="56"/>
      <c r="O201" s="13" t="str">
        <f>IF(L201="Yes","Sponsor Certified Compliant",IF(L201="No","Sponsor Certified Not Compliant",""))</f>
        <v/>
      </c>
      <c r="P201" s="108" t="s">
        <v>71</v>
      </c>
      <c r="Q201" s="12"/>
      <c r="R201" s="13" t="s">
        <v>105</v>
      </c>
      <c r="S201" s="17"/>
      <c r="T201" s="17"/>
      <c r="U201" s="17"/>
    </row>
    <row r="202" spans="1:21" s="28" customFormat="1" ht="72" customHeight="1" x14ac:dyDescent="0.3">
      <c r="A202" s="39">
        <v>619</v>
      </c>
      <c r="B202" s="13" t="s">
        <v>1066</v>
      </c>
      <c r="C202" s="13" t="s">
        <v>1025</v>
      </c>
      <c r="D202" s="13" t="s">
        <v>1067</v>
      </c>
      <c r="E202" s="13" t="s">
        <v>1068</v>
      </c>
      <c r="F202" s="13" t="s">
        <v>66</v>
      </c>
      <c r="G202" s="15" t="s">
        <v>982</v>
      </c>
      <c r="H202" s="15" t="s">
        <v>1063</v>
      </c>
      <c r="I202" s="41">
        <v>42307</v>
      </c>
      <c r="J202" s="13" t="s">
        <v>1069</v>
      </c>
      <c r="K202" s="13" t="s">
        <v>1070</v>
      </c>
      <c r="L202" s="12"/>
      <c r="M202" s="13" t="s">
        <v>1071</v>
      </c>
      <c r="N202" s="14"/>
      <c r="O202" s="13" t="str">
        <f>IF(L202="Yes",(IF(N202="yes","Sponsor Certified Compliant",IF(N202="No","Sponsor Certified Not Compliant",""))),IF(L202="No",IF(N202&lt;&gt;"","Do not answer Question 2","Sponsor Certified Not Applicable"),""))</f>
        <v/>
      </c>
      <c r="P202" s="108" t="s">
        <v>71</v>
      </c>
      <c r="Q202" s="12"/>
      <c r="R202" s="56"/>
      <c r="S202" s="17"/>
      <c r="T202" s="17"/>
      <c r="U202" s="17"/>
    </row>
    <row r="203" spans="1:21" s="28" customFormat="1" ht="78" customHeight="1" x14ac:dyDescent="0.3">
      <c r="A203" s="39">
        <v>620</v>
      </c>
      <c r="B203" s="13" t="s">
        <v>1072</v>
      </c>
      <c r="C203" s="13" t="s">
        <v>84</v>
      </c>
      <c r="D203" s="13"/>
      <c r="E203" s="13" t="s">
        <v>1073</v>
      </c>
      <c r="F203" s="13" t="s">
        <v>66</v>
      </c>
      <c r="G203" s="15" t="s">
        <v>982</v>
      </c>
      <c r="H203" s="15" t="s">
        <v>1074</v>
      </c>
      <c r="I203" s="13" t="s">
        <v>1075</v>
      </c>
      <c r="J203" s="13" t="s">
        <v>1076</v>
      </c>
      <c r="K203" s="15" t="s">
        <v>1077</v>
      </c>
      <c r="L203" s="12"/>
      <c r="M203" s="15" t="s">
        <v>1078</v>
      </c>
      <c r="N203" s="14"/>
      <c r="O203" s="13" t="str">
        <f>IF(L203="No",(IF(N203="yes","Sponsor Certified Compliant",IF(N203="No","Sponsor Certified Not Compliant",""))),IF(L203="Yes",IF(N203&lt;&gt;"","Do not answer Question 2","Sponsor Certified Compliant"),""))</f>
        <v/>
      </c>
      <c r="P203" s="108" t="s">
        <v>71</v>
      </c>
      <c r="Q203" s="12"/>
      <c r="R203" s="56"/>
      <c r="S203" s="17"/>
      <c r="T203" s="17"/>
      <c r="U203" s="17"/>
    </row>
    <row r="204" spans="1:21" s="28" customFormat="1" ht="78" customHeight="1" x14ac:dyDescent="0.3">
      <c r="A204" s="39">
        <v>621</v>
      </c>
      <c r="B204" s="13" t="s">
        <v>1079</v>
      </c>
      <c r="C204" s="13" t="s">
        <v>84</v>
      </c>
      <c r="D204" s="13"/>
      <c r="E204" s="13" t="s">
        <v>1080</v>
      </c>
      <c r="F204" s="13" t="s">
        <v>66</v>
      </c>
      <c r="G204" s="15" t="s">
        <v>982</v>
      </c>
      <c r="H204" s="15" t="s">
        <v>1074</v>
      </c>
      <c r="I204" s="41">
        <v>42613</v>
      </c>
      <c r="J204" s="13" t="s">
        <v>1081</v>
      </c>
      <c r="K204" s="13" t="s">
        <v>1082</v>
      </c>
      <c r="L204" s="12"/>
      <c r="M204" s="56"/>
      <c r="N204" s="56"/>
      <c r="O204" s="13" t="str">
        <f>IF(L204="Yes","Sponsor Certified Compliant",IF(L204="No","Sponsor Certified Not Compliant",""))</f>
        <v/>
      </c>
      <c r="P204" s="108" t="s">
        <v>71</v>
      </c>
      <c r="Q204" s="12"/>
      <c r="R204" s="13" t="s">
        <v>1083</v>
      </c>
      <c r="S204" s="17"/>
      <c r="T204" s="17"/>
      <c r="U204" s="17"/>
    </row>
    <row r="205" spans="1:21" s="28" customFormat="1" ht="81.75" customHeight="1" x14ac:dyDescent="0.3">
      <c r="A205" s="39">
        <v>622</v>
      </c>
      <c r="B205" s="13" t="s">
        <v>1084</v>
      </c>
      <c r="C205" s="13" t="s">
        <v>1084</v>
      </c>
      <c r="D205" s="13"/>
      <c r="E205" s="13" t="s">
        <v>1085</v>
      </c>
      <c r="F205" s="13" t="s">
        <v>66</v>
      </c>
      <c r="G205" s="15" t="s">
        <v>982</v>
      </c>
      <c r="H205" s="15" t="s">
        <v>1086</v>
      </c>
      <c r="I205" s="41">
        <v>39703</v>
      </c>
      <c r="J205" s="13" t="s">
        <v>1087</v>
      </c>
      <c r="K205" s="13" t="s">
        <v>1088</v>
      </c>
      <c r="L205" s="12"/>
      <c r="M205" s="15" t="s">
        <v>1089</v>
      </c>
      <c r="N205" s="14"/>
      <c r="O205" s="13" t="str">
        <f>IF(L205="Yes",(IF(N205="yes","Sponsor Certified Compliant",IF(N205="No","Sponsor Certified Not Compliant",""))),IF(L205="No",IF(N205&lt;&gt;"","Do not answer Question 2","Sponsor Certified Not Applicable"),""))</f>
        <v/>
      </c>
      <c r="P205" s="108" t="s">
        <v>71</v>
      </c>
      <c r="Q205" s="12"/>
      <c r="R205" s="13" t="s">
        <v>1090</v>
      </c>
      <c r="S205" s="17"/>
      <c r="T205" s="17"/>
      <c r="U205" s="17"/>
    </row>
    <row r="206" spans="1:21" s="28" customFormat="1" ht="89.25" customHeight="1" x14ac:dyDescent="0.3">
      <c r="A206" s="39">
        <v>623</v>
      </c>
      <c r="B206" s="13" t="s">
        <v>1091</v>
      </c>
      <c r="C206" s="13" t="s">
        <v>1025</v>
      </c>
      <c r="D206" s="13" t="s">
        <v>1092</v>
      </c>
      <c r="E206" s="13" t="s">
        <v>1093</v>
      </c>
      <c r="F206" s="13" t="s">
        <v>66</v>
      </c>
      <c r="G206" s="15" t="s">
        <v>982</v>
      </c>
      <c r="H206" s="15" t="s">
        <v>1086</v>
      </c>
      <c r="I206" s="41">
        <v>40052</v>
      </c>
      <c r="J206" s="13" t="s">
        <v>1094</v>
      </c>
      <c r="K206" s="13" t="s">
        <v>1095</v>
      </c>
      <c r="L206" s="12"/>
      <c r="M206" s="56"/>
      <c r="N206" s="56"/>
      <c r="O206" s="13" t="str">
        <f>IF(L206="Yes","Sponsor Certified Compliant",IF(L206="No","Sponsor Certified Not Compliant",""))</f>
        <v/>
      </c>
      <c r="P206" s="108" t="s">
        <v>71</v>
      </c>
      <c r="Q206" s="12"/>
      <c r="R206" s="13" t="s">
        <v>1096</v>
      </c>
      <c r="S206" s="17"/>
      <c r="T206" s="17"/>
      <c r="U206" s="17"/>
    </row>
    <row r="207" spans="1:21" s="28" customFormat="1" ht="85.5" customHeight="1" x14ac:dyDescent="0.3">
      <c r="A207" s="39">
        <v>624</v>
      </c>
      <c r="B207" s="13" t="s">
        <v>1091</v>
      </c>
      <c r="C207" s="13" t="s">
        <v>1025</v>
      </c>
      <c r="D207" s="13" t="s">
        <v>1092</v>
      </c>
      <c r="E207" s="13" t="s">
        <v>1093</v>
      </c>
      <c r="F207" s="13" t="s">
        <v>66</v>
      </c>
      <c r="G207" s="15" t="s">
        <v>982</v>
      </c>
      <c r="H207" s="15" t="s">
        <v>1086</v>
      </c>
      <c r="I207" s="41">
        <v>40052</v>
      </c>
      <c r="J207" s="13" t="s">
        <v>1094</v>
      </c>
      <c r="K207" s="15" t="s">
        <v>1097</v>
      </c>
      <c r="L207" s="12"/>
      <c r="M207" s="15" t="s">
        <v>1098</v>
      </c>
      <c r="N207" s="14"/>
      <c r="O207" s="13" t="str">
        <f>IF(L207="Yes",(IF(N207="yes","Sponsor Certified Compliant",IF(N207="No","Sponsor Certified Not Compliant",""))),IF(L207="No",IF(N207&lt;&gt;"","Do not answer Question 2","Sponsor Certified Not Applicable"),""))</f>
        <v/>
      </c>
      <c r="P207" s="108" t="s">
        <v>71</v>
      </c>
      <c r="Q207" s="12"/>
      <c r="R207" s="56"/>
      <c r="S207" s="17"/>
      <c r="T207" s="17"/>
      <c r="U207" s="17"/>
    </row>
    <row r="208" spans="1:21" s="28" customFormat="1" ht="90.75" customHeight="1" x14ac:dyDescent="0.3">
      <c r="A208" s="39">
        <v>625</v>
      </c>
      <c r="B208" s="13" t="s">
        <v>1091</v>
      </c>
      <c r="C208" s="13" t="s">
        <v>1025</v>
      </c>
      <c r="D208" s="13" t="s">
        <v>1092</v>
      </c>
      <c r="E208" s="13" t="s">
        <v>1093</v>
      </c>
      <c r="F208" s="13" t="s">
        <v>66</v>
      </c>
      <c r="G208" s="15" t="s">
        <v>982</v>
      </c>
      <c r="H208" s="15" t="s">
        <v>1086</v>
      </c>
      <c r="I208" s="41">
        <v>40052</v>
      </c>
      <c r="J208" s="13" t="s">
        <v>1094</v>
      </c>
      <c r="K208" s="15" t="s">
        <v>1099</v>
      </c>
      <c r="L208" s="12"/>
      <c r="M208" s="15" t="s">
        <v>1100</v>
      </c>
      <c r="N208" s="14"/>
      <c r="O208" s="13" t="str">
        <f>IF(L208="Yes",(IF(N208="yes","Sponsor Certified Compliant",IF(N208="No","Sponsor Certified Not Compliant",""))),IF(L208="No",IF(N208&lt;&gt;"","Do not answer Question 2","Sponsor Certified Not Applicable"),""))</f>
        <v/>
      </c>
      <c r="P208" s="108" t="s">
        <v>71</v>
      </c>
      <c r="Q208" s="12"/>
      <c r="R208" s="56"/>
      <c r="S208" s="17"/>
      <c r="T208" s="17"/>
      <c r="U208" s="17"/>
    </row>
    <row r="209" spans="1:21" s="28" customFormat="1" ht="78" customHeight="1" x14ac:dyDescent="0.3">
      <c r="A209" s="39">
        <v>626</v>
      </c>
      <c r="B209" s="13" t="s">
        <v>1101</v>
      </c>
      <c r="C209" s="13" t="s">
        <v>1025</v>
      </c>
      <c r="D209" s="13" t="s">
        <v>1102</v>
      </c>
      <c r="E209" s="13" t="s">
        <v>1103</v>
      </c>
      <c r="F209" s="13" t="s">
        <v>66</v>
      </c>
      <c r="G209" s="15" t="s">
        <v>982</v>
      </c>
      <c r="H209" s="15" t="s">
        <v>1086</v>
      </c>
      <c r="I209" s="41">
        <v>41725</v>
      </c>
      <c r="J209" s="13" t="s">
        <v>1104</v>
      </c>
      <c r="K209" s="13" t="s">
        <v>1105</v>
      </c>
      <c r="L209" s="12"/>
      <c r="M209" s="56"/>
      <c r="N209" s="56"/>
      <c r="O209" s="13" t="str">
        <f>IF(L209="Yes","Sponsor Certified Compliant",IF(L209="No","Sponsor Certified Not Compliant",""))</f>
        <v/>
      </c>
      <c r="P209" s="108" t="s">
        <v>71</v>
      </c>
      <c r="Q209" s="12"/>
      <c r="R209" s="13" t="s">
        <v>1106</v>
      </c>
      <c r="S209" s="17"/>
      <c r="T209" s="17"/>
      <c r="U209" s="17"/>
    </row>
    <row r="210" spans="1:21" s="28" customFormat="1" ht="77.25" customHeight="1" x14ac:dyDescent="0.3">
      <c r="A210" s="39">
        <v>627</v>
      </c>
      <c r="B210" s="13" t="s">
        <v>1107</v>
      </c>
      <c r="C210" s="13" t="s">
        <v>276</v>
      </c>
      <c r="D210" s="13"/>
      <c r="E210" s="13" t="s">
        <v>1108</v>
      </c>
      <c r="F210" s="13" t="s">
        <v>279</v>
      </c>
      <c r="G210" s="15" t="s">
        <v>982</v>
      </c>
      <c r="H210" s="15" t="s">
        <v>1086</v>
      </c>
      <c r="I210" s="41">
        <v>42276</v>
      </c>
      <c r="J210" s="13" t="s">
        <v>1109</v>
      </c>
      <c r="K210" s="48" t="s">
        <v>281</v>
      </c>
      <c r="L210" s="14" t="str">
        <f>IF('Efficiency Questions'!$F$14="No",'Efficiency Questions'!$F$14,IF('Efficiency Questions'!$F$14="Yes","","Typing in this cell will remove the Efficiency Formula"))</f>
        <v>Typing in this cell will remove the Efficiency Formula</v>
      </c>
      <c r="M210" s="13" t="s">
        <v>1110</v>
      </c>
      <c r="N210" s="14"/>
      <c r="O210" s="13" t="str">
        <f t="shared" ref="O210:O227" si="11">IF(L210="Yes",(IF(N210="yes","Sponsor Certified Compliant",IF(N210="No","Sponsor Certified Not Compliant",""))),IF(L210="No",IF(N210&lt;&gt;"","Do not answer Question 2","Sponsor Certified Not Applicable"),""))</f>
        <v/>
      </c>
      <c r="P210" s="108" t="s">
        <v>71</v>
      </c>
      <c r="Q210" s="12"/>
      <c r="R210" s="13" t="s">
        <v>72</v>
      </c>
      <c r="S210" s="17"/>
      <c r="T210" s="17"/>
      <c r="U210" s="17"/>
    </row>
    <row r="211" spans="1:21" s="28" customFormat="1" ht="78" customHeight="1" x14ac:dyDescent="0.3">
      <c r="A211" s="39">
        <v>628</v>
      </c>
      <c r="B211" s="13" t="s">
        <v>980</v>
      </c>
      <c r="C211" s="13" t="s">
        <v>980</v>
      </c>
      <c r="D211" s="13"/>
      <c r="E211" s="13" t="s">
        <v>1111</v>
      </c>
      <c r="F211" s="13" t="s">
        <v>66</v>
      </c>
      <c r="G211" s="15" t="s">
        <v>982</v>
      </c>
      <c r="H211" s="15" t="s">
        <v>1112</v>
      </c>
      <c r="I211" s="41">
        <v>42401</v>
      </c>
      <c r="J211" s="42" t="s">
        <v>1113</v>
      </c>
      <c r="K211" s="45" t="s">
        <v>1114</v>
      </c>
      <c r="L211" s="12"/>
      <c r="M211" s="49" t="s">
        <v>1115</v>
      </c>
      <c r="N211" s="14"/>
      <c r="O211" s="13" t="str">
        <f t="shared" si="11"/>
        <v/>
      </c>
      <c r="P211" s="108" t="s">
        <v>71</v>
      </c>
      <c r="Q211" s="12"/>
      <c r="R211" s="56"/>
      <c r="S211" s="17"/>
      <c r="T211" s="17"/>
      <c r="U211" s="17"/>
    </row>
    <row r="212" spans="1:21" s="28" customFormat="1" ht="94.5" customHeight="1" x14ac:dyDescent="0.3">
      <c r="A212" s="39">
        <v>629</v>
      </c>
      <c r="B212" s="13" t="s">
        <v>1116</v>
      </c>
      <c r="C212" s="13" t="s">
        <v>1116</v>
      </c>
      <c r="D212" s="40"/>
      <c r="E212" s="13" t="s">
        <v>65</v>
      </c>
      <c r="F212" s="13" t="s">
        <v>1117</v>
      </c>
      <c r="G212" s="15" t="s">
        <v>982</v>
      </c>
      <c r="H212" s="15" t="s">
        <v>1112</v>
      </c>
      <c r="I212" s="41">
        <v>42627</v>
      </c>
      <c r="J212" s="42" t="s">
        <v>1118</v>
      </c>
      <c r="K212" s="42" t="s">
        <v>1119</v>
      </c>
      <c r="L212" s="12"/>
      <c r="M212" s="13" t="s">
        <v>1120</v>
      </c>
      <c r="N212" s="14"/>
      <c r="O212" s="13" t="str">
        <f t="shared" si="11"/>
        <v/>
      </c>
      <c r="P212" s="108" t="s">
        <v>71</v>
      </c>
      <c r="Q212" s="12"/>
      <c r="R212" s="13" t="s">
        <v>105</v>
      </c>
      <c r="S212" s="17"/>
      <c r="T212" s="17"/>
      <c r="U212" s="17"/>
    </row>
    <row r="213" spans="1:21" s="28" customFormat="1" ht="127.5" customHeight="1" x14ac:dyDescent="0.3">
      <c r="A213" s="39">
        <v>630</v>
      </c>
      <c r="B213" s="13" t="s">
        <v>1121</v>
      </c>
      <c r="C213" s="13" t="s">
        <v>980</v>
      </c>
      <c r="D213" s="13"/>
      <c r="E213" s="13" t="s">
        <v>1122</v>
      </c>
      <c r="F213" s="13" t="s">
        <v>66</v>
      </c>
      <c r="G213" s="15" t="s">
        <v>982</v>
      </c>
      <c r="H213" s="15" t="s">
        <v>1112</v>
      </c>
      <c r="I213" s="41">
        <v>42276</v>
      </c>
      <c r="J213" s="13" t="s">
        <v>1123</v>
      </c>
      <c r="K213" s="13" t="s">
        <v>1114</v>
      </c>
      <c r="L213" s="12"/>
      <c r="M213" s="13" t="s">
        <v>1124</v>
      </c>
      <c r="N213" s="14"/>
      <c r="O213" s="13" t="str">
        <f t="shared" si="11"/>
        <v/>
      </c>
      <c r="P213" s="108" t="s">
        <v>71</v>
      </c>
      <c r="Q213" s="12"/>
      <c r="R213" s="13" t="s">
        <v>1125</v>
      </c>
      <c r="S213" s="17"/>
      <c r="T213" s="17"/>
      <c r="U213" s="17"/>
    </row>
    <row r="214" spans="1:21" s="28" customFormat="1" ht="78" customHeight="1" x14ac:dyDescent="0.3">
      <c r="A214" s="39">
        <v>631</v>
      </c>
      <c r="B214" s="13" t="s">
        <v>1126</v>
      </c>
      <c r="C214" s="13" t="s">
        <v>980</v>
      </c>
      <c r="D214" s="13"/>
      <c r="E214" s="13" t="s">
        <v>1127</v>
      </c>
      <c r="F214" s="13" t="s">
        <v>66</v>
      </c>
      <c r="G214" s="15" t="s">
        <v>982</v>
      </c>
      <c r="H214" s="15" t="s">
        <v>1112</v>
      </c>
      <c r="I214" s="41">
        <v>39354</v>
      </c>
      <c r="J214" s="13" t="s">
        <v>1128</v>
      </c>
      <c r="K214" s="13" t="s">
        <v>1129</v>
      </c>
      <c r="L214" s="12"/>
      <c r="M214" s="13" t="s">
        <v>1130</v>
      </c>
      <c r="N214" s="14"/>
      <c r="O214" s="13" t="str">
        <f t="shared" si="11"/>
        <v/>
      </c>
      <c r="P214" s="108" t="s">
        <v>71</v>
      </c>
      <c r="Q214" s="12"/>
      <c r="R214" s="56"/>
      <c r="S214" s="17"/>
      <c r="T214" s="17"/>
      <c r="U214" s="17"/>
    </row>
    <row r="215" spans="1:21" s="28" customFormat="1" ht="77.25" customHeight="1" x14ac:dyDescent="0.3">
      <c r="A215" s="39">
        <v>632</v>
      </c>
      <c r="B215" s="13" t="s">
        <v>1131</v>
      </c>
      <c r="C215" s="13" t="s">
        <v>980</v>
      </c>
      <c r="D215" s="13"/>
      <c r="E215" s="13" t="s">
        <v>1132</v>
      </c>
      <c r="F215" s="13" t="s">
        <v>66</v>
      </c>
      <c r="G215" s="15" t="s">
        <v>982</v>
      </c>
      <c r="H215" s="15" t="s">
        <v>1112</v>
      </c>
      <c r="I215" s="41">
        <v>34971</v>
      </c>
      <c r="J215" s="13" t="s">
        <v>1133</v>
      </c>
      <c r="K215" s="13" t="s">
        <v>1114</v>
      </c>
      <c r="L215" s="12"/>
      <c r="M215" s="13" t="s">
        <v>1134</v>
      </c>
      <c r="N215" s="14"/>
      <c r="O215" s="13" t="str">
        <f t="shared" si="11"/>
        <v/>
      </c>
      <c r="P215" s="108" t="s">
        <v>71</v>
      </c>
      <c r="Q215" s="12"/>
      <c r="R215" s="56"/>
      <c r="S215" s="17"/>
      <c r="T215" s="17"/>
      <c r="U215" s="17"/>
    </row>
    <row r="216" spans="1:21" s="28" customFormat="1" ht="94.5" customHeight="1" x14ac:dyDescent="0.3">
      <c r="A216" s="39">
        <v>633</v>
      </c>
      <c r="B216" s="13" t="s">
        <v>1135</v>
      </c>
      <c r="C216" s="13" t="s">
        <v>1135</v>
      </c>
      <c r="D216" s="13"/>
      <c r="E216" s="13" t="s">
        <v>1136</v>
      </c>
      <c r="F216" s="13" t="s">
        <v>1137</v>
      </c>
      <c r="G216" s="15" t="s">
        <v>982</v>
      </c>
      <c r="H216" s="15" t="s">
        <v>1112</v>
      </c>
      <c r="I216" s="41">
        <v>42292</v>
      </c>
      <c r="J216" s="42" t="s">
        <v>1138</v>
      </c>
      <c r="K216" s="45" t="s">
        <v>1139</v>
      </c>
      <c r="L216" s="12"/>
      <c r="M216" s="15" t="s">
        <v>1140</v>
      </c>
      <c r="N216" s="14"/>
      <c r="O216" s="13" t="str">
        <f t="shared" si="11"/>
        <v/>
      </c>
      <c r="P216" s="108" t="s">
        <v>71</v>
      </c>
      <c r="Q216" s="12"/>
      <c r="R216" s="56"/>
      <c r="S216" s="17"/>
      <c r="T216" s="17"/>
      <c r="U216" s="17"/>
    </row>
    <row r="217" spans="1:21" s="29" customFormat="1" ht="90.75" customHeight="1" x14ac:dyDescent="0.3">
      <c r="A217" s="43">
        <v>634</v>
      </c>
      <c r="B217" s="15" t="s">
        <v>1141</v>
      </c>
      <c r="C217" s="15"/>
      <c r="D217" s="15"/>
      <c r="E217" s="15" t="s">
        <v>1142</v>
      </c>
      <c r="F217" s="15" t="s">
        <v>66</v>
      </c>
      <c r="G217" s="15" t="s">
        <v>982</v>
      </c>
      <c r="H217" s="15" t="s">
        <v>1143</v>
      </c>
      <c r="I217" s="44">
        <v>36685</v>
      </c>
      <c r="J217" s="15" t="s">
        <v>1144</v>
      </c>
      <c r="K217" s="15" t="s">
        <v>1145</v>
      </c>
      <c r="L217" s="12"/>
      <c r="M217" s="15" t="s">
        <v>1147</v>
      </c>
      <c r="N217" s="14"/>
      <c r="O217" s="15" t="str">
        <f>IF(L217="Yes",(IF(N217="yes","Sponsor Certified Compliant",IF(N217="No","Sponsor Certified Not Compliant",""))),IF(L217="No",IF(N217&lt;&gt;"","Do not answer Question 2","Sponsor Certified Not Applicable"),""))</f>
        <v/>
      </c>
      <c r="P217" s="108" t="s">
        <v>71</v>
      </c>
      <c r="Q217" s="12"/>
      <c r="R217" s="56"/>
      <c r="S217" s="17"/>
      <c r="T217" s="17"/>
      <c r="U217" s="17"/>
    </row>
    <row r="218" spans="1:21" s="28" customFormat="1" ht="77.25" customHeight="1" x14ac:dyDescent="0.3">
      <c r="A218" s="39">
        <v>635</v>
      </c>
      <c r="B218" s="13" t="s">
        <v>1148</v>
      </c>
      <c r="C218" s="13" t="s">
        <v>276</v>
      </c>
      <c r="D218" s="13"/>
      <c r="E218" s="13" t="s">
        <v>1149</v>
      </c>
      <c r="F218" s="13" t="s">
        <v>279</v>
      </c>
      <c r="G218" s="15" t="s">
        <v>982</v>
      </c>
      <c r="H218" s="15" t="s">
        <v>1150</v>
      </c>
      <c r="I218" s="41">
        <v>42276</v>
      </c>
      <c r="J218" s="13" t="s">
        <v>1151</v>
      </c>
      <c r="K218" s="48" t="s">
        <v>281</v>
      </c>
      <c r="L218" s="14" t="str">
        <f>IF('Efficiency Questions'!$F$14="No",'Efficiency Questions'!$F$14,IF('Efficiency Questions'!$F$14="Yes","","Typing in this cell will remove the Efficiency Formula"))</f>
        <v>Typing in this cell will remove the Efficiency Formula</v>
      </c>
      <c r="M218" s="13" t="s">
        <v>1152</v>
      </c>
      <c r="N218" s="14"/>
      <c r="O218" s="13" t="str">
        <f t="shared" si="11"/>
        <v/>
      </c>
      <c r="P218" s="108" t="s">
        <v>71</v>
      </c>
      <c r="Q218" s="12"/>
      <c r="R218" s="13" t="s">
        <v>72</v>
      </c>
      <c r="S218" s="17"/>
      <c r="T218" s="17"/>
      <c r="U218" s="17"/>
    </row>
    <row r="219" spans="1:21" s="28" customFormat="1" ht="111.75" customHeight="1" x14ac:dyDescent="0.3">
      <c r="A219" s="39">
        <v>636</v>
      </c>
      <c r="B219" s="13" t="s">
        <v>1153</v>
      </c>
      <c r="C219" s="13" t="s">
        <v>1153</v>
      </c>
      <c r="D219" s="13"/>
      <c r="E219" s="13" t="s">
        <v>1154</v>
      </c>
      <c r="F219" s="13" t="s">
        <v>66</v>
      </c>
      <c r="G219" s="15" t="s">
        <v>982</v>
      </c>
      <c r="H219" s="15" t="s">
        <v>1155</v>
      </c>
      <c r="I219" s="41">
        <v>39703</v>
      </c>
      <c r="J219" s="13" t="s">
        <v>1156</v>
      </c>
      <c r="K219" s="13" t="s">
        <v>1157</v>
      </c>
      <c r="L219" s="12"/>
      <c r="M219" s="13" t="s">
        <v>1158</v>
      </c>
      <c r="N219" s="14"/>
      <c r="O219" s="13" t="str">
        <f t="shared" si="11"/>
        <v/>
      </c>
      <c r="P219" s="108" t="s">
        <v>71</v>
      </c>
      <c r="Q219" s="12"/>
      <c r="R219" s="56"/>
      <c r="S219" s="17"/>
      <c r="T219" s="17"/>
      <c r="U219" s="17"/>
    </row>
    <row r="220" spans="1:21" s="28" customFormat="1" ht="77.25" customHeight="1" x14ac:dyDescent="0.3">
      <c r="A220" s="39">
        <v>637</v>
      </c>
      <c r="B220" s="13" t="s">
        <v>1159</v>
      </c>
      <c r="C220" s="13" t="s">
        <v>84</v>
      </c>
      <c r="D220" s="13" t="s">
        <v>1160</v>
      </c>
      <c r="E220" s="13" t="s">
        <v>1161</v>
      </c>
      <c r="F220" s="13" t="s">
        <v>66</v>
      </c>
      <c r="G220" s="15" t="s">
        <v>982</v>
      </c>
      <c r="H220" s="15" t="s">
        <v>1162</v>
      </c>
      <c r="I220" s="41">
        <v>41319</v>
      </c>
      <c r="J220" s="13" t="s">
        <v>2568</v>
      </c>
      <c r="K220" s="48" t="s">
        <v>2565</v>
      </c>
      <c r="L220"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0" s="13" t="s">
        <v>1163</v>
      </c>
      <c r="N220" s="14"/>
      <c r="O220" s="13" t="str">
        <f>IF(L220="School uses only public transit vehicles/commercial carriers","Sponsor Certified Not Applicable",IF(L220="Yes",(IF(N220="yes","Sponsor Certified Compliant",IF(N220="No","Sponsor Certified Not Compliant",""))),IF(L220="No",IF(N220&lt;&gt;"","Do not answer Question 2","Sponsor Certified Not Applicable"),"")))</f>
        <v/>
      </c>
      <c r="P220" s="108" t="s">
        <v>71</v>
      </c>
      <c r="Q220" s="12"/>
      <c r="R220" s="56"/>
      <c r="S220" s="17"/>
      <c r="T220" s="17"/>
      <c r="U220" s="17"/>
    </row>
    <row r="221" spans="1:21" s="28" customFormat="1" ht="110.25" customHeight="1" x14ac:dyDescent="0.3">
      <c r="A221" s="39">
        <v>638</v>
      </c>
      <c r="B221" s="13" t="s">
        <v>1164</v>
      </c>
      <c r="C221" s="13" t="s">
        <v>1165</v>
      </c>
      <c r="D221" s="13" t="s">
        <v>1166</v>
      </c>
      <c r="E221" s="13" t="s">
        <v>1167</v>
      </c>
      <c r="F221" s="13" t="s">
        <v>66</v>
      </c>
      <c r="G221" s="15" t="s">
        <v>982</v>
      </c>
      <c r="H221" s="15" t="s">
        <v>1162</v>
      </c>
      <c r="I221" s="41">
        <v>41480</v>
      </c>
      <c r="J221" s="50" t="s">
        <v>2567</v>
      </c>
      <c r="K221" s="48" t="s">
        <v>2582</v>
      </c>
      <c r="L221"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1" s="13" t="s">
        <v>2602</v>
      </c>
      <c r="N221" s="14"/>
      <c r="O221" s="13" t="str">
        <f>IF(L221="School uses only public transit vehicles/commercial carriers","Sponsor Certified Not Applicable",IF(L221="Yes",(IF(N221="yes","Sponsor Certified Compliant",IF(N221="No","Sponsor Certified Not Compliant",""))),IF(L221="No",IF(N221&lt;&gt;"","Do not answer Question 2","Sponsor Certified Not Applicable"),"")))</f>
        <v/>
      </c>
      <c r="P221" s="108" t="s">
        <v>71</v>
      </c>
      <c r="Q221" s="12"/>
      <c r="R221" s="13" t="s">
        <v>1168</v>
      </c>
      <c r="S221" s="17"/>
      <c r="T221" s="17"/>
      <c r="U221" s="17"/>
    </row>
    <row r="222" spans="1:21" s="28" customFormat="1" ht="78" customHeight="1" x14ac:dyDescent="0.3">
      <c r="A222" s="39">
        <v>639</v>
      </c>
      <c r="B222" s="13" t="s">
        <v>1169</v>
      </c>
      <c r="C222" s="13" t="s">
        <v>1165</v>
      </c>
      <c r="D222" s="13" t="s">
        <v>1170</v>
      </c>
      <c r="E222" s="13" t="s">
        <v>1171</v>
      </c>
      <c r="F222" s="13" t="s">
        <v>1172</v>
      </c>
      <c r="G222" s="15" t="s">
        <v>982</v>
      </c>
      <c r="H222" s="15" t="s">
        <v>1162</v>
      </c>
      <c r="I222" s="41">
        <v>42831</v>
      </c>
      <c r="J222" s="50" t="s">
        <v>2583</v>
      </c>
      <c r="K222" s="48" t="s">
        <v>2565</v>
      </c>
      <c r="L222"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2" s="13" t="s">
        <v>1173</v>
      </c>
      <c r="N222" s="14"/>
      <c r="O222" s="13" t="str">
        <f>IF(L222="School uses only public transit vehicles/commercial carriers","Sponsor Certified Not Applicable",IF(L222="Yes",(IF(N222="yes","Sponsor Certified Compliant",IF(N222="No","Sponsor Certified Not Compliant",""))),IF(L222="No",IF(N222&lt;&gt;"","Do not answer Question 2","Sponsor Certified Not Applicable"),"")))</f>
        <v/>
      </c>
      <c r="P222" s="108" t="s">
        <v>71</v>
      </c>
      <c r="Q222" s="12"/>
      <c r="R222" s="56"/>
      <c r="S222" s="17"/>
      <c r="T222" s="17"/>
      <c r="U222" s="17"/>
    </row>
    <row r="223" spans="1:21" s="28" customFormat="1" ht="78" customHeight="1" x14ac:dyDescent="0.3">
      <c r="A223" s="39">
        <v>640</v>
      </c>
      <c r="B223" s="13" t="s">
        <v>1174</v>
      </c>
      <c r="C223" s="13" t="s">
        <v>1165</v>
      </c>
      <c r="D223" s="13" t="s">
        <v>1175</v>
      </c>
      <c r="E223" s="13" t="s">
        <v>1176</v>
      </c>
      <c r="F223" s="13" t="s">
        <v>1172</v>
      </c>
      <c r="G223" s="13" t="s">
        <v>982</v>
      </c>
      <c r="H223" s="13" t="s">
        <v>1162</v>
      </c>
      <c r="I223" s="41">
        <v>42831</v>
      </c>
      <c r="J223" s="50" t="s">
        <v>2584</v>
      </c>
      <c r="K223" s="48" t="s">
        <v>2565</v>
      </c>
      <c r="L223"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223" s="13" t="s">
        <v>2603</v>
      </c>
      <c r="N223" s="14"/>
      <c r="O223" s="13" t="str">
        <f>IF(L223="School uses only public transit vehicles/commercial carriers","Sponsor Certified Not Applicable",IF(L223="Yes",(IF(N223="yes","Sponsor Certified Compliant",IF(N223="No","Sponsor Certified Not Compliant",""))),IF(L223="No",IF(N223&lt;&gt;"","Do not answer Question 2","Sponsor Certified Not Applicable"),"")))</f>
        <v/>
      </c>
      <c r="P223" s="108" t="s">
        <v>71</v>
      </c>
      <c r="Q223" s="12"/>
      <c r="R223" s="56"/>
      <c r="S223" s="17"/>
      <c r="T223" s="17"/>
      <c r="U223" s="17"/>
    </row>
    <row r="224" spans="1:21" s="28" customFormat="1" ht="77.25" customHeight="1" x14ac:dyDescent="0.3">
      <c r="A224" s="39">
        <v>642</v>
      </c>
      <c r="B224" s="13" t="s">
        <v>1177</v>
      </c>
      <c r="C224" s="13"/>
      <c r="D224" s="13"/>
      <c r="E224" s="13" t="s">
        <v>1178</v>
      </c>
      <c r="F224" s="13" t="s">
        <v>279</v>
      </c>
      <c r="G224" s="13" t="s">
        <v>982</v>
      </c>
      <c r="H224" s="13" t="s">
        <v>1150</v>
      </c>
      <c r="I224" s="41">
        <v>44298</v>
      </c>
      <c r="J224" s="50" t="s">
        <v>1179</v>
      </c>
      <c r="K224" s="48" t="s">
        <v>281</v>
      </c>
      <c r="L224" s="12" t="str">
        <f>IF('Efficiency Questions'!$F$14="No",'Efficiency Questions'!$F$14,IF('Efficiency Questions'!$F$14="Yes","","Typing in this cell will remove the Efficiency Formula"))</f>
        <v>Typing in this cell will remove the Efficiency Formula</v>
      </c>
      <c r="M224" s="13" t="s">
        <v>1180</v>
      </c>
      <c r="N224" s="12"/>
      <c r="O224" s="13" t="str">
        <f t="shared" si="11"/>
        <v/>
      </c>
      <c r="P224" s="108" t="s">
        <v>71</v>
      </c>
      <c r="Q224" s="12"/>
      <c r="R224" s="13" t="s">
        <v>72</v>
      </c>
      <c r="S224" s="17"/>
      <c r="T224" s="17"/>
      <c r="U224" s="17"/>
    </row>
    <row r="225" spans="1:21" s="28" customFormat="1" ht="78" customHeight="1" x14ac:dyDescent="0.3">
      <c r="A225" s="39">
        <v>643</v>
      </c>
      <c r="B225" s="13" t="s">
        <v>2550</v>
      </c>
      <c r="C225" s="13"/>
      <c r="D225" s="13" t="s">
        <v>1181</v>
      </c>
      <c r="E225" s="13" t="s">
        <v>1182</v>
      </c>
      <c r="F225" s="13" t="s">
        <v>66</v>
      </c>
      <c r="G225" s="15" t="s">
        <v>982</v>
      </c>
      <c r="H225" s="15" t="s">
        <v>1028</v>
      </c>
      <c r="I225" s="41">
        <v>43406</v>
      </c>
      <c r="J225" s="50" t="s">
        <v>1183</v>
      </c>
      <c r="K225" s="50" t="s">
        <v>1184</v>
      </c>
      <c r="L225" s="12"/>
      <c r="M225" s="13" t="s">
        <v>1185</v>
      </c>
      <c r="N225" s="14"/>
      <c r="O225" s="13" t="str">
        <f>IF(L225="Yes",(IF(N225="yes","Sponsor Certified Compliant",IF(N225="No","Sponsor Certified Not Compliant",""))),IF(L225="No",IF(N225&lt;&gt;"","Do not answer Question 2","Sponsor Certified Not Applicable"),""))</f>
        <v/>
      </c>
      <c r="P225" s="108" t="s">
        <v>71</v>
      </c>
      <c r="Q225" s="12"/>
      <c r="R225" s="56"/>
      <c r="S225" s="17"/>
      <c r="T225" s="17"/>
      <c r="U225" s="17"/>
    </row>
    <row r="226" spans="1:21" s="28" customFormat="1" ht="129.75" customHeight="1" x14ac:dyDescent="0.3">
      <c r="A226" s="39">
        <v>651</v>
      </c>
      <c r="B226" s="13" t="s">
        <v>1186</v>
      </c>
      <c r="C226" s="13" t="s">
        <v>1186</v>
      </c>
      <c r="D226" s="13"/>
      <c r="E226" s="13" t="s">
        <v>1187</v>
      </c>
      <c r="F226" s="13" t="s">
        <v>66</v>
      </c>
      <c r="G226" s="13" t="s">
        <v>982</v>
      </c>
      <c r="H226" s="13" t="s">
        <v>1188</v>
      </c>
      <c r="I226" s="41">
        <v>42401</v>
      </c>
      <c r="J226" s="91" t="s">
        <v>1189</v>
      </c>
      <c r="K226" s="91" t="s">
        <v>1190</v>
      </c>
      <c r="L226" s="12"/>
      <c r="M226" s="90" t="s">
        <v>1191</v>
      </c>
      <c r="N226" s="12"/>
      <c r="O226" s="13" t="str">
        <f>IF(L226="Yes",(IF(N226="yes","Sponsor Certified Compliant",IF(N226="No","Sponsor Certified Not Compliant",""))),IF(L226="No",IF(N226&lt;&gt;"","Do not answer Question 2","Sponsor Certified Not Applicable"),""))</f>
        <v/>
      </c>
      <c r="P226" s="108" t="s">
        <v>71</v>
      </c>
      <c r="Q226" s="12"/>
      <c r="R226" s="13" t="s">
        <v>72</v>
      </c>
      <c r="S226" s="17"/>
      <c r="T226" s="17"/>
      <c r="U226" s="17"/>
    </row>
    <row r="227" spans="1:21" s="28" customFormat="1" ht="101.25" customHeight="1" x14ac:dyDescent="0.3">
      <c r="A227" s="39">
        <v>652</v>
      </c>
      <c r="B227" s="13" t="s">
        <v>1192</v>
      </c>
      <c r="C227" s="13" t="s">
        <v>1192</v>
      </c>
      <c r="D227" s="13"/>
      <c r="E227" s="13" t="s">
        <v>1193</v>
      </c>
      <c r="F227" s="13" t="s">
        <v>66</v>
      </c>
      <c r="G227" s="15" t="s">
        <v>982</v>
      </c>
      <c r="H227" s="15" t="s">
        <v>1188</v>
      </c>
      <c r="I227" s="41">
        <v>42276</v>
      </c>
      <c r="J227" s="42" t="s">
        <v>1194</v>
      </c>
      <c r="K227" s="15" t="s">
        <v>1195</v>
      </c>
      <c r="L227" s="12"/>
      <c r="M227" s="49" t="s">
        <v>1196</v>
      </c>
      <c r="N227" s="14"/>
      <c r="O227" s="13" t="str">
        <f t="shared" si="11"/>
        <v/>
      </c>
      <c r="P227" s="108" t="s">
        <v>71</v>
      </c>
      <c r="Q227" s="12"/>
      <c r="R227" s="56"/>
      <c r="S227" s="17"/>
      <c r="T227" s="17"/>
      <c r="U227" s="17"/>
    </row>
    <row r="228" spans="1:21" s="28" customFormat="1" ht="89.25" customHeight="1" x14ac:dyDescent="0.3">
      <c r="A228" s="39">
        <v>653</v>
      </c>
      <c r="B228" s="52" t="s">
        <v>1197</v>
      </c>
      <c r="C228" s="52" t="s">
        <v>1197</v>
      </c>
      <c r="D228" s="52"/>
      <c r="E228" s="15" t="s">
        <v>65</v>
      </c>
      <c r="F228" s="15" t="s">
        <v>66</v>
      </c>
      <c r="G228" s="15" t="s">
        <v>982</v>
      </c>
      <c r="H228" s="15" t="s">
        <v>1188</v>
      </c>
      <c r="I228" s="44">
        <v>42627</v>
      </c>
      <c r="J228" s="42" t="s">
        <v>1198</v>
      </c>
      <c r="K228" s="42" t="s">
        <v>1199</v>
      </c>
      <c r="L228" s="12"/>
      <c r="M228" s="56"/>
      <c r="N228" s="56"/>
      <c r="O228" s="13" t="str">
        <f>IF(L228="Yes","Sponsor Certified Compliant",IF(L228="No","Sponsor Certified Not Compliant",""))</f>
        <v/>
      </c>
      <c r="P228" s="108" t="s">
        <v>71</v>
      </c>
      <c r="Q228" s="12"/>
      <c r="R228" s="56"/>
      <c r="S228" s="17"/>
      <c r="T228" s="17"/>
      <c r="U228" s="17"/>
    </row>
    <row r="229" spans="1:21" s="28" customFormat="1" ht="78" customHeight="1" x14ac:dyDescent="0.3">
      <c r="A229" s="39">
        <v>654</v>
      </c>
      <c r="B229" s="52" t="s">
        <v>1200</v>
      </c>
      <c r="C229" s="52" t="s">
        <v>1200</v>
      </c>
      <c r="D229" s="52"/>
      <c r="E229" s="15" t="s">
        <v>1201</v>
      </c>
      <c r="F229" s="15" t="s">
        <v>66</v>
      </c>
      <c r="G229" s="15" t="s">
        <v>982</v>
      </c>
      <c r="H229" s="15" t="s">
        <v>1188</v>
      </c>
      <c r="I229" s="44">
        <v>42401</v>
      </c>
      <c r="J229" s="45" t="s">
        <v>1202</v>
      </c>
      <c r="K229" s="45" t="s">
        <v>1203</v>
      </c>
      <c r="L229" s="12"/>
      <c r="M229" s="45" t="s">
        <v>1204</v>
      </c>
      <c r="N229" s="14"/>
      <c r="O229" s="13" t="str">
        <f>IF(L229="Yes",(IF(N229="yes","Sponsor Certified Compliant",IF(N229="No","Sponsor Certified Not Compliant",""))),IF(L229="No",IF(N229&lt;&gt;"","Do not answer Question 2","Sponsor Certified Not Applicable"),""))</f>
        <v/>
      </c>
      <c r="P229" s="108" t="s">
        <v>71</v>
      </c>
      <c r="Q229" s="12"/>
      <c r="R229" s="13" t="s">
        <v>1205</v>
      </c>
      <c r="S229" s="17"/>
      <c r="T229" s="17"/>
      <c r="U229" s="17"/>
    </row>
    <row r="230" spans="1:21" s="28" customFormat="1" ht="142.5" customHeight="1" x14ac:dyDescent="0.3">
      <c r="A230" s="39">
        <v>655</v>
      </c>
      <c r="B230" s="13" t="s">
        <v>1206</v>
      </c>
      <c r="C230" s="13" t="s">
        <v>1206</v>
      </c>
      <c r="D230" s="13"/>
      <c r="E230" s="13" t="s">
        <v>1207</v>
      </c>
      <c r="F230" s="13" t="s">
        <v>66</v>
      </c>
      <c r="G230" s="15" t="s">
        <v>982</v>
      </c>
      <c r="H230" s="15" t="s">
        <v>1188</v>
      </c>
      <c r="I230" s="41">
        <v>42401</v>
      </c>
      <c r="J230" s="42" t="s">
        <v>1208</v>
      </c>
      <c r="K230" s="42" t="s">
        <v>1209</v>
      </c>
      <c r="L230" s="12"/>
      <c r="M230" s="56"/>
      <c r="N230" s="56"/>
      <c r="O230" s="13" t="str">
        <f>IF(L230="Yes","Sponsor Certified Compliant",IF(L230="No","Sponsor Certified Not Compliant",""))</f>
        <v/>
      </c>
      <c r="P230" s="108" t="s">
        <v>71</v>
      </c>
      <c r="Q230" s="12"/>
      <c r="R230" s="13" t="s">
        <v>1210</v>
      </c>
      <c r="S230" s="17"/>
      <c r="T230" s="17"/>
      <c r="U230" s="17"/>
    </row>
    <row r="231" spans="1:21" s="28" customFormat="1" ht="78" customHeight="1" x14ac:dyDescent="0.3">
      <c r="A231" s="39">
        <v>656</v>
      </c>
      <c r="B231" s="13" t="s">
        <v>1211</v>
      </c>
      <c r="C231" s="13" t="s">
        <v>1211</v>
      </c>
      <c r="D231" s="13"/>
      <c r="E231" s="13" t="s">
        <v>1212</v>
      </c>
      <c r="F231" s="53" t="s">
        <v>66</v>
      </c>
      <c r="G231" s="15" t="s">
        <v>982</v>
      </c>
      <c r="H231" s="15" t="s">
        <v>1188</v>
      </c>
      <c r="I231" s="41">
        <v>42401</v>
      </c>
      <c r="J231" s="42" t="s">
        <v>1213</v>
      </c>
      <c r="K231" s="45" t="s">
        <v>1214</v>
      </c>
      <c r="L231" s="12"/>
      <c r="M231" s="45" t="s">
        <v>1215</v>
      </c>
      <c r="N231" s="14"/>
      <c r="O231" s="13" t="str">
        <f>IF(L231="Yes",(IF(N231="yes","Sponsor Certified Compliant",IF(N231="No","Sponsor Certified Not Compliant",""))),IF(L231="No",IF(N231&lt;&gt;"","Do not answer Question 2","Sponsor Certified Not Applicable"),""))</f>
        <v/>
      </c>
      <c r="P231" s="108" t="s">
        <v>71</v>
      </c>
      <c r="Q231" s="12"/>
      <c r="R231" s="15" t="s">
        <v>1216</v>
      </c>
      <c r="S231" s="17"/>
      <c r="T231" s="17"/>
      <c r="U231" s="17"/>
    </row>
    <row r="232" spans="1:21" s="28" customFormat="1" ht="99.75" customHeight="1" x14ac:dyDescent="0.3">
      <c r="A232" s="39">
        <v>657</v>
      </c>
      <c r="B232" s="13" t="s">
        <v>1217</v>
      </c>
      <c r="C232" s="13" t="s">
        <v>1217</v>
      </c>
      <c r="D232" s="40"/>
      <c r="E232" s="13" t="s">
        <v>65</v>
      </c>
      <c r="F232" s="13" t="s">
        <v>66</v>
      </c>
      <c r="G232" s="15" t="s">
        <v>982</v>
      </c>
      <c r="H232" s="15" t="s">
        <v>1188</v>
      </c>
      <c r="I232" s="41">
        <v>42627</v>
      </c>
      <c r="J232" s="42" t="s">
        <v>1218</v>
      </c>
      <c r="K232" s="42" t="s">
        <v>1219</v>
      </c>
      <c r="L232" s="12"/>
      <c r="M232" s="56"/>
      <c r="N232" s="56"/>
      <c r="O232" s="13" t="str">
        <f t="shared" ref="O232:O239" si="12">IF(L232="Yes","Sponsor Certified Compliant",IF(L232="No","Sponsor Certified Not Compliant",""))</f>
        <v/>
      </c>
      <c r="P232" s="108" t="s">
        <v>71</v>
      </c>
      <c r="Q232" s="12"/>
      <c r="R232" s="13" t="s">
        <v>105</v>
      </c>
      <c r="S232" s="17"/>
      <c r="T232" s="17"/>
      <c r="U232" s="17"/>
    </row>
    <row r="233" spans="1:21" s="28" customFormat="1" ht="100.5" customHeight="1" x14ac:dyDescent="0.3">
      <c r="A233" s="39">
        <v>658</v>
      </c>
      <c r="B233" s="13" t="s">
        <v>1220</v>
      </c>
      <c r="C233" s="13" t="s">
        <v>1221</v>
      </c>
      <c r="D233" s="13"/>
      <c r="E233" s="13" t="s">
        <v>1222</v>
      </c>
      <c r="F233" s="13" t="s">
        <v>66</v>
      </c>
      <c r="G233" s="15" t="s">
        <v>982</v>
      </c>
      <c r="H233" s="15" t="s">
        <v>1188</v>
      </c>
      <c r="I233" s="41">
        <v>39354</v>
      </c>
      <c r="J233" s="50" t="s">
        <v>1223</v>
      </c>
      <c r="K233" s="50" t="s">
        <v>1224</v>
      </c>
      <c r="L233" s="12"/>
      <c r="M233" s="56"/>
      <c r="N233" s="56"/>
      <c r="O233" s="13" t="str">
        <f t="shared" si="12"/>
        <v/>
      </c>
      <c r="P233" s="108" t="s">
        <v>71</v>
      </c>
      <c r="Q233" s="12"/>
      <c r="R233" s="13" t="s">
        <v>1225</v>
      </c>
      <c r="S233" s="17"/>
      <c r="T233" s="17"/>
      <c r="U233" s="17"/>
    </row>
    <row r="234" spans="1:21" s="28" customFormat="1" ht="77.25" customHeight="1" x14ac:dyDescent="0.3">
      <c r="A234" s="39">
        <v>659</v>
      </c>
      <c r="B234" s="13" t="s">
        <v>1226</v>
      </c>
      <c r="C234" s="13" t="s">
        <v>1227</v>
      </c>
      <c r="D234" s="13"/>
      <c r="E234" s="13" t="s">
        <v>1228</v>
      </c>
      <c r="F234" s="13" t="s">
        <v>66</v>
      </c>
      <c r="G234" s="15" t="s">
        <v>982</v>
      </c>
      <c r="H234" s="15" t="s">
        <v>1188</v>
      </c>
      <c r="I234" s="41">
        <v>42401</v>
      </c>
      <c r="J234" s="42" t="s">
        <v>1229</v>
      </c>
      <c r="K234" s="42" t="s">
        <v>1230</v>
      </c>
      <c r="L234" s="12"/>
      <c r="M234" s="56"/>
      <c r="N234" s="56"/>
      <c r="O234" s="13" t="str">
        <f t="shared" si="12"/>
        <v/>
      </c>
      <c r="P234" s="108" t="s">
        <v>71</v>
      </c>
      <c r="Q234" s="12"/>
      <c r="R234" s="56"/>
      <c r="S234" s="17"/>
      <c r="T234" s="17"/>
      <c r="U234" s="17"/>
    </row>
    <row r="235" spans="1:21" s="28" customFormat="1" ht="77.25" customHeight="1" x14ac:dyDescent="0.3">
      <c r="A235" s="39">
        <v>660</v>
      </c>
      <c r="B235" s="40" t="s">
        <v>1231</v>
      </c>
      <c r="C235" s="40" t="s">
        <v>1232</v>
      </c>
      <c r="D235" s="40"/>
      <c r="E235" s="13" t="s">
        <v>1233</v>
      </c>
      <c r="F235" s="13" t="s">
        <v>66</v>
      </c>
      <c r="G235" s="15" t="s">
        <v>982</v>
      </c>
      <c r="H235" s="15" t="s">
        <v>1188</v>
      </c>
      <c r="I235" s="13" t="s">
        <v>604</v>
      </c>
      <c r="J235" s="13" t="s">
        <v>1234</v>
      </c>
      <c r="K235" s="13" t="s">
        <v>1235</v>
      </c>
      <c r="L235" s="12"/>
      <c r="M235" s="56"/>
      <c r="N235" s="56"/>
      <c r="O235" s="13" t="str">
        <f t="shared" si="12"/>
        <v/>
      </c>
      <c r="P235" s="108" t="s">
        <v>71</v>
      </c>
      <c r="Q235" s="12"/>
      <c r="R235" s="13" t="s">
        <v>1236</v>
      </c>
      <c r="S235" s="17"/>
      <c r="T235" s="17"/>
      <c r="U235" s="17"/>
    </row>
    <row r="236" spans="1:21" s="28" customFormat="1" ht="218.25" customHeight="1" x14ac:dyDescent="0.3">
      <c r="A236" s="39">
        <v>661</v>
      </c>
      <c r="B236" s="13" t="s">
        <v>1237</v>
      </c>
      <c r="C236" s="13" t="s">
        <v>1237</v>
      </c>
      <c r="D236" s="13"/>
      <c r="E236" s="13" t="s">
        <v>1238</v>
      </c>
      <c r="F236" s="13" t="s">
        <v>66</v>
      </c>
      <c r="G236" s="15" t="s">
        <v>982</v>
      </c>
      <c r="H236" s="15" t="s">
        <v>1188</v>
      </c>
      <c r="I236" s="41">
        <v>42401</v>
      </c>
      <c r="J236" s="42" t="s">
        <v>1239</v>
      </c>
      <c r="K236" s="42" t="s">
        <v>1240</v>
      </c>
      <c r="L236" s="12"/>
      <c r="M236" s="56"/>
      <c r="N236" s="56"/>
      <c r="O236" s="13" t="str">
        <f t="shared" si="12"/>
        <v/>
      </c>
      <c r="P236" s="108" t="s">
        <v>71</v>
      </c>
      <c r="Q236" s="12"/>
      <c r="R236" s="13" t="s">
        <v>1241</v>
      </c>
      <c r="S236" s="17"/>
      <c r="T236" s="17"/>
      <c r="U236" s="17"/>
    </row>
    <row r="237" spans="1:21" s="28" customFormat="1" ht="101.25" customHeight="1" x14ac:dyDescent="0.3">
      <c r="A237" s="39">
        <v>662</v>
      </c>
      <c r="B237" s="40" t="s">
        <v>1242</v>
      </c>
      <c r="C237" s="40" t="s">
        <v>1242</v>
      </c>
      <c r="D237" s="40"/>
      <c r="E237" s="13" t="s">
        <v>65</v>
      </c>
      <c r="F237" s="13" t="s">
        <v>66</v>
      </c>
      <c r="G237" s="15" t="s">
        <v>982</v>
      </c>
      <c r="H237" s="15" t="s">
        <v>1188</v>
      </c>
      <c r="I237" s="41">
        <v>42627</v>
      </c>
      <c r="J237" s="42" t="s">
        <v>1243</v>
      </c>
      <c r="K237" s="42" t="s">
        <v>1244</v>
      </c>
      <c r="L237" s="12"/>
      <c r="M237" s="56"/>
      <c r="N237" s="56"/>
      <c r="O237" s="13" t="str">
        <f t="shared" si="12"/>
        <v/>
      </c>
      <c r="P237" s="108" t="s">
        <v>71</v>
      </c>
      <c r="Q237" s="12"/>
      <c r="R237" s="13" t="s">
        <v>1245</v>
      </c>
      <c r="S237" s="17"/>
      <c r="T237" s="17"/>
      <c r="U237" s="17"/>
    </row>
    <row r="238" spans="1:21" s="28" customFormat="1" ht="78.75" customHeight="1" x14ac:dyDescent="0.3">
      <c r="A238" s="39">
        <v>663</v>
      </c>
      <c r="B238" s="13" t="s">
        <v>1246</v>
      </c>
      <c r="C238" s="13" t="s">
        <v>1246</v>
      </c>
      <c r="D238" s="40"/>
      <c r="E238" s="13" t="s">
        <v>65</v>
      </c>
      <c r="F238" s="13" t="s">
        <v>66</v>
      </c>
      <c r="G238" s="15" t="s">
        <v>982</v>
      </c>
      <c r="H238" s="15" t="s">
        <v>1188</v>
      </c>
      <c r="I238" s="41">
        <v>42627</v>
      </c>
      <c r="J238" s="42" t="s">
        <v>1247</v>
      </c>
      <c r="K238" s="42" t="s">
        <v>1248</v>
      </c>
      <c r="L238" s="12"/>
      <c r="M238" s="56"/>
      <c r="N238" s="56"/>
      <c r="O238" s="13" t="str">
        <f t="shared" si="12"/>
        <v/>
      </c>
      <c r="P238" s="108" t="s">
        <v>71</v>
      </c>
      <c r="Q238" s="12"/>
      <c r="R238" s="13" t="s">
        <v>105</v>
      </c>
      <c r="S238" s="17"/>
      <c r="T238" s="17"/>
      <c r="U238" s="17"/>
    </row>
    <row r="239" spans="1:21" s="28" customFormat="1" ht="102" customHeight="1" x14ac:dyDescent="0.3">
      <c r="A239" s="39">
        <v>664</v>
      </c>
      <c r="B239" s="40" t="s">
        <v>1249</v>
      </c>
      <c r="C239" s="13" t="s">
        <v>84</v>
      </c>
      <c r="D239" s="40"/>
      <c r="E239" s="13" t="s">
        <v>1250</v>
      </c>
      <c r="F239" s="13" t="s">
        <v>66</v>
      </c>
      <c r="G239" s="15" t="s">
        <v>982</v>
      </c>
      <c r="H239" s="15" t="s">
        <v>1188</v>
      </c>
      <c r="I239" s="41">
        <v>42276</v>
      </c>
      <c r="J239" s="50" t="s">
        <v>1251</v>
      </c>
      <c r="K239" s="50" t="s">
        <v>1252</v>
      </c>
      <c r="L239" s="12"/>
      <c r="M239" s="56"/>
      <c r="N239" s="56"/>
      <c r="O239" s="13" t="str">
        <f t="shared" si="12"/>
        <v/>
      </c>
      <c r="P239" s="108" t="s">
        <v>71</v>
      </c>
      <c r="Q239" s="12"/>
      <c r="R239" s="13" t="s">
        <v>1253</v>
      </c>
      <c r="S239" s="17"/>
      <c r="T239" s="17"/>
      <c r="U239" s="17"/>
    </row>
    <row r="240" spans="1:21" s="28" customFormat="1" ht="80.25" customHeight="1" x14ac:dyDescent="0.3">
      <c r="A240" s="39">
        <v>665</v>
      </c>
      <c r="B240" s="13" t="s">
        <v>1254</v>
      </c>
      <c r="C240" s="13" t="s">
        <v>980</v>
      </c>
      <c r="D240" s="13"/>
      <c r="E240" s="13" t="s">
        <v>1255</v>
      </c>
      <c r="F240" s="13" t="s">
        <v>66</v>
      </c>
      <c r="G240" s="15" t="s">
        <v>982</v>
      </c>
      <c r="H240" s="15" t="s">
        <v>1188</v>
      </c>
      <c r="I240" s="41">
        <v>41546</v>
      </c>
      <c r="J240" s="13" t="s">
        <v>1256</v>
      </c>
      <c r="K240" s="13" t="s">
        <v>1257</v>
      </c>
      <c r="L240" s="12"/>
      <c r="M240" s="13" t="s">
        <v>1258</v>
      </c>
      <c r="N240" s="14"/>
      <c r="O240" s="13" t="str">
        <f>IF(L240="Yes",(IF(N240="yes","Sponsor Certified Compliant",IF(N240="No","Sponsor Certified Not Compliant",""))),IF(L240="No",IF(N240&lt;&gt;"","Do not answer Question 2","Sponsor Certified Not Applicable"),""))</f>
        <v/>
      </c>
      <c r="P240" s="108" t="s">
        <v>71</v>
      </c>
      <c r="Q240" s="12"/>
      <c r="R240" s="56"/>
      <c r="S240" s="17"/>
      <c r="T240" s="17"/>
      <c r="U240" s="17"/>
    </row>
    <row r="241" spans="1:21" s="29" customFormat="1" ht="84.75" customHeight="1" x14ac:dyDescent="0.3">
      <c r="A241" s="43">
        <v>666</v>
      </c>
      <c r="B241" s="15" t="s">
        <v>1259</v>
      </c>
      <c r="C241" s="15" t="s">
        <v>1221</v>
      </c>
      <c r="D241" s="15"/>
      <c r="E241" s="15" t="s">
        <v>1260</v>
      </c>
      <c r="F241" s="15" t="s">
        <v>66</v>
      </c>
      <c r="G241" s="15" t="s">
        <v>982</v>
      </c>
      <c r="H241" s="15" t="s">
        <v>1261</v>
      </c>
      <c r="I241" s="15" t="s">
        <v>604</v>
      </c>
      <c r="J241" s="15" t="s">
        <v>1262</v>
      </c>
      <c r="K241" s="15" t="s">
        <v>1263</v>
      </c>
      <c r="L241" s="12"/>
      <c r="M241" s="56"/>
      <c r="N241" s="56"/>
      <c r="O241" s="15" t="str">
        <f>IF(L241="Yes","Sponsor Certified Compliant",IF(L241="No","Sponsor Certified Not Compliant",""))</f>
        <v/>
      </c>
      <c r="P241" s="108" t="s">
        <v>71</v>
      </c>
      <c r="Q241" s="12"/>
      <c r="R241" s="56"/>
      <c r="S241" s="17"/>
      <c r="T241" s="17"/>
      <c r="U241" s="17"/>
    </row>
    <row r="242" spans="1:21" s="28" customFormat="1" ht="124.5" customHeight="1" x14ac:dyDescent="0.3">
      <c r="A242" s="39">
        <v>667</v>
      </c>
      <c r="B242" s="40" t="s">
        <v>1264</v>
      </c>
      <c r="C242" s="40" t="s">
        <v>1264</v>
      </c>
      <c r="D242" s="13"/>
      <c r="E242" s="13" t="s">
        <v>1265</v>
      </c>
      <c r="F242" s="13" t="s">
        <v>66</v>
      </c>
      <c r="G242" s="15" t="s">
        <v>982</v>
      </c>
      <c r="H242" s="15" t="s">
        <v>1266</v>
      </c>
      <c r="I242" s="41">
        <v>42401</v>
      </c>
      <c r="J242" s="42" t="s">
        <v>1267</v>
      </c>
      <c r="K242" s="42" t="s">
        <v>1268</v>
      </c>
      <c r="L242" s="12"/>
      <c r="M242" s="56"/>
      <c r="N242" s="56"/>
      <c r="O242" s="13" t="str">
        <f>IF(L242="Yes","Sponsor Certified Compliant",IF(L242="No","Sponsor Certified Not Compliant",""))</f>
        <v/>
      </c>
      <c r="P242" s="108" t="s">
        <v>71</v>
      </c>
      <c r="Q242" s="12"/>
      <c r="R242" s="13" t="s">
        <v>1269</v>
      </c>
      <c r="S242" s="17"/>
      <c r="T242" s="17"/>
      <c r="U242" s="17"/>
    </row>
    <row r="243" spans="1:21" s="28" customFormat="1" ht="78.75" customHeight="1" x14ac:dyDescent="0.3">
      <c r="A243" s="39">
        <v>668</v>
      </c>
      <c r="B243" s="40" t="s">
        <v>1270</v>
      </c>
      <c r="C243" s="40" t="s">
        <v>84</v>
      </c>
      <c r="D243" s="40"/>
      <c r="E243" s="13" t="s">
        <v>1271</v>
      </c>
      <c r="F243" s="13" t="s">
        <v>66</v>
      </c>
      <c r="G243" s="15" t="s">
        <v>982</v>
      </c>
      <c r="H243" s="15" t="s">
        <v>1266</v>
      </c>
      <c r="I243" s="41">
        <v>43371</v>
      </c>
      <c r="J243" s="50" t="s">
        <v>1272</v>
      </c>
      <c r="K243" s="50" t="s">
        <v>1273</v>
      </c>
      <c r="L243" s="12"/>
      <c r="M243" s="15" t="s">
        <v>1274</v>
      </c>
      <c r="N243" s="14"/>
      <c r="O243" s="13" t="str">
        <f>IF(L243="Yes",(IF(N243="yes","Sponsor Certified Compliant",IF(N243="No","Sponsor Certified Not Compliant",""))),IF(L243="No",IF(N243&lt;&gt;"","Do not answer Question 2","Sponsor Certified Not Compliant"),""))</f>
        <v/>
      </c>
      <c r="P243" s="108" t="s">
        <v>71</v>
      </c>
      <c r="Q243" s="12"/>
      <c r="R243" s="13" t="s">
        <v>1275</v>
      </c>
      <c r="S243" s="17"/>
      <c r="T243" s="17"/>
      <c r="U243" s="17"/>
    </row>
    <row r="244" spans="1:21" s="28" customFormat="1" ht="86.25" customHeight="1" x14ac:dyDescent="0.3">
      <c r="A244" s="39">
        <v>669</v>
      </c>
      <c r="B244" s="40" t="s">
        <v>1276</v>
      </c>
      <c r="C244" s="40" t="s">
        <v>84</v>
      </c>
      <c r="D244" s="40"/>
      <c r="E244" s="13" t="s">
        <v>1277</v>
      </c>
      <c r="F244" s="13" t="s">
        <v>66</v>
      </c>
      <c r="G244" s="15" t="s">
        <v>982</v>
      </c>
      <c r="H244" s="15" t="s">
        <v>983</v>
      </c>
      <c r="I244" s="41">
        <v>41546</v>
      </c>
      <c r="J244" s="50" t="s">
        <v>1278</v>
      </c>
      <c r="K244" s="50" t="s">
        <v>1279</v>
      </c>
      <c r="L244" s="12"/>
      <c r="M244" s="15" t="s">
        <v>1280</v>
      </c>
      <c r="N244" s="14"/>
      <c r="O244" s="13" t="str">
        <f>IF(L244="Yes",(IF(N244="yes","Sponsor Certified Compliant",IF(N244="No","Sponsor Certified Not Compliant",""))),IF(L244="No",IF(N244&lt;&gt;"","Do not answer Question 2","Sponsor Certified Not Compliant"),""))</f>
        <v/>
      </c>
      <c r="P244" s="108" t="s">
        <v>71</v>
      </c>
      <c r="Q244" s="12"/>
      <c r="R244" s="56"/>
      <c r="S244" s="17"/>
      <c r="T244" s="17"/>
      <c r="U244" s="17"/>
    </row>
    <row r="245" spans="1:21" s="28" customFormat="1" ht="72" customHeight="1" x14ac:dyDescent="0.3">
      <c r="A245" s="39">
        <v>670</v>
      </c>
      <c r="B245" s="40" t="s">
        <v>1281</v>
      </c>
      <c r="C245" s="40" t="s">
        <v>1232</v>
      </c>
      <c r="D245" s="40"/>
      <c r="E245" s="13" t="s">
        <v>1282</v>
      </c>
      <c r="F245" s="13" t="s">
        <v>66</v>
      </c>
      <c r="G245" s="15" t="s">
        <v>982</v>
      </c>
      <c r="H245" s="15" t="s">
        <v>983</v>
      </c>
      <c r="I245" s="41">
        <v>36708</v>
      </c>
      <c r="J245" s="50" t="s">
        <v>1283</v>
      </c>
      <c r="K245" s="50" t="s">
        <v>1284</v>
      </c>
      <c r="L245" s="12"/>
      <c r="M245" s="56"/>
      <c r="N245" s="56"/>
      <c r="O245" s="13" t="str">
        <f>IF(L245="Yes","Sponsor Certified Compliant",IF(L245="No","Sponsor Certified Not Compliant",""))</f>
        <v/>
      </c>
      <c r="P245" s="108" t="s">
        <v>71</v>
      </c>
      <c r="Q245" s="12"/>
      <c r="R245" s="56"/>
      <c r="S245" s="17"/>
      <c r="T245" s="17"/>
      <c r="U245" s="17"/>
    </row>
    <row r="246" spans="1:21" s="28" customFormat="1" ht="174.75" customHeight="1" x14ac:dyDescent="0.3">
      <c r="A246" s="39">
        <v>671</v>
      </c>
      <c r="B246" s="40" t="s">
        <v>1285</v>
      </c>
      <c r="C246" s="40" t="s">
        <v>84</v>
      </c>
      <c r="D246" s="40"/>
      <c r="E246" s="13" t="s">
        <v>1286</v>
      </c>
      <c r="F246" s="13" t="s">
        <v>66</v>
      </c>
      <c r="G246" s="15" t="s">
        <v>982</v>
      </c>
      <c r="H246" s="15" t="s">
        <v>983</v>
      </c>
      <c r="I246" s="41">
        <v>44469</v>
      </c>
      <c r="J246" s="50" t="s">
        <v>1287</v>
      </c>
      <c r="K246" s="50" t="s">
        <v>1288</v>
      </c>
      <c r="L246" s="12"/>
      <c r="M246" s="56"/>
      <c r="N246" s="56"/>
      <c r="O246" s="13" t="str">
        <f>IF(L246="Yes","Sponsor Certified Compliant",IF(L246="No","Sponsor Certified Not Compliant",""))</f>
        <v/>
      </c>
      <c r="P246" s="108" t="s">
        <v>71</v>
      </c>
      <c r="Q246" s="12"/>
      <c r="R246" s="13" t="s">
        <v>1289</v>
      </c>
      <c r="S246" s="17"/>
      <c r="T246" s="17"/>
      <c r="U246" s="17"/>
    </row>
    <row r="247" spans="1:21" s="28" customFormat="1" ht="72" customHeight="1" x14ac:dyDescent="0.3">
      <c r="A247" s="39">
        <v>672</v>
      </c>
      <c r="B247" s="40" t="s">
        <v>1290</v>
      </c>
      <c r="C247" s="40" t="s">
        <v>84</v>
      </c>
      <c r="D247" s="40"/>
      <c r="E247" s="13" t="s">
        <v>1286</v>
      </c>
      <c r="F247" s="13" t="s">
        <v>66</v>
      </c>
      <c r="G247" s="15" t="s">
        <v>982</v>
      </c>
      <c r="H247" s="15" t="s">
        <v>983</v>
      </c>
      <c r="I247" s="41">
        <v>44469</v>
      </c>
      <c r="J247" s="50" t="s">
        <v>1291</v>
      </c>
      <c r="K247" s="50" t="s">
        <v>1292</v>
      </c>
      <c r="L247" s="12"/>
      <c r="M247" s="15" t="s">
        <v>1293</v>
      </c>
      <c r="N247" s="14"/>
      <c r="O247" s="13" t="str">
        <f>IF(L247="Yes",(IF(N247="yes","Sponsor Certified Compliant",IF(N247="No","Sponsor Certified Not Compliant",""))),IF(L247="No",IF(N247&lt;&gt;"","Do not answer Question 2","Sponsor Certified Not Applicable"),""))</f>
        <v/>
      </c>
      <c r="P247" s="108" t="s">
        <v>71</v>
      </c>
      <c r="Q247" s="12"/>
      <c r="R247" s="56"/>
      <c r="S247" s="17"/>
      <c r="T247" s="17"/>
      <c r="U247" s="17"/>
    </row>
    <row r="248" spans="1:21" s="28" customFormat="1" ht="101.5" customHeight="1" x14ac:dyDescent="0.3">
      <c r="A248" s="39">
        <v>673</v>
      </c>
      <c r="B248" s="40" t="s">
        <v>1294</v>
      </c>
      <c r="C248" s="40" t="s">
        <v>1294</v>
      </c>
      <c r="D248" s="40"/>
      <c r="E248" s="13" t="s">
        <v>1295</v>
      </c>
      <c r="F248" s="13" t="s">
        <v>66</v>
      </c>
      <c r="G248" s="13" t="s">
        <v>982</v>
      </c>
      <c r="H248" s="13" t="s">
        <v>1028</v>
      </c>
      <c r="I248" s="41">
        <v>45202</v>
      </c>
      <c r="J248" s="50" t="s">
        <v>1296</v>
      </c>
      <c r="K248" s="50" t="s">
        <v>1297</v>
      </c>
      <c r="L248" s="12"/>
      <c r="M248" s="56"/>
      <c r="N248" s="56"/>
      <c r="O248" s="13" t="str">
        <f>IF(L248="Yes","Sponsor Certified Not Compliant",IF(L248="No","Sponsor Certified Compliant",""))</f>
        <v/>
      </c>
      <c r="P248" s="108" t="s">
        <v>71</v>
      </c>
      <c r="Q248" s="12"/>
      <c r="R248" s="56"/>
      <c r="S248" s="17"/>
      <c r="T248" s="17"/>
      <c r="U248" s="17"/>
    </row>
    <row r="249" spans="1:21" s="28" customFormat="1" ht="88.5" customHeight="1" x14ac:dyDescent="0.3">
      <c r="A249" s="39">
        <v>701</v>
      </c>
      <c r="B249" s="13" t="s">
        <v>1298</v>
      </c>
      <c r="C249" s="13" t="s">
        <v>84</v>
      </c>
      <c r="D249" s="13"/>
      <c r="E249" s="13" t="s">
        <v>1299</v>
      </c>
      <c r="F249" s="13" t="s">
        <v>66</v>
      </c>
      <c r="G249" s="15" t="s">
        <v>964</v>
      </c>
      <c r="H249" s="15" t="s">
        <v>965</v>
      </c>
      <c r="I249" s="41">
        <v>41750</v>
      </c>
      <c r="J249" s="42" t="s">
        <v>1300</v>
      </c>
      <c r="K249" s="45" t="s">
        <v>1301</v>
      </c>
      <c r="L249" s="12"/>
      <c r="M249" s="45" t="s">
        <v>1302</v>
      </c>
      <c r="N249" s="14"/>
      <c r="O249" s="13" t="str">
        <f>IF(L249="Yes",(IF(N249="yes","Sponsor Certified Compliant",IF(N249="No","Sponsor Certified Not Compliant",""))),IF(L249="No",IF(N249&lt;&gt;"","Do not answer Question 2","Sponsor Certified Not Applicable"),""))</f>
        <v/>
      </c>
      <c r="P249" s="108" t="s">
        <v>71</v>
      </c>
      <c r="Q249" s="12"/>
      <c r="R249" s="56"/>
      <c r="S249" s="17"/>
      <c r="T249" s="17"/>
      <c r="U249" s="17"/>
    </row>
    <row r="250" spans="1:21" s="28" customFormat="1" ht="86.25" customHeight="1" x14ac:dyDescent="0.3">
      <c r="A250" s="39">
        <v>702</v>
      </c>
      <c r="B250" s="13" t="s">
        <v>1303</v>
      </c>
      <c r="C250" s="13" t="s">
        <v>84</v>
      </c>
      <c r="D250" s="13"/>
      <c r="E250" s="13" t="s">
        <v>1304</v>
      </c>
      <c r="F250" s="13" t="s">
        <v>66</v>
      </c>
      <c r="G250" s="15" t="s">
        <v>964</v>
      </c>
      <c r="H250" s="15" t="s">
        <v>965</v>
      </c>
      <c r="I250" s="41">
        <v>41162</v>
      </c>
      <c r="J250" s="42" t="s">
        <v>1305</v>
      </c>
      <c r="K250" s="42" t="s">
        <v>1306</v>
      </c>
      <c r="L250" s="12"/>
      <c r="M250" s="56"/>
      <c r="N250" s="56"/>
      <c r="O250" s="13" t="str">
        <f>IF(L250="Yes","Sponsor Certified Compliant",IF(L250="No","Sponsor Certified Not Compliant",""))</f>
        <v/>
      </c>
      <c r="P250" s="108" t="s">
        <v>71</v>
      </c>
      <c r="Q250" s="12"/>
      <c r="R250" s="56"/>
      <c r="S250" s="17"/>
      <c r="T250" s="17"/>
      <c r="U250" s="17"/>
    </row>
    <row r="251" spans="1:21" s="28" customFormat="1" ht="84" customHeight="1" x14ac:dyDescent="0.3">
      <c r="A251" s="39">
        <v>703</v>
      </c>
      <c r="B251" s="13" t="s">
        <v>1307</v>
      </c>
      <c r="C251" s="13" t="s">
        <v>84</v>
      </c>
      <c r="D251" s="13"/>
      <c r="E251" s="13" t="s">
        <v>1308</v>
      </c>
      <c r="F251" s="13" t="s">
        <v>66</v>
      </c>
      <c r="G251" s="15" t="s">
        <v>964</v>
      </c>
      <c r="H251" s="15" t="s">
        <v>965</v>
      </c>
      <c r="I251" s="41">
        <v>32989</v>
      </c>
      <c r="J251" s="42" t="s">
        <v>1309</v>
      </c>
      <c r="K251" s="42" t="s">
        <v>1310</v>
      </c>
      <c r="L251" s="12"/>
      <c r="M251" s="15" t="s">
        <v>1311</v>
      </c>
      <c r="N251" s="14"/>
      <c r="O251" s="13" t="str">
        <f>IF(L251="Yes",(IF(N251="yes","Sponsor Certified Compliant",IF(N251="No","Sponsor Certified Not Compliant",""))),IF(L251="No",IF(N251&lt;&gt;"","Do not answer Question 2","Sponsor Certified Not Applicable"),""))</f>
        <v/>
      </c>
      <c r="P251" s="108" t="s">
        <v>71</v>
      </c>
      <c r="Q251" s="12"/>
      <c r="R251" s="56"/>
      <c r="S251" s="17"/>
      <c r="T251" s="17"/>
      <c r="U251" s="17"/>
    </row>
    <row r="252" spans="1:21" s="28" customFormat="1" ht="88.5" customHeight="1" x14ac:dyDescent="0.3">
      <c r="A252" s="39">
        <v>704</v>
      </c>
      <c r="B252" s="13" t="s">
        <v>1312</v>
      </c>
      <c r="C252" s="13" t="s">
        <v>84</v>
      </c>
      <c r="D252" s="13"/>
      <c r="E252" s="13" t="s">
        <v>1313</v>
      </c>
      <c r="F252" s="13" t="s">
        <v>66</v>
      </c>
      <c r="G252" s="15" t="s">
        <v>964</v>
      </c>
      <c r="H252" s="15" t="s">
        <v>965</v>
      </c>
      <c r="I252" s="41">
        <v>42292</v>
      </c>
      <c r="J252" s="42" t="s">
        <v>1314</v>
      </c>
      <c r="K252" s="42" t="s">
        <v>1315</v>
      </c>
      <c r="L252" s="12"/>
      <c r="M252" s="56"/>
      <c r="N252" s="56"/>
      <c r="O252" s="13" t="str">
        <f>IF(L252="Yes","Sponsor Certified Compliant",IF(L252="No","Sponsor Certified Not Compliant",""))</f>
        <v/>
      </c>
      <c r="P252" s="108" t="s">
        <v>71</v>
      </c>
      <c r="Q252" s="12"/>
      <c r="R252" s="13" t="s">
        <v>1316</v>
      </c>
      <c r="S252" s="17"/>
      <c r="T252" s="17"/>
      <c r="U252" s="17"/>
    </row>
    <row r="253" spans="1:21" s="28" customFormat="1" ht="132" customHeight="1" x14ac:dyDescent="0.3">
      <c r="A253" s="39">
        <v>705</v>
      </c>
      <c r="B253" s="13" t="s">
        <v>1317</v>
      </c>
      <c r="C253" s="13" t="s">
        <v>84</v>
      </c>
      <c r="D253" s="13"/>
      <c r="E253" s="13" t="s">
        <v>1318</v>
      </c>
      <c r="F253" s="13" t="s">
        <v>66</v>
      </c>
      <c r="G253" s="15" t="s">
        <v>964</v>
      </c>
      <c r="H253" s="15" t="s">
        <v>965</v>
      </c>
      <c r="I253" s="41">
        <v>40102</v>
      </c>
      <c r="J253" s="42" t="s">
        <v>1319</v>
      </c>
      <c r="K253" s="42" t="s">
        <v>1320</v>
      </c>
      <c r="L253" s="12"/>
      <c r="M253" s="45" t="s">
        <v>1321</v>
      </c>
      <c r="N253" s="14"/>
      <c r="O253" s="13" t="str">
        <f>IF(L253="Yes",(IF(N253="yes","Sponsor Certified Compliant",IF(N253="No","Sponsor Certified Not Compliant",""))),IF(L253="No",IF(N253&lt;&gt;"","Do not answer Question 2","Sponsor Certified Not Compliant"),""))</f>
        <v/>
      </c>
      <c r="P253" s="108" t="s">
        <v>71</v>
      </c>
      <c r="Q253" s="12"/>
      <c r="R253" s="13" t="s">
        <v>1322</v>
      </c>
      <c r="S253" s="17"/>
      <c r="T253" s="17"/>
      <c r="U253" s="17"/>
    </row>
    <row r="254" spans="1:21" s="28" customFormat="1" ht="137.25" customHeight="1" x14ac:dyDescent="0.3">
      <c r="A254" s="39">
        <v>706</v>
      </c>
      <c r="B254" s="40" t="s">
        <v>1323</v>
      </c>
      <c r="C254" s="13" t="s">
        <v>84</v>
      </c>
      <c r="D254" s="40"/>
      <c r="E254" s="13" t="s">
        <v>1324</v>
      </c>
      <c r="F254" s="13" t="s">
        <v>66</v>
      </c>
      <c r="G254" s="15" t="s">
        <v>964</v>
      </c>
      <c r="H254" s="15" t="s">
        <v>965</v>
      </c>
      <c r="I254" s="41">
        <v>42276</v>
      </c>
      <c r="J254" s="13" t="s">
        <v>1325</v>
      </c>
      <c r="K254" s="13" t="s">
        <v>1326</v>
      </c>
      <c r="L254" s="12"/>
      <c r="M254" s="45" t="s">
        <v>1327</v>
      </c>
      <c r="N254" s="14"/>
      <c r="O254" s="13" t="str">
        <f>IF(L254="Yes",(IF(N254="yes","Sponsor Certified Compliant",IF(N254="No","Sponsor Certified Not Compliant",""))),IF(L254="No",IF(N254&lt;&gt;"","Do not answer Question 2","Sponsor Certified Not Compliant"),""))</f>
        <v/>
      </c>
      <c r="P254" s="108" t="s">
        <v>71</v>
      </c>
      <c r="Q254" s="12"/>
      <c r="R254" s="13" t="s">
        <v>1328</v>
      </c>
      <c r="S254" s="17"/>
      <c r="T254" s="17"/>
      <c r="U254" s="17"/>
    </row>
    <row r="255" spans="1:21" s="28" customFormat="1" ht="72" customHeight="1" x14ac:dyDescent="0.3">
      <c r="A255" s="39">
        <v>707</v>
      </c>
      <c r="B255" s="13" t="s">
        <v>1329</v>
      </c>
      <c r="C255" s="13" t="s">
        <v>1330</v>
      </c>
      <c r="D255" s="13"/>
      <c r="E255" s="13" t="s">
        <v>1331</v>
      </c>
      <c r="F255" s="13" t="s">
        <v>651</v>
      </c>
      <c r="G255" s="15" t="s">
        <v>964</v>
      </c>
      <c r="H255" s="15" t="s">
        <v>965</v>
      </c>
      <c r="I255" s="41">
        <v>36467</v>
      </c>
      <c r="J255" s="42" t="s">
        <v>1332</v>
      </c>
      <c r="K255" s="45" t="s">
        <v>1333</v>
      </c>
      <c r="L255" s="12"/>
      <c r="M255" s="45" t="s">
        <v>1302</v>
      </c>
      <c r="N255" s="14"/>
      <c r="O255" s="13" t="str">
        <f>IF(L255="Yes",(IF(N255="yes","Sponsor Certified Compliant",IF(N255="No","Sponsor Certified Not Compliant",""))),IF(L255="No",IF(N255&lt;&gt;"","Do not answer Question 2","Sponsor Certified Not Applicable"),""))</f>
        <v/>
      </c>
      <c r="P255" s="108" t="s">
        <v>71</v>
      </c>
      <c r="Q255" s="12"/>
      <c r="R255" s="56"/>
      <c r="S255" s="17"/>
      <c r="T255" s="17"/>
      <c r="U255" s="17"/>
    </row>
    <row r="256" spans="1:21" s="29" customFormat="1" ht="72" customHeight="1" x14ac:dyDescent="0.3">
      <c r="A256" s="43">
        <v>708</v>
      </c>
      <c r="B256" s="15" t="s">
        <v>1334</v>
      </c>
      <c r="C256" s="15" t="s">
        <v>84</v>
      </c>
      <c r="D256" s="15"/>
      <c r="E256" s="15" t="s">
        <v>1335</v>
      </c>
      <c r="F256" s="15" t="s">
        <v>651</v>
      </c>
      <c r="G256" s="15" t="s">
        <v>964</v>
      </c>
      <c r="H256" s="15" t="s">
        <v>965</v>
      </c>
      <c r="I256" s="44">
        <v>41893</v>
      </c>
      <c r="J256" s="45" t="s">
        <v>1336</v>
      </c>
      <c r="K256" s="45" t="s">
        <v>1337</v>
      </c>
      <c r="L256" s="12"/>
      <c r="M256" s="15" t="s">
        <v>1338</v>
      </c>
      <c r="N256" s="14"/>
      <c r="O256" s="13" t="str">
        <f>IF(L256="Yes",(IF(N256="yes","Sponsor Certified Compliant",IF(N256="No","Sponsor Certified Not Compliant",""))),IF(L256="No",IF(N256&lt;&gt;"","Do not answer Question 2","Sponsor Certified Not Applicable"),""))</f>
        <v/>
      </c>
      <c r="P256" s="108" t="s">
        <v>71</v>
      </c>
      <c r="Q256" s="12"/>
      <c r="R256" s="56"/>
      <c r="S256" s="17"/>
      <c r="T256" s="17"/>
      <c r="U256" s="17"/>
    </row>
    <row r="257" spans="1:21" s="28" customFormat="1" ht="72" customHeight="1" x14ac:dyDescent="0.3">
      <c r="A257" s="39">
        <v>709</v>
      </c>
      <c r="B257" s="13" t="s">
        <v>1339</v>
      </c>
      <c r="C257" s="13" t="s">
        <v>84</v>
      </c>
      <c r="D257" s="13"/>
      <c r="E257" s="13" t="s">
        <v>1340</v>
      </c>
      <c r="F257" s="13" t="s">
        <v>651</v>
      </c>
      <c r="G257" s="15" t="s">
        <v>964</v>
      </c>
      <c r="H257" s="15" t="s">
        <v>965</v>
      </c>
      <c r="I257" s="41">
        <v>19633</v>
      </c>
      <c r="J257" s="42" t="s">
        <v>1341</v>
      </c>
      <c r="K257" s="42" t="s">
        <v>1342</v>
      </c>
      <c r="L257" s="12"/>
      <c r="M257" s="15" t="s">
        <v>1343</v>
      </c>
      <c r="N257" s="14"/>
      <c r="O257" s="13" t="str">
        <f>IF(L257="Yes",(IF(N257="yes","Sponsor Certified Compliant",IF(N257="No","Sponsor Certified Not Compliant",""))),IF(L257="No",IF(N257&lt;&gt;"","Do not answer Question 2","Sponsor Certified Not Applicable"),""))</f>
        <v/>
      </c>
      <c r="P257" s="108" t="s">
        <v>71</v>
      </c>
      <c r="Q257" s="12"/>
      <c r="R257" s="56"/>
      <c r="S257" s="17"/>
      <c r="T257" s="17"/>
      <c r="U257" s="17"/>
    </row>
    <row r="258" spans="1:21" s="28" customFormat="1" ht="79.5" customHeight="1" x14ac:dyDescent="0.3">
      <c r="A258" s="39">
        <v>710</v>
      </c>
      <c r="B258" s="13" t="s">
        <v>1344</v>
      </c>
      <c r="C258" s="42"/>
      <c r="D258" s="13" t="s">
        <v>1345</v>
      </c>
      <c r="E258" s="13" t="s">
        <v>1346</v>
      </c>
      <c r="F258" s="13" t="s">
        <v>66</v>
      </c>
      <c r="G258" s="15" t="s">
        <v>964</v>
      </c>
      <c r="H258" s="15" t="s">
        <v>965</v>
      </c>
      <c r="I258" s="41">
        <v>42095</v>
      </c>
      <c r="J258" s="50" t="s">
        <v>1347</v>
      </c>
      <c r="K258" s="49" t="s">
        <v>1348</v>
      </c>
      <c r="L258" s="12"/>
      <c r="M258" s="13" t="s">
        <v>1349</v>
      </c>
      <c r="N258" s="14"/>
      <c r="O258" s="13" t="str">
        <f t="shared" ref="O258:O269" si="13">IF(L258="Yes",(IF(N258="yes","Sponsor Certified Compliant",IF(N258="No","Sponsor Certified Not Compliant",""))),IF(L258="No",IF(N258&lt;&gt;"","Do not answer Question 2","Sponsor Certified Not Applicable"),""))</f>
        <v/>
      </c>
      <c r="P258" s="108" t="s">
        <v>71</v>
      </c>
      <c r="Q258" s="12"/>
      <c r="R258" s="56"/>
      <c r="S258" s="17"/>
      <c r="T258" s="17"/>
      <c r="U258" s="17"/>
    </row>
    <row r="259" spans="1:21" s="28" customFormat="1" ht="170.25" customHeight="1" x14ac:dyDescent="0.3">
      <c r="A259" s="39">
        <v>711</v>
      </c>
      <c r="B259" s="13" t="s">
        <v>1350</v>
      </c>
      <c r="C259" s="13" t="s">
        <v>1351</v>
      </c>
      <c r="D259" s="13"/>
      <c r="E259" s="13" t="s">
        <v>1352</v>
      </c>
      <c r="F259" s="134" t="s">
        <v>2645</v>
      </c>
      <c r="G259" s="15" t="s">
        <v>964</v>
      </c>
      <c r="H259" s="15" t="s">
        <v>965</v>
      </c>
      <c r="I259" s="41">
        <v>38226</v>
      </c>
      <c r="J259" s="13" t="s">
        <v>2529</v>
      </c>
      <c r="K259" s="15" t="s">
        <v>720</v>
      </c>
      <c r="L259" s="12"/>
      <c r="M259" s="15" t="s">
        <v>2604</v>
      </c>
      <c r="N259" s="14"/>
      <c r="O259" s="13" t="str">
        <f t="shared" si="13"/>
        <v/>
      </c>
      <c r="P259" s="108" t="s">
        <v>71</v>
      </c>
      <c r="Q259" s="12"/>
      <c r="R259" s="15" t="s">
        <v>2530</v>
      </c>
      <c r="S259" s="17"/>
      <c r="T259" s="17"/>
      <c r="U259" s="17"/>
    </row>
    <row r="260" spans="1:21" s="28" customFormat="1" ht="77.25" customHeight="1" x14ac:dyDescent="0.3">
      <c r="A260" s="39">
        <v>712</v>
      </c>
      <c r="B260" s="13" t="s">
        <v>1353</v>
      </c>
      <c r="C260" s="13" t="s">
        <v>1354</v>
      </c>
      <c r="D260" s="13"/>
      <c r="E260" s="13" t="s">
        <v>1355</v>
      </c>
      <c r="F260" s="13" t="s">
        <v>66</v>
      </c>
      <c r="G260" s="15" t="s">
        <v>964</v>
      </c>
      <c r="H260" s="15" t="s">
        <v>965</v>
      </c>
      <c r="I260" s="41">
        <v>41176</v>
      </c>
      <c r="J260" s="15" t="s">
        <v>1356</v>
      </c>
      <c r="K260" s="15" t="s">
        <v>1357</v>
      </c>
      <c r="L260" s="12"/>
      <c r="M260" s="15" t="s">
        <v>1358</v>
      </c>
      <c r="N260" s="14"/>
      <c r="O260" s="13" t="str">
        <f t="shared" si="13"/>
        <v/>
      </c>
      <c r="P260" s="108" t="s">
        <v>71</v>
      </c>
      <c r="Q260" s="12"/>
      <c r="R260" s="56"/>
      <c r="S260" s="17"/>
      <c r="T260" s="17"/>
      <c r="U260" s="17"/>
    </row>
    <row r="261" spans="1:21" s="28" customFormat="1" ht="77.25" customHeight="1" x14ac:dyDescent="0.3">
      <c r="A261" s="39">
        <v>713</v>
      </c>
      <c r="B261" s="13" t="s">
        <v>1359</v>
      </c>
      <c r="C261" s="13" t="s">
        <v>1360</v>
      </c>
      <c r="D261" s="13"/>
      <c r="E261" s="13" t="s">
        <v>1361</v>
      </c>
      <c r="F261" s="13" t="s">
        <v>66</v>
      </c>
      <c r="G261" s="15" t="s">
        <v>964</v>
      </c>
      <c r="H261" s="15" t="s">
        <v>965</v>
      </c>
      <c r="I261" s="41">
        <v>42401</v>
      </c>
      <c r="J261" s="15" t="s">
        <v>1362</v>
      </c>
      <c r="K261" s="15" t="s">
        <v>1363</v>
      </c>
      <c r="L261" s="12"/>
      <c r="M261" s="15" t="s">
        <v>1364</v>
      </c>
      <c r="N261" s="14"/>
      <c r="O261" s="13" t="str">
        <f t="shared" si="13"/>
        <v/>
      </c>
      <c r="P261" s="108" t="s">
        <v>71</v>
      </c>
      <c r="Q261" s="12"/>
      <c r="R261" s="15" t="s">
        <v>1365</v>
      </c>
      <c r="S261" s="17"/>
      <c r="T261" s="17"/>
      <c r="U261" s="17"/>
    </row>
    <row r="262" spans="1:21" s="28" customFormat="1" ht="76.5" customHeight="1" x14ac:dyDescent="0.3">
      <c r="A262" s="39">
        <v>714</v>
      </c>
      <c r="B262" s="13" t="s">
        <v>1366</v>
      </c>
      <c r="C262" s="13" t="s">
        <v>1367</v>
      </c>
      <c r="D262" s="13"/>
      <c r="E262" s="13" t="s">
        <v>1368</v>
      </c>
      <c r="F262" s="13" t="s">
        <v>66</v>
      </c>
      <c r="G262" s="15" t="s">
        <v>964</v>
      </c>
      <c r="H262" s="15" t="s">
        <v>965</v>
      </c>
      <c r="I262" s="41">
        <v>42621</v>
      </c>
      <c r="J262" s="15" t="s">
        <v>1369</v>
      </c>
      <c r="K262" s="15" t="s">
        <v>1370</v>
      </c>
      <c r="L262" s="12"/>
      <c r="M262" s="15" t="s">
        <v>1364</v>
      </c>
      <c r="N262" s="14"/>
      <c r="O262" s="13" t="str">
        <f t="shared" si="13"/>
        <v/>
      </c>
      <c r="P262" s="108" t="s">
        <v>71</v>
      </c>
      <c r="Q262" s="12"/>
      <c r="R262" s="15" t="s">
        <v>1371</v>
      </c>
      <c r="S262" s="17"/>
      <c r="T262" s="17"/>
      <c r="U262" s="17"/>
    </row>
    <row r="263" spans="1:21" s="28" customFormat="1" ht="78" customHeight="1" x14ac:dyDescent="0.3">
      <c r="A263" s="39">
        <v>715</v>
      </c>
      <c r="B263" s="13" t="s">
        <v>1372</v>
      </c>
      <c r="C263" s="13" t="s">
        <v>84</v>
      </c>
      <c r="D263" s="13"/>
      <c r="E263" s="13" t="s">
        <v>1373</v>
      </c>
      <c r="F263" s="13" t="s">
        <v>66</v>
      </c>
      <c r="G263" s="15" t="s">
        <v>964</v>
      </c>
      <c r="H263" s="15" t="s">
        <v>965</v>
      </c>
      <c r="I263" s="41">
        <v>42808</v>
      </c>
      <c r="J263" s="15" t="s">
        <v>1374</v>
      </c>
      <c r="K263" s="15" t="s">
        <v>1375</v>
      </c>
      <c r="L263" s="12"/>
      <c r="M263" s="15" t="s">
        <v>1376</v>
      </c>
      <c r="N263" s="14"/>
      <c r="O263" s="13" t="str">
        <f t="shared" si="13"/>
        <v/>
      </c>
      <c r="P263" s="108" t="s">
        <v>71</v>
      </c>
      <c r="Q263" s="12"/>
      <c r="R263" s="15" t="s">
        <v>1377</v>
      </c>
      <c r="S263" s="17"/>
      <c r="T263" s="17"/>
      <c r="U263" s="17"/>
    </row>
    <row r="264" spans="1:21" s="28" customFormat="1" ht="77.25" customHeight="1" x14ac:dyDescent="0.3">
      <c r="A264" s="39">
        <v>716</v>
      </c>
      <c r="B264" s="13" t="s">
        <v>1378</v>
      </c>
      <c r="C264" s="13" t="s">
        <v>84</v>
      </c>
      <c r="D264" s="13"/>
      <c r="E264" s="13" t="s">
        <v>1379</v>
      </c>
      <c r="F264" s="13" t="s">
        <v>66</v>
      </c>
      <c r="G264" s="15" t="s">
        <v>964</v>
      </c>
      <c r="H264" s="15" t="s">
        <v>965</v>
      </c>
      <c r="I264" s="41">
        <v>42276</v>
      </c>
      <c r="J264" s="15" t="s">
        <v>1380</v>
      </c>
      <c r="K264" s="15" t="s">
        <v>1381</v>
      </c>
      <c r="L264" s="12"/>
      <c r="M264" s="15" t="s">
        <v>1215</v>
      </c>
      <c r="N264" s="14"/>
      <c r="O264" s="13" t="str">
        <f t="shared" si="13"/>
        <v/>
      </c>
      <c r="P264" s="108" t="s">
        <v>71</v>
      </c>
      <c r="Q264" s="12"/>
      <c r="R264" s="56"/>
      <c r="S264" s="17"/>
      <c r="T264" s="17"/>
      <c r="U264" s="17"/>
    </row>
    <row r="265" spans="1:21" s="28" customFormat="1" ht="81" customHeight="1" x14ac:dyDescent="0.3">
      <c r="A265" s="39">
        <v>717</v>
      </c>
      <c r="B265" s="13">
        <v>3313.6021000000001</v>
      </c>
      <c r="C265" s="13" t="s">
        <v>1382</v>
      </c>
      <c r="D265" s="13"/>
      <c r="E265" s="13" t="s">
        <v>1383</v>
      </c>
      <c r="F265" s="13" t="s">
        <v>1384</v>
      </c>
      <c r="G265" s="15" t="s">
        <v>964</v>
      </c>
      <c r="H265" s="15" t="s">
        <v>965</v>
      </c>
      <c r="I265" s="41">
        <v>42627</v>
      </c>
      <c r="J265" s="15" t="s">
        <v>1385</v>
      </c>
      <c r="K265" s="48" t="s">
        <v>1386</v>
      </c>
      <c r="L265" s="14" t="str">
        <f>IF('Efficiency Questions'!$F$13="No",'Efficiency Questions'!$F$13,IF('Efficiency Questions'!$F$13="Yes","","Typing in this cell will remove the Efficiency Formula"))</f>
        <v>Typing in this cell will remove the Efficiency Formula</v>
      </c>
      <c r="M265" s="15" t="s">
        <v>1387</v>
      </c>
      <c r="N265" s="14"/>
      <c r="O265" s="13" t="str">
        <f>IF(L265="Internet-Based School Exemption","Sponsor Certified Not Applicable",IF(L265="Yes",(IF(N265="yes","Sponsor Certified Compliant",IF(N265="No","Sponsor Certified Not Compliant",""))),IF(L265="No",IF(N265&lt;&gt;"","Do not answer Question 2","Sponsor Certified Not Applicable"),"")))</f>
        <v/>
      </c>
      <c r="P265" s="108" t="s">
        <v>71</v>
      </c>
      <c r="Q265" s="12"/>
      <c r="R265" s="56"/>
      <c r="S265" s="17"/>
      <c r="T265" s="17"/>
      <c r="U265" s="17"/>
    </row>
    <row r="266" spans="1:21" s="28" customFormat="1" ht="106.5" customHeight="1" x14ac:dyDescent="0.3">
      <c r="A266" s="39">
        <v>718</v>
      </c>
      <c r="B266" s="13" t="s">
        <v>1388</v>
      </c>
      <c r="C266" s="13" t="s">
        <v>1389</v>
      </c>
      <c r="D266" s="13"/>
      <c r="E266" s="13" t="s">
        <v>1390</v>
      </c>
      <c r="F266" s="13" t="s">
        <v>66</v>
      </c>
      <c r="G266" s="15" t="s">
        <v>964</v>
      </c>
      <c r="H266" s="15" t="s">
        <v>965</v>
      </c>
      <c r="I266" s="41">
        <v>44298</v>
      </c>
      <c r="J266" s="15" t="s">
        <v>1391</v>
      </c>
      <c r="K266" s="15" t="s">
        <v>1392</v>
      </c>
      <c r="L266" s="12"/>
      <c r="M266" s="15" t="s">
        <v>1393</v>
      </c>
      <c r="N266" s="14"/>
      <c r="O266" s="13" t="str">
        <f>IF(L266="Yes",(IF(N266="yes","Sponsor Certified Compliant",IF(N266="No","Sponsor Certified Not Compliant",""))),IF(L266="No",IF(N266&lt;&gt;"","Do not answer Question 2","Sponsor Certified Not Applicable"),""))</f>
        <v/>
      </c>
      <c r="P266" s="108" t="s">
        <v>71</v>
      </c>
      <c r="Q266" s="12"/>
      <c r="R266" s="15" t="s">
        <v>1394</v>
      </c>
      <c r="S266" s="17"/>
      <c r="T266" s="17"/>
      <c r="U266" s="17"/>
    </row>
    <row r="267" spans="1:21" s="28" customFormat="1" ht="72" customHeight="1" x14ac:dyDescent="0.3">
      <c r="A267" s="39">
        <v>719</v>
      </c>
      <c r="B267" s="13" t="s">
        <v>1395</v>
      </c>
      <c r="C267" s="13" t="s">
        <v>1396</v>
      </c>
      <c r="D267" s="13"/>
      <c r="E267" s="13" t="s">
        <v>1397</v>
      </c>
      <c r="F267" s="13" t="s">
        <v>66</v>
      </c>
      <c r="G267" s="15" t="s">
        <v>964</v>
      </c>
      <c r="H267" s="15" t="s">
        <v>965</v>
      </c>
      <c r="I267" s="41">
        <v>33785</v>
      </c>
      <c r="J267" s="13" t="s">
        <v>1398</v>
      </c>
      <c r="K267" s="15" t="s">
        <v>1399</v>
      </c>
      <c r="L267" s="12"/>
      <c r="M267" s="56"/>
      <c r="N267" s="56"/>
      <c r="O267" s="13" t="str">
        <f>IF(L267="Yes","Sponsor Certified Compliant",IF(L267="No","Sponsor Certified Not Compliant",""))</f>
        <v/>
      </c>
      <c r="P267" s="108" t="s">
        <v>71</v>
      </c>
      <c r="Q267" s="12"/>
      <c r="R267" s="56"/>
      <c r="S267" s="17"/>
      <c r="T267" s="17"/>
      <c r="U267" s="17"/>
    </row>
    <row r="268" spans="1:21" s="28" customFormat="1" ht="78.75" customHeight="1" x14ac:dyDescent="0.3">
      <c r="A268" s="39">
        <v>720</v>
      </c>
      <c r="B268" s="13" t="s">
        <v>1400</v>
      </c>
      <c r="C268" s="13" t="s">
        <v>1401</v>
      </c>
      <c r="D268" s="13"/>
      <c r="E268" s="13" t="s">
        <v>1402</v>
      </c>
      <c r="F268" s="13" t="s">
        <v>66</v>
      </c>
      <c r="G268" s="15" t="s">
        <v>964</v>
      </c>
      <c r="H268" s="15" t="s">
        <v>965</v>
      </c>
      <c r="I268" s="41">
        <v>43007</v>
      </c>
      <c r="J268" s="13" t="s">
        <v>1403</v>
      </c>
      <c r="K268" s="15" t="s">
        <v>1404</v>
      </c>
      <c r="L268" s="12"/>
      <c r="M268" s="56"/>
      <c r="N268" s="56"/>
      <c r="O268" s="13" t="str">
        <f>IF(L268="Yes","Sponsor Certified Compliant",IF(L268="No","Sponsor Certified Not Compliant",""))</f>
        <v/>
      </c>
      <c r="P268" s="108" t="s">
        <v>71</v>
      </c>
      <c r="Q268" s="12"/>
      <c r="R268" s="15" t="s">
        <v>1405</v>
      </c>
      <c r="S268" s="17"/>
      <c r="T268" s="17"/>
      <c r="U268" s="17"/>
    </row>
    <row r="269" spans="1:21" s="28" customFormat="1" ht="78" customHeight="1" x14ac:dyDescent="0.3">
      <c r="A269" s="39">
        <v>751</v>
      </c>
      <c r="B269" s="13" t="s">
        <v>2551</v>
      </c>
      <c r="C269" s="13"/>
      <c r="D269" s="42" t="s">
        <v>1406</v>
      </c>
      <c r="E269" s="13" t="s">
        <v>1407</v>
      </c>
      <c r="F269" s="13" t="s">
        <v>66</v>
      </c>
      <c r="G269" s="15" t="s">
        <v>964</v>
      </c>
      <c r="H269" s="15" t="s">
        <v>1408</v>
      </c>
      <c r="I269" s="41">
        <v>42292</v>
      </c>
      <c r="J269" s="50" t="s">
        <v>1409</v>
      </c>
      <c r="K269" s="49" t="s">
        <v>1410</v>
      </c>
      <c r="L269" s="12"/>
      <c r="M269" s="49" t="s">
        <v>1411</v>
      </c>
      <c r="N269" s="14"/>
      <c r="O269" s="13" t="str">
        <f t="shared" si="13"/>
        <v/>
      </c>
      <c r="P269" s="108" t="s">
        <v>71</v>
      </c>
      <c r="Q269" s="12"/>
      <c r="R269" s="56"/>
      <c r="S269" s="17"/>
      <c r="T269" s="17"/>
      <c r="U269" s="17"/>
    </row>
    <row r="270" spans="1:21" s="28" customFormat="1" ht="78.75" customHeight="1" x14ac:dyDescent="0.3">
      <c r="A270" s="39">
        <v>752</v>
      </c>
      <c r="B270" s="13" t="s">
        <v>1412</v>
      </c>
      <c r="C270" s="13" t="s">
        <v>84</v>
      </c>
      <c r="D270" s="13"/>
      <c r="E270" s="13" t="s">
        <v>1413</v>
      </c>
      <c r="F270" s="13" t="s">
        <v>66</v>
      </c>
      <c r="G270" s="15" t="s">
        <v>964</v>
      </c>
      <c r="H270" s="15" t="s">
        <v>1408</v>
      </c>
      <c r="I270" s="13" t="s">
        <v>604</v>
      </c>
      <c r="J270" s="13" t="s">
        <v>1414</v>
      </c>
      <c r="K270" s="15" t="s">
        <v>1415</v>
      </c>
      <c r="L270" s="12"/>
      <c r="M270" s="56"/>
      <c r="N270" s="56"/>
      <c r="O270" s="13" t="str">
        <f>IF(L270="Yes","Sponsor Certified Compliant",IF(L270="No","Sponsor Certified Not Compliant",""))</f>
        <v/>
      </c>
      <c r="P270" s="108" t="s">
        <v>71</v>
      </c>
      <c r="Q270" s="12"/>
      <c r="R270" s="56"/>
      <c r="S270" s="17"/>
      <c r="T270" s="17"/>
      <c r="U270" s="17"/>
    </row>
    <row r="271" spans="1:21" s="28" customFormat="1" ht="77.25" customHeight="1" x14ac:dyDescent="0.3">
      <c r="A271" s="39">
        <v>753</v>
      </c>
      <c r="B271" s="13" t="s">
        <v>1416</v>
      </c>
      <c r="C271" s="13" t="s">
        <v>84</v>
      </c>
      <c r="D271" s="13"/>
      <c r="E271" s="13" t="s">
        <v>1417</v>
      </c>
      <c r="F271" s="13" t="s">
        <v>66</v>
      </c>
      <c r="G271" s="15" t="s">
        <v>964</v>
      </c>
      <c r="H271" s="15" t="s">
        <v>1408</v>
      </c>
      <c r="I271" s="41">
        <v>40102</v>
      </c>
      <c r="J271" s="15" t="s">
        <v>1418</v>
      </c>
      <c r="K271" s="15" t="s">
        <v>1419</v>
      </c>
      <c r="L271" s="12"/>
      <c r="M271" s="56"/>
      <c r="N271" s="56"/>
      <c r="O271" s="13" t="str">
        <f>IF(L271="Yes","Sponsor Certified Compliant",IF(L271="No","Sponsor Certified Not Compliant",""))</f>
        <v/>
      </c>
      <c r="P271" s="108" t="s">
        <v>71</v>
      </c>
      <c r="Q271" s="12"/>
      <c r="R271" s="56"/>
      <c r="S271" s="17"/>
      <c r="T271" s="17"/>
      <c r="U271" s="17"/>
    </row>
    <row r="272" spans="1:21" s="28" customFormat="1" ht="72" customHeight="1" x14ac:dyDescent="0.3">
      <c r="A272" s="39">
        <v>754</v>
      </c>
      <c r="B272" s="13" t="s">
        <v>1420</v>
      </c>
      <c r="C272" s="13" t="s">
        <v>1421</v>
      </c>
      <c r="D272" s="13"/>
      <c r="E272" s="13" t="s">
        <v>1422</v>
      </c>
      <c r="F272" s="13" t="s">
        <v>66</v>
      </c>
      <c r="G272" s="15" t="s">
        <v>964</v>
      </c>
      <c r="H272" s="15" t="s">
        <v>1408</v>
      </c>
      <c r="I272" s="41">
        <v>34971</v>
      </c>
      <c r="J272" s="42" t="s">
        <v>1423</v>
      </c>
      <c r="K272" s="42" t="s">
        <v>1424</v>
      </c>
      <c r="L272" s="12"/>
      <c r="M272" s="56"/>
      <c r="N272" s="56"/>
      <c r="O272" s="13" t="str">
        <f>IF(L272="Yes","Sponsor Certified Compliant",IF(L272="No","Sponsor Certified Not Compliant",""))</f>
        <v/>
      </c>
      <c r="P272" s="108" t="s">
        <v>71</v>
      </c>
      <c r="Q272" s="12"/>
      <c r="R272" s="13" t="s">
        <v>1425</v>
      </c>
      <c r="S272" s="17"/>
      <c r="T272" s="17"/>
      <c r="U272" s="17"/>
    </row>
    <row r="273" spans="1:21" s="28" customFormat="1" ht="111.75" customHeight="1" x14ac:dyDescent="0.3">
      <c r="A273" s="39">
        <v>755</v>
      </c>
      <c r="B273" s="13" t="s">
        <v>1426</v>
      </c>
      <c r="C273" s="13" t="s">
        <v>84</v>
      </c>
      <c r="D273" s="13"/>
      <c r="E273" s="13" t="s">
        <v>1427</v>
      </c>
      <c r="F273" s="13" t="s">
        <v>66</v>
      </c>
      <c r="G273" s="15" t="s">
        <v>964</v>
      </c>
      <c r="H273" s="15" t="s">
        <v>1408</v>
      </c>
      <c r="I273" s="41">
        <v>40102</v>
      </c>
      <c r="J273" s="42" t="s">
        <v>1428</v>
      </c>
      <c r="K273" s="42" t="s">
        <v>1429</v>
      </c>
      <c r="L273" s="12"/>
      <c r="M273" s="15" t="s">
        <v>1430</v>
      </c>
      <c r="N273" s="14"/>
      <c r="O273" s="13" t="str">
        <f>IF(L273="Yes",(IF(N273="yes","Sponsor Certified Compliant",IF(N273="No","Sponsor Certified Not Compliant",""))),IF(L273="No",IF(N273&lt;&gt;"","Do not answer Question 2","Sponsor Certified Not Compliant"),""))</f>
        <v/>
      </c>
      <c r="P273" s="108" t="s">
        <v>71</v>
      </c>
      <c r="Q273" s="12"/>
      <c r="R273" s="13" t="s">
        <v>1431</v>
      </c>
      <c r="S273" s="17"/>
      <c r="T273" s="17"/>
      <c r="U273" s="17"/>
    </row>
    <row r="274" spans="1:21" s="28" customFormat="1" ht="78" customHeight="1" x14ac:dyDescent="0.3">
      <c r="A274" s="39">
        <v>756</v>
      </c>
      <c r="B274" s="40" t="s">
        <v>1432</v>
      </c>
      <c r="C274" s="13" t="s">
        <v>84</v>
      </c>
      <c r="D274" s="40"/>
      <c r="E274" s="13" t="s">
        <v>1433</v>
      </c>
      <c r="F274" s="13" t="s">
        <v>66</v>
      </c>
      <c r="G274" s="15" t="s">
        <v>964</v>
      </c>
      <c r="H274" s="15" t="s">
        <v>1408</v>
      </c>
      <c r="I274" s="41">
        <v>32815</v>
      </c>
      <c r="J274" s="42" t="s">
        <v>1434</v>
      </c>
      <c r="K274" s="42" t="s">
        <v>1435</v>
      </c>
      <c r="L274" s="12"/>
      <c r="M274" s="15" t="s">
        <v>1436</v>
      </c>
      <c r="N274" s="14"/>
      <c r="O274" s="13" t="str">
        <f>IF(L274="Yes",(IF(N274="yes","Sponsor Certified Compliant",IF(N274="No","Sponsor Certified Not Compliant",""))),IF(L274="No",IF(N274&lt;&gt;"","Do not answer Question 2","Sponsor Certified Not Applicable"),""))</f>
        <v/>
      </c>
      <c r="P274" s="108" t="s">
        <v>71</v>
      </c>
      <c r="Q274" s="12"/>
      <c r="R274" s="56"/>
      <c r="S274" s="17"/>
      <c r="T274" s="17"/>
      <c r="U274" s="17"/>
    </row>
    <row r="275" spans="1:21" s="28" customFormat="1" ht="117.75" customHeight="1" x14ac:dyDescent="0.3">
      <c r="A275" s="39">
        <v>757</v>
      </c>
      <c r="B275" s="13" t="s">
        <v>1437</v>
      </c>
      <c r="C275" s="13"/>
      <c r="D275" s="13" t="s">
        <v>1438</v>
      </c>
      <c r="E275" s="13" t="s">
        <v>1439</v>
      </c>
      <c r="F275" s="13" t="s">
        <v>66</v>
      </c>
      <c r="G275" s="15" t="s">
        <v>964</v>
      </c>
      <c r="H275" s="15" t="s">
        <v>1408</v>
      </c>
      <c r="I275" s="41">
        <v>42276</v>
      </c>
      <c r="J275" s="13" t="s">
        <v>2585</v>
      </c>
      <c r="K275" s="13" t="s">
        <v>1440</v>
      </c>
      <c r="L275" s="12"/>
      <c r="M275" s="13" t="s">
        <v>2605</v>
      </c>
      <c r="N275" s="14"/>
      <c r="O275" s="13" t="str">
        <f>IF(L275="Yes",(IF(N275="yes","Sponsor Certified Compliant",IF(N275="No","Sponsor Certified Not Compliant",""))),IF(L275="No",IF(N275&lt;&gt;"","Do not answer Question 2","Sponsor Certified Not Applicable"),""))</f>
        <v/>
      </c>
      <c r="P275" s="108" t="s">
        <v>71</v>
      </c>
      <c r="Q275" s="12"/>
      <c r="R275" s="13" t="s">
        <v>2613</v>
      </c>
      <c r="S275" s="17"/>
      <c r="T275" s="17"/>
      <c r="U275" s="17"/>
    </row>
    <row r="276" spans="1:21" s="28" customFormat="1" ht="72" customHeight="1" x14ac:dyDescent="0.3">
      <c r="A276" s="39">
        <v>758</v>
      </c>
      <c r="B276" s="13" t="s">
        <v>1441</v>
      </c>
      <c r="C276" s="13"/>
      <c r="D276" s="13"/>
      <c r="E276" s="13" t="s">
        <v>1442</v>
      </c>
      <c r="F276" s="13" t="s">
        <v>66</v>
      </c>
      <c r="G276" s="15" t="s">
        <v>964</v>
      </c>
      <c r="H276" s="15" t="s">
        <v>1408</v>
      </c>
      <c r="I276" s="41">
        <v>39176</v>
      </c>
      <c r="J276" s="13" t="s">
        <v>1443</v>
      </c>
      <c r="K276" s="15" t="s">
        <v>1444</v>
      </c>
      <c r="L276" s="12"/>
      <c r="M276" s="15" t="s">
        <v>1445</v>
      </c>
      <c r="N276" s="14"/>
      <c r="O276" s="13" t="str">
        <f>IF(L276="Yes",(IF(N276="yes","Sponsor Certified Compliant",IF(N276="No","Sponsor Certified Not Compliant",""))),IF(L276="No",IF(N276&lt;&gt;"","Do not answer Question 2","Sponsor Certified Not Applicable"),""))</f>
        <v/>
      </c>
      <c r="P276" s="108" t="s">
        <v>71</v>
      </c>
      <c r="Q276" s="12"/>
      <c r="R276" s="56"/>
      <c r="S276" s="17"/>
      <c r="T276" s="17"/>
      <c r="U276" s="17"/>
    </row>
    <row r="277" spans="1:21" s="28" customFormat="1" ht="78" customHeight="1" x14ac:dyDescent="0.3">
      <c r="A277" s="39">
        <v>759</v>
      </c>
      <c r="B277" s="13" t="s">
        <v>1446</v>
      </c>
      <c r="C277" s="13" t="s">
        <v>84</v>
      </c>
      <c r="D277" s="42"/>
      <c r="E277" s="13" t="s">
        <v>1447</v>
      </c>
      <c r="F277" s="13" t="s">
        <v>66</v>
      </c>
      <c r="G277" s="15" t="s">
        <v>964</v>
      </c>
      <c r="H277" s="15" t="s">
        <v>1448</v>
      </c>
      <c r="I277" s="41">
        <v>41998</v>
      </c>
      <c r="J277" s="13" t="s">
        <v>1449</v>
      </c>
      <c r="K277" s="15" t="s">
        <v>1450</v>
      </c>
      <c r="L277" s="12"/>
      <c r="M277" s="13" t="s">
        <v>1451</v>
      </c>
      <c r="N277" s="14"/>
      <c r="O277" s="13" t="str">
        <f>IF(L277="Yes",(IF(N277="yes","Sponsor Certified Compliant",IF(N277="No","Sponsor Certified Not Compliant",""))),IF(L277="No",IF(N277&lt;&gt;"","Do not answer Question 2","Sponsor Certified Not Applicable"),""))</f>
        <v/>
      </c>
      <c r="P277" s="108" t="s">
        <v>71</v>
      </c>
      <c r="Q277" s="12"/>
      <c r="R277" s="56"/>
      <c r="S277" s="17"/>
      <c r="T277" s="17"/>
      <c r="U277" s="17"/>
    </row>
    <row r="278" spans="1:21" s="28" customFormat="1" ht="77.25" customHeight="1" x14ac:dyDescent="0.3">
      <c r="A278" s="39">
        <v>760</v>
      </c>
      <c r="B278" s="13" t="s">
        <v>1452</v>
      </c>
      <c r="C278" s="13" t="s">
        <v>84</v>
      </c>
      <c r="D278" s="13"/>
      <c r="E278" s="13" t="s">
        <v>1453</v>
      </c>
      <c r="F278" s="13" t="s">
        <v>66</v>
      </c>
      <c r="G278" s="15" t="s">
        <v>964</v>
      </c>
      <c r="H278" s="15" t="s">
        <v>1454</v>
      </c>
      <c r="I278" s="41">
        <v>39171</v>
      </c>
      <c r="J278" s="42" t="s">
        <v>1455</v>
      </c>
      <c r="K278" s="42" t="s">
        <v>1456</v>
      </c>
      <c r="L278" s="12"/>
      <c r="M278" s="13" t="s">
        <v>1457</v>
      </c>
      <c r="N278" s="14"/>
      <c r="O278" s="13" t="str">
        <f>IF(L278="Yes",(IF(N278="yes","Sponsor Certified Compliant",IF(N278="No","Sponsor Certified Not Compliant",""))),IF(L278="No",IF(N278&lt;&gt;"","Do not answer Question 2","Sponsor Certified Not Applicable"),""))</f>
        <v/>
      </c>
      <c r="P278" s="108" t="s">
        <v>71</v>
      </c>
      <c r="Q278" s="12"/>
      <c r="R278" s="56"/>
      <c r="S278" s="17"/>
      <c r="T278" s="17"/>
      <c r="U278" s="17"/>
    </row>
    <row r="279" spans="1:21" s="28" customFormat="1" ht="190.5" customHeight="1" x14ac:dyDescent="0.3">
      <c r="A279" s="39">
        <v>761</v>
      </c>
      <c r="B279" s="13" t="s">
        <v>1458</v>
      </c>
      <c r="C279" s="13" t="s">
        <v>84</v>
      </c>
      <c r="D279" s="13"/>
      <c r="E279" s="13" t="s">
        <v>1459</v>
      </c>
      <c r="F279" s="13" t="s">
        <v>66</v>
      </c>
      <c r="G279" s="15" t="s">
        <v>964</v>
      </c>
      <c r="H279" s="15" t="s">
        <v>1454</v>
      </c>
      <c r="I279" s="41">
        <v>39171</v>
      </c>
      <c r="J279" s="42" t="s">
        <v>1460</v>
      </c>
      <c r="K279" s="42" t="s">
        <v>1461</v>
      </c>
      <c r="L279" s="12"/>
      <c r="M279" s="13" t="s">
        <v>1462</v>
      </c>
      <c r="N279" s="12"/>
      <c r="O279" s="13" t="str">
        <f>IF(L279="Yes",(IF(N279="yes","Sponsor Certified Compliant",IF(N279="No","Sponsor Certified Not Compliant",""))),IF(L279="No",IF(N279&lt;&gt;"","Do not answer Question 2","Sponsor Certified Not Compliant"),""))</f>
        <v/>
      </c>
      <c r="P279" s="108" t="s">
        <v>71</v>
      </c>
      <c r="Q279" s="12"/>
      <c r="R279" s="13" t="s">
        <v>1463</v>
      </c>
      <c r="S279" s="17"/>
      <c r="T279" s="17"/>
      <c r="U279" s="17"/>
    </row>
    <row r="280" spans="1:21" s="28" customFormat="1" ht="90" customHeight="1" x14ac:dyDescent="0.3">
      <c r="A280" s="39">
        <v>763</v>
      </c>
      <c r="B280" s="13" t="s">
        <v>1464</v>
      </c>
      <c r="C280" s="13" t="s">
        <v>84</v>
      </c>
      <c r="D280" s="13"/>
      <c r="E280" s="13" t="s">
        <v>1465</v>
      </c>
      <c r="F280" s="13" t="s">
        <v>66</v>
      </c>
      <c r="G280" s="13" t="s">
        <v>964</v>
      </c>
      <c r="H280" s="13" t="s">
        <v>965</v>
      </c>
      <c r="I280" s="41">
        <v>43755</v>
      </c>
      <c r="J280" s="42" t="s">
        <v>1466</v>
      </c>
      <c r="K280" s="42" t="s">
        <v>1467</v>
      </c>
      <c r="L280" s="12"/>
      <c r="M280" s="56"/>
      <c r="N280" s="56"/>
      <c r="O280" s="13" t="str">
        <f>IF(L280="Yes","Sponsor Certified Compliant",IF(L280="No","Sponsor Certified Not Compliant",""))</f>
        <v/>
      </c>
      <c r="P280" s="108" t="s">
        <v>71</v>
      </c>
      <c r="Q280" s="12"/>
      <c r="R280" s="13" t="s">
        <v>72</v>
      </c>
      <c r="S280" s="17"/>
      <c r="T280" s="17"/>
      <c r="U280" s="17"/>
    </row>
    <row r="281" spans="1:21" s="28" customFormat="1" ht="119.25" customHeight="1" x14ac:dyDescent="0.3">
      <c r="A281" s="39">
        <v>764</v>
      </c>
      <c r="B281" s="13" t="s">
        <v>1468</v>
      </c>
      <c r="C281" s="13" t="s">
        <v>84</v>
      </c>
      <c r="D281" s="13"/>
      <c r="E281" s="13" t="s">
        <v>1469</v>
      </c>
      <c r="F281" s="13" t="s">
        <v>1470</v>
      </c>
      <c r="G281" s="13" t="s">
        <v>964</v>
      </c>
      <c r="H281" s="13" t="s">
        <v>1408</v>
      </c>
      <c r="I281" s="41">
        <v>44279</v>
      </c>
      <c r="J281" s="13" t="s">
        <v>1471</v>
      </c>
      <c r="K281" s="13" t="s">
        <v>1472</v>
      </c>
      <c r="L281" s="12"/>
      <c r="M281" s="13" t="s">
        <v>1473</v>
      </c>
      <c r="N281" s="12"/>
      <c r="O281" s="13" t="str">
        <f>IF(L281="Yes",(IF(N281="yes","Sponsor Certified Compliant",IF(N281="No","Sponsor Certified Not Compliant",""))),IF(L281="No",IF(N281&lt;&gt;"","Do not answer Question 2","Sponsor Certified Not Applicable"),""))</f>
        <v/>
      </c>
      <c r="P281" s="108" t="s">
        <v>71</v>
      </c>
      <c r="Q281" s="12"/>
      <c r="R281" s="56"/>
      <c r="S281" s="17"/>
      <c r="T281" s="17"/>
      <c r="U281" s="17"/>
    </row>
    <row r="282" spans="1:21" s="28" customFormat="1" ht="87" customHeight="1" x14ac:dyDescent="0.3">
      <c r="A282" s="39">
        <v>765</v>
      </c>
      <c r="B282" s="13" t="s">
        <v>1474</v>
      </c>
      <c r="C282" s="13" t="s">
        <v>84</v>
      </c>
      <c r="D282" s="13"/>
      <c r="E282" s="13" t="s">
        <v>1475</v>
      </c>
      <c r="F282" s="13" t="s">
        <v>66</v>
      </c>
      <c r="G282" s="13" t="s">
        <v>964</v>
      </c>
      <c r="H282" s="13" t="s">
        <v>1408</v>
      </c>
      <c r="I282" s="41">
        <v>44279</v>
      </c>
      <c r="J282" s="13" t="s">
        <v>1476</v>
      </c>
      <c r="K282" s="13" t="s">
        <v>1477</v>
      </c>
      <c r="L282" s="12"/>
      <c r="M282" s="13" t="s">
        <v>1478</v>
      </c>
      <c r="N282" s="12"/>
      <c r="O282" s="13" t="str">
        <f>IF(L282="Yes",(IF(N282="yes","Sponsor Certified Compliant",IF(N282="No","Sponsor Certified Not Compliant",""))),IF(L282="No",IF(N282&lt;&gt;"","Do not answer Question 2","Sponsor Certified Not Compliant"),""))</f>
        <v/>
      </c>
      <c r="P282" s="108" t="s">
        <v>71</v>
      </c>
      <c r="Q282" s="12"/>
      <c r="R282" s="56"/>
      <c r="S282" s="17"/>
      <c r="T282" s="17"/>
      <c r="U282" s="17"/>
    </row>
    <row r="283" spans="1:21" s="28" customFormat="1" ht="105.75" customHeight="1" x14ac:dyDescent="0.3">
      <c r="A283" s="39">
        <v>766</v>
      </c>
      <c r="B283" s="13" t="s">
        <v>1479</v>
      </c>
      <c r="C283" s="13" t="s">
        <v>1401</v>
      </c>
      <c r="D283" s="13"/>
      <c r="E283" s="13" t="s">
        <v>1480</v>
      </c>
      <c r="F283" s="13" t="s">
        <v>1481</v>
      </c>
      <c r="G283" s="15" t="s">
        <v>964</v>
      </c>
      <c r="H283" s="15" t="s">
        <v>1408</v>
      </c>
      <c r="I283" s="41">
        <v>44279</v>
      </c>
      <c r="J283" s="50" t="s">
        <v>1482</v>
      </c>
      <c r="K283" s="51" t="s">
        <v>1483</v>
      </c>
      <c r="L283" s="14" t="str">
        <f>IF('Efficiency Questions'!$F$11="No",'Efficiency Questions'!$F$11,IF('Efficiency Questions'!$F$11="Yes","","Typing in this cell will remove the Efficiency Formula"))</f>
        <v>Typing in this cell will remove the Efficiency Formula</v>
      </c>
      <c r="M283" s="13" t="s">
        <v>1484</v>
      </c>
      <c r="N283" s="14"/>
      <c r="O283" s="13" t="str">
        <f t="shared" ref="O283:O288" si="14">IF(L283="Yes",(IF(N283="yes","Sponsor Certified Compliant",IF(N283="No","Sponsor Certified Not Compliant",""))),IF(L283="No",IF(N283&lt;&gt;"","Do not answer Question 2","Sponsor Certified Not Applicable"),""))</f>
        <v/>
      </c>
      <c r="P283" s="108" t="s">
        <v>71</v>
      </c>
      <c r="Q283" s="12"/>
      <c r="R283" s="56"/>
      <c r="S283" s="17"/>
      <c r="T283" s="17"/>
      <c r="U283" s="17"/>
    </row>
    <row r="284" spans="1:21" s="28" customFormat="1" ht="111.75" customHeight="1" x14ac:dyDescent="0.3">
      <c r="A284" s="39">
        <v>767</v>
      </c>
      <c r="B284" s="13" t="s">
        <v>1485</v>
      </c>
      <c r="C284" s="13" t="s">
        <v>84</v>
      </c>
      <c r="D284" s="13"/>
      <c r="E284" s="13" t="s">
        <v>1486</v>
      </c>
      <c r="F284" s="13" t="s">
        <v>66</v>
      </c>
      <c r="G284" s="15" t="s">
        <v>964</v>
      </c>
      <c r="H284" s="15" t="s">
        <v>1408</v>
      </c>
      <c r="I284" s="41">
        <v>44816</v>
      </c>
      <c r="J284" s="61" t="s">
        <v>1487</v>
      </c>
      <c r="K284" s="50" t="s">
        <v>1488</v>
      </c>
      <c r="L284" s="14"/>
      <c r="M284" s="13" t="s">
        <v>1489</v>
      </c>
      <c r="N284" s="14"/>
      <c r="O284" s="13" t="str">
        <f t="shared" si="14"/>
        <v/>
      </c>
      <c r="P284" s="108" t="s">
        <v>71</v>
      </c>
      <c r="Q284" s="12"/>
      <c r="R284" s="56"/>
      <c r="S284" s="17"/>
      <c r="T284" s="17"/>
      <c r="U284" s="17"/>
    </row>
    <row r="285" spans="1:21" s="28" customFormat="1" ht="99" customHeight="1" x14ac:dyDescent="0.3">
      <c r="A285" s="39">
        <v>776</v>
      </c>
      <c r="B285" s="13" t="s">
        <v>1490</v>
      </c>
      <c r="C285" s="13" t="s">
        <v>84</v>
      </c>
      <c r="D285" s="13" t="s">
        <v>1491</v>
      </c>
      <c r="E285" s="13" t="s">
        <v>1492</v>
      </c>
      <c r="F285" s="13" t="s">
        <v>66</v>
      </c>
      <c r="G285" s="15" t="s">
        <v>964</v>
      </c>
      <c r="H285" s="15" t="s">
        <v>1493</v>
      </c>
      <c r="I285" s="41">
        <v>41025</v>
      </c>
      <c r="J285" s="50" t="s">
        <v>1494</v>
      </c>
      <c r="K285" s="50" t="s">
        <v>1495</v>
      </c>
      <c r="L285" s="12"/>
      <c r="M285" s="13" t="s">
        <v>1496</v>
      </c>
      <c r="N285" s="14"/>
      <c r="O285" s="13" t="str">
        <f t="shared" si="14"/>
        <v/>
      </c>
      <c r="P285" s="108" t="s">
        <v>71</v>
      </c>
      <c r="Q285" s="12"/>
      <c r="R285" s="13" t="s">
        <v>1497</v>
      </c>
      <c r="S285" s="17"/>
      <c r="T285" s="17"/>
      <c r="U285" s="17"/>
    </row>
    <row r="286" spans="1:21" s="28" customFormat="1" ht="72" customHeight="1" x14ac:dyDescent="0.3">
      <c r="A286" s="39">
        <v>777</v>
      </c>
      <c r="B286" s="13" t="s">
        <v>1498</v>
      </c>
      <c r="C286" s="13" t="s">
        <v>84</v>
      </c>
      <c r="D286" s="13"/>
      <c r="E286" s="13" t="s">
        <v>1499</v>
      </c>
      <c r="F286" s="15" t="s">
        <v>66</v>
      </c>
      <c r="G286" s="15" t="s">
        <v>964</v>
      </c>
      <c r="H286" s="15" t="s">
        <v>1493</v>
      </c>
      <c r="I286" s="41">
        <v>41176</v>
      </c>
      <c r="J286" s="42" t="s">
        <v>1500</v>
      </c>
      <c r="K286" s="42" t="s">
        <v>1501</v>
      </c>
      <c r="L286" s="12"/>
      <c r="M286" s="13" t="s">
        <v>1502</v>
      </c>
      <c r="N286" s="14"/>
      <c r="O286" s="13" t="str">
        <f t="shared" si="14"/>
        <v/>
      </c>
      <c r="P286" s="108" t="s">
        <v>71</v>
      </c>
      <c r="Q286" s="12"/>
      <c r="R286" s="56"/>
      <c r="S286" s="17"/>
      <c r="T286" s="17"/>
      <c r="U286" s="17"/>
    </row>
    <row r="287" spans="1:21" s="28" customFormat="1" ht="147" customHeight="1" x14ac:dyDescent="0.3">
      <c r="A287" s="39">
        <v>778</v>
      </c>
      <c r="B287" s="13" t="s">
        <v>1503</v>
      </c>
      <c r="C287" s="13" t="s">
        <v>1504</v>
      </c>
      <c r="D287" s="13"/>
      <c r="E287" s="13" t="s">
        <v>1505</v>
      </c>
      <c r="F287" s="13" t="s">
        <v>1506</v>
      </c>
      <c r="G287" s="15" t="s">
        <v>964</v>
      </c>
      <c r="H287" s="15" t="s">
        <v>1493</v>
      </c>
      <c r="I287" s="41">
        <v>37505</v>
      </c>
      <c r="J287" s="13" t="s">
        <v>1507</v>
      </c>
      <c r="K287" s="13" t="s">
        <v>1508</v>
      </c>
      <c r="L287" s="12"/>
      <c r="M287" s="13" t="s">
        <v>1509</v>
      </c>
      <c r="N287" s="14"/>
      <c r="O287" s="13" t="str">
        <f t="shared" si="14"/>
        <v/>
      </c>
      <c r="P287" s="108" t="s">
        <v>71</v>
      </c>
      <c r="Q287" s="12"/>
      <c r="R287" s="13" t="s">
        <v>1510</v>
      </c>
      <c r="S287" s="17"/>
      <c r="T287" s="17"/>
      <c r="U287" s="17"/>
    </row>
    <row r="288" spans="1:21" s="28" customFormat="1" ht="78" customHeight="1" x14ac:dyDescent="0.3">
      <c r="A288" s="39">
        <v>779</v>
      </c>
      <c r="B288" s="13" t="s">
        <v>1511</v>
      </c>
      <c r="C288" s="13" t="s">
        <v>1512</v>
      </c>
      <c r="D288" s="13" t="s">
        <v>1513</v>
      </c>
      <c r="E288" s="13" t="s">
        <v>1514</v>
      </c>
      <c r="F288" s="13" t="s">
        <v>1506</v>
      </c>
      <c r="G288" s="15" t="s">
        <v>964</v>
      </c>
      <c r="H288" s="15" t="s">
        <v>1493</v>
      </c>
      <c r="I288" s="41">
        <v>42089</v>
      </c>
      <c r="J288" s="50" t="s">
        <v>1515</v>
      </c>
      <c r="K288" s="50" t="s">
        <v>1516</v>
      </c>
      <c r="L288" s="12"/>
      <c r="M288" s="13" t="s">
        <v>1517</v>
      </c>
      <c r="N288" s="14"/>
      <c r="O288" s="13" t="str">
        <f t="shared" si="14"/>
        <v/>
      </c>
      <c r="P288" s="108" t="s">
        <v>71</v>
      </c>
      <c r="Q288" s="12"/>
      <c r="R288" s="13" t="s">
        <v>72</v>
      </c>
      <c r="S288" s="17"/>
      <c r="T288" s="17"/>
      <c r="U288" s="17"/>
    </row>
    <row r="289" spans="1:21" s="28" customFormat="1" ht="72" customHeight="1" x14ac:dyDescent="0.3">
      <c r="A289" s="55">
        <v>780</v>
      </c>
      <c r="B289" s="56" t="s">
        <v>1518</v>
      </c>
      <c r="C289" s="56" t="s">
        <v>84</v>
      </c>
      <c r="D289" s="56"/>
      <c r="E289" s="56" t="s">
        <v>1519</v>
      </c>
      <c r="F289" s="56" t="s">
        <v>1506</v>
      </c>
      <c r="G289" s="56" t="s">
        <v>964</v>
      </c>
      <c r="H289" s="56" t="s">
        <v>1493</v>
      </c>
      <c r="I289" s="57">
        <v>40725</v>
      </c>
      <c r="J289" s="58" t="s">
        <v>1520</v>
      </c>
      <c r="K289" s="58" t="s">
        <v>1521</v>
      </c>
      <c r="L289" s="56"/>
      <c r="M289" s="56" t="s">
        <v>1522</v>
      </c>
      <c r="N289" s="56"/>
      <c r="O289" s="56" t="s">
        <v>2558</v>
      </c>
      <c r="P289" s="109"/>
      <c r="Q289" s="56"/>
      <c r="R289" s="56"/>
      <c r="S289" s="17"/>
      <c r="T289" s="17"/>
      <c r="U289" s="17"/>
    </row>
    <row r="290" spans="1:21" s="28" customFormat="1" ht="78" customHeight="1" x14ac:dyDescent="0.3">
      <c r="A290" s="39">
        <v>782</v>
      </c>
      <c r="B290" s="13" t="s">
        <v>1512</v>
      </c>
      <c r="C290" s="13" t="s">
        <v>1512</v>
      </c>
      <c r="D290" s="13"/>
      <c r="E290" s="13" t="s">
        <v>1523</v>
      </c>
      <c r="F290" s="13" t="s">
        <v>1506</v>
      </c>
      <c r="G290" s="15" t="s">
        <v>964</v>
      </c>
      <c r="H290" s="15" t="s">
        <v>1493</v>
      </c>
      <c r="I290" s="41">
        <v>41176</v>
      </c>
      <c r="J290" s="13" t="s">
        <v>1524</v>
      </c>
      <c r="K290" s="15" t="s">
        <v>1525</v>
      </c>
      <c r="L290" s="12"/>
      <c r="M290" s="15" t="s">
        <v>1526</v>
      </c>
      <c r="N290" s="14"/>
      <c r="O290" s="13" t="str">
        <f>IF(L290="Yes",(IF(N290="yes","Sponsor Certified Compliant",IF(N290="No","Sponsor Certified Not Compliant",""))),IF(L290="No",IF(N290&lt;&gt;"","Do not answer Question 2","Sponsor Certified Not Applicable"),""))</f>
        <v/>
      </c>
      <c r="P290" s="108" t="s">
        <v>71</v>
      </c>
      <c r="Q290" s="12"/>
      <c r="R290" s="56"/>
      <c r="S290" s="17"/>
      <c r="T290" s="17"/>
      <c r="U290" s="17"/>
    </row>
    <row r="291" spans="1:21" s="28" customFormat="1" ht="120.75" customHeight="1" x14ac:dyDescent="0.3">
      <c r="A291" s="39">
        <v>783</v>
      </c>
      <c r="B291" s="13" t="s">
        <v>1527</v>
      </c>
      <c r="C291" s="13" t="s">
        <v>84</v>
      </c>
      <c r="D291" s="13"/>
      <c r="E291" s="13" t="s">
        <v>1528</v>
      </c>
      <c r="F291" s="13" t="s">
        <v>1506</v>
      </c>
      <c r="G291" s="13" t="s">
        <v>964</v>
      </c>
      <c r="H291" s="13" t="s">
        <v>1493</v>
      </c>
      <c r="I291" s="41">
        <v>43755</v>
      </c>
      <c r="J291" s="13" t="s">
        <v>1529</v>
      </c>
      <c r="K291" s="13" t="s">
        <v>1530</v>
      </c>
      <c r="L291" s="12"/>
      <c r="M291" s="13" t="s">
        <v>1531</v>
      </c>
      <c r="N291" s="14"/>
      <c r="O291" s="13" t="str">
        <f>IF(L291="Yes",(IF(N291="yes","Sponsor Certified Compliant",IF(N291="No","Sponsor Certified Not Compliant",""))),IF(L291="No",IF(N291&lt;&gt;"","Do not answer Question 2","Sponsor Certified Not Applicable"),""))</f>
        <v/>
      </c>
      <c r="P291" s="108" t="s">
        <v>71</v>
      </c>
      <c r="Q291" s="12"/>
      <c r="R291" s="56"/>
      <c r="S291" s="17"/>
      <c r="T291" s="17"/>
      <c r="U291" s="17"/>
    </row>
    <row r="292" spans="1:21" s="28" customFormat="1" ht="120.75" customHeight="1" x14ac:dyDescent="0.3">
      <c r="A292" s="39">
        <v>784</v>
      </c>
      <c r="B292" s="13" t="s">
        <v>1532</v>
      </c>
      <c r="C292" s="13" t="s">
        <v>2552</v>
      </c>
      <c r="D292" s="13"/>
      <c r="E292" s="13" t="s">
        <v>1533</v>
      </c>
      <c r="F292" s="13" t="s">
        <v>1506</v>
      </c>
      <c r="G292" s="13" t="s">
        <v>964</v>
      </c>
      <c r="H292" s="13" t="s">
        <v>1493</v>
      </c>
      <c r="I292" s="41">
        <v>45202</v>
      </c>
      <c r="J292" s="13" t="s">
        <v>1534</v>
      </c>
      <c r="K292" s="13" t="s">
        <v>1535</v>
      </c>
      <c r="L292" s="12"/>
      <c r="M292" s="13" t="s">
        <v>1536</v>
      </c>
      <c r="N292" s="12"/>
      <c r="O292" s="13" t="str">
        <f>IF(L292="Yes",(IF(N292="yes","Sponsor Certified Compliant",IF(N292="No","Sponsor Certified Not Compliant",""))),IF(L292="No",IF(N292&lt;&gt;"","Do not answer Question 2","Sponsor Certified Not Applicable"),""))</f>
        <v/>
      </c>
      <c r="P292" s="108" t="s">
        <v>71</v>
      </c>
      <c r="Q292" s="12"/>
      <c r="R292" s="56"/>
      <c r="S292" s="17"/>
      <c r="T292" s="17"/>
      <c r="U292" s="17"/>
    </row>
    <row r="293" spans="1:21" s="28" customFormat="1" ht="120.75" customHeight="1" x14ac:dyDescent="0.3">
      <c r="A293" s="39">
        <v>785</v>
      </c>
      <c r="B293" s="13" t="s">
        <v>1537</v>
      </c>
      <c r="C293" s="13" t="s">
        <v>2552</v>
      </c>
      <c r="D293" s="13"/>
      <c r="E293" s="13" t="s">
        <v>2563</v>
      </c>
      <c r="F293" s="13" t="s">
        <v>1538</v>
      </c>
      <c r="G293" s="13" t="s">
        <v>964</v>
      </c>
      <c r="H293" s="13" t="s">
        <v>965</v>
      </c>
      <c r="I293" s="41">
        <v>45202</v>
      </c>
      <c r="J293" s="13" t="s">
        <v>1539</v>
      </c>
      <c r="K293" s="48" t="s">
        <v>118</v>
      </c>
      <c r="L293" s="12" t="str">
        <f>IF('Efficiency Questions'!$F$12="No",'Efficiency Questions'!$F$12,IF('Efficiency Questions'!$F$12="Yes","","Typing in this cell will remove the Efficiency Formula"))</f>
        <v>Typing in this cell will remove the Efficiency Formula</v>
      </c>
      <c r="M293" s="13" t="s">
        <v>1540</v>
      </c>
      <c r="N293" s="12"/>
      <c r="O293" s="13" t="str">
        <f>IF(L293="Yes",(IF(N293="yes","Sponsor Certified Compliant",IF(N293="No","Sponsor Certified Not Compliant",""))),IF(L293="No",IF(N293&lt;&gt;"","Do not answer Question 2","Sponsor Certified Not Applicable"),""))</f>
        <v/>
      </c>
      <c r="P293" s="108" t="s">
        <v>71</v>
      </c>
      <c r="Q293" s="12"/>
      <c r="R293" s="13" t="s">
        <v>1541</v>
      </c>
      <c r="S293" s="17"/>
      <c r="T293" s="17"/>
      <c r="U293" s="17"/>
    </row>
    <row r="294" spans="1:21" s="28" customFormat="1" ht="272.25" customHeight="1" x14ac:dyDescent="0.3">
      <c r="A294" s="39">
        <v>786</v>
      </c>
      <c r="B294" s="13" t="s">
        <v>1542</v>
      </c>
      <c r="C294" s="13" t="s">
        <v>2552</v>
      </c>
      <c r="D294" s="13"/>
      <c r="E294" s="13" t="s">
        <v>1543</v>
      </c>
      <c r="F294" s="13" t="s">
        <v>66</v>
      </c>
      <c r="G294" s="13" t="s">
        <v>964</v>
      </c>
      <c r="H294" s="13" t="s">
        <v>965</v>
      </c>
      <c r="I294" s="41">
        <v>45412</v>
      </c>
      <c r="J294" s="13" t="s">
        <v>1544</v>
      </c>
      <c r="K294" s="13" t="s">
        <v>1545</v>
      </c>
      <c r="L294" s="12"/>
      <c r="M294" s="13" t="s">
        <v>1546</v>
      </c>
      <c r="N294" s="12"/>
      <c r="O294" s="13" t="str">
        <f>IF(L294="Yes",(IF(N294="yes","Sponsor Certified Compliant",IF(N294="No","Sponsor Certified Not Compliant",""))),IF(L294="No",IF(N294&lt;&gt;"","Do not answer Question 2","Sponsor Certified Not Applicable"),""))</f>
        <v/>
      </c>
      <c r="P294" s="108" t="s">
        <v>71</v>
      </c>
      <c r="Q294" s="12"/>
      <c r="R294" s="56"/>
      <c r="S294" s="17"/>
      <c r="T294" s="17"/>
      <c r="U294" s="17"/>
    </row>
    <row r="295" spans="1:21" s="28" customFormat="1" ht="107.25" customHeight="1" x14ac:dyDescent="0.3">
      <c r="A295" s="39">
        <v>787</v>
      </c>
      <c r="B295" s="13" t="s">
        <v>1547</v>
      </c>
      <c r="C295" s="13" t="s">
        <v>2552</v>
      </c>
      <c r="D295" s="13"/>
      <c r="E295" s="13" t="s">
        <v>1543</v>
      </c>
      <c r="F295" s="13" t="s">
        <v>66</v>
      </c>
      <c r="G295" s="13" t="s">
        <v>964</v>
      </c>
      <c r="H295" s="13" t="s">
        <v>965</v>
      </c>
      <c r="I295" s="41">
        <v>45412</v>
      </c>
      <c r="J295" s="13" t="s">
        <v>1548</v>
      </c>
      <c r="K295" s="13" t="s">
        <v>2562</v>
      </c>
      <c r="L295" s="12"/>
      <c r="M295" s="56"/>
      <c r="N295" s="56"/>
      <c r="O295" s="13" t="str">
        <f t="shared" ref="O295:O300" si="15">IF(L295="Yes","Sponsor Certified Compliant",IF(L295="No","Sponsor Certified Not Compliant",""))</f>
        <v/>
      </c>
      <c r="P295" s="108" t="s">
        <v>71</v>
      </c>
      <c r="Q295" s="12"/>
      <c r="R295" s="13" t="s">
        <v>1549</v>
      </c>
      <c r="S295" s="17"/>
      <c r="T295" s="17"/>
      <c r="U295" s="17"/>
    </row>
    <row r="296" spans="1:21" s="28" customFormat="1" ht="160.5" customHeight="1" x14ac:dyDescent="0.3">
      <c r="A296" s="39">
        <v>788</v>
      </c>
      <c r="B296" s="13" t="s">
        <v>1550</v>
      </c>
      <c r="C296" s="13" t="s">
        <v>2552</v>
      </c>
      <c r="D296" s="13"/>
      <c r="E296" s="13" t="s">
        <v>1543</v>
      </c>
      <c r="F296" s="13" t="s">
        <v>1551</v>
      </c>
      <c r="G296" s="13" t="s">
        <v>964</v>
      </c>
      <c r="H296" s="13" t="s">
        <v>965</v>
      </c>
      <c r="I296" s="41">
        <v>45412</v>
      </c>
      <c r="J296" s="13" t="s">
        <v>2628</v>
      </c>
      <c r="K296" s="13" t="s">
        <v>2629</v>
      </c>
      <c r="L296" s="12"/>
      <c r="M296" s="56"/>
      <c r="N296" s="56"/>
      <c r="O296" s="13" t="str">
        <f t="shared" si="15"/>
        <v/>
      </c>
      <c r="P296" s="108" t="s">
        <v>71</v>
      </c>
      <c r="Q296" s="12"/>
      <c r="R296" s="13" t="s">
        <v>2630</v>
      </c>
      <c r="S296" s="17"/>
      <c r="T296" s="17"/>
      <c r="U296" s="17"/>
    </row>
    <row r="297" spans="1:21" s="28" customFormat="1" ht="169.5" customHeight="1" x14ac:dyDescent="0.3">
      <c r="A297" s="27">
        <v>789</v>
      </c>
      <c r="B297" s="13" t="s">
        <v>1552</v>
      </c>
      <c r="C297" s="13" t="s">
        <v>2552</v>
      </c>
      <c r="D297" s="13"/>
      <c r="E297" s="13" t="s">
        <v>1543</v>
      </c>
      <c r="F297" s="13" t="s">
        <v>2564</v>
      </c>
      <c r="G297" s="13" t="s">
        <v>964</v>
      </c>
      <c r="H297" s="13" t="s">
        <v>965</v>
      </c>
      <c r="I297" s="41">
        <v>45412</v>
      </c>
      <c r="J297" s="13" t="s">
        <v>1553</v>
      </c>
      <c r="K297" s="13" t="s">
        <v>1554</v>
      </c>
      <c r="L297" s="12"/>
      <c r="M297" s="56"/>
      <c r="N297" s="56"/>
      <c r="O297" s="13" t="str">
        <f t="shared" si="15"/>
        <v/>
      </c>
      <c r="P297" s="108" t="s">
        <v>71</v>
      </c>
      <c r="Q297" s="12"/>
      <c r="R297" s="13" t="s">
        <v>1555</v>
      </c>
      <c r="S297" s="17"/>
      <c r="T297" s="17"/>
      <c r="U297" s="17"/>
    </row>
    <row r="298" spans="1:21" s="28" customFormat="1" ht="196.5" customHeight="1" x14ac:dyDescent="0.3">
      <c r="A298" s="133">
        <v>790</v>
      </c>
      <c r="B298" s="134">
        <v>3319.9</v>
      </c>
      <c r="C298" s="134" t="s">
        <v>2552</v>
      </c>
      <c r="D298" s="97"/>
      <c r="E298" s="134" t="s">
        <v>2619</v>
      </c>
      <c r="F298" s="134" t="s">
        <v>66</v>
      </c>
      <c r="G298" s="134" t="s">
        <v>964</v>
      </c>
      <c r="H298" s="134" t="s">
        <v>1408</v>
      </c>
      <c r="I298" s="132">
        <v>45713</v>
      </c>
      <c r="J298" s="134" t="s">
        <v>2620</v>
      </c>
      <c r="K298" s="134" t="s">
        <v>2621</v>
      </c>
      <c r="L298" s="12"/>
      <c r="M298" s="56"/>
      <c r="N298" s="56"/>
      <c r="O298" s="13" t="str">
        <f t="shared" si="15"/>
        <v/>
      </c>
      <c r="P298" s="108" t="s">
        <v>71</v>
      </c>
      <c r="Q298" s="12"/>
      <c r="R298" s="134" t="s">
        <v>2622</v>
      </c>
      <c r="S298" s="17"/>
      <c r="T298" s="17"/>
      <c r="U298" s="17"/>
    </row>
    <row r="299" spans="1:21" s="28" customFormat="1" ht="196.5" customHeight="1" x14ac:dyDescent="0.3">
      <c r="A299" s="133">
        <v>791</v>
      </c>
      <c r="B299" s="140">
        <v>3313.473</v>
      </c>
      <c r="C299" s="134" t="s">
        <v>2552</v>
      </c>
      <c r="D299" s="97"/>
      <c r="E299" s="118"/>
      <c r="F299" s="134" t="s">
        <v>2623</v>
      </c>
      <c r="G299" s="134" t="s">
        <v>964</v>
      </c>
      <c r="H299" s="134" t="s">
        <v>1408</v>
      </c>
      <c r="I299" s="132">
        <v>45755</v>
      </c>
      <c r="J299" s="134" t="s">
        <v>2626</v>
      </c>
      <c r="K299" s="139" t="s">
        <v>449</v>
      </c>
      <c r="L299" s="142" t="str">
        <f>IF('Efficiency Questions'!$F$13="No",'Efficiency Questions'!$F$13,IF('Efficiency Questions'!$F$13="Yes","","Typing in this cell will remove the Efficiency Formula"))</f>
        <v>Typing in this cell will remove the Efficiency Formula</v>
      </c>
      <c r="M299" s="141" t="s">
        <v>2624</v>
      </c>
      <c r="N299" s="15"/>
      <c r="O299" s="13" t="str">
        <f>IF(L299="Yes",(IF(N299="yes","Sponsor Certified Compliant",IF(N299="No","Sponsor Certified Not Compliant",""))),IF(L299="No",IF(N299&lt;&gt;"","Do not answer Question 2","Sponsor Certified Not Applicable"),""))</f>
        <v/>
      </c>
      <c r="P299" s="108" t="s">
        <v>71</v>
      </c>
      <c r="Q299" s="12"/>
      <c r="R299" s="134" t="s">
        <v>2625</v>
      </c>
      <c r="S299" s="17"/>
      <c r="T299" s="17"/>
      <c r="U299" s="17"/>
    </row>
    <row r="300" spans="1:21" s="28" customFormat="1" ht="228" customHeight="1" x14ac:dyDescent="0.3">
      <c r="A300" s="133">
        <v>792</v>
      </c>
      <c r="B300" s="140">
        <v>3313.473</v>
      </c>
      <c r="C300" s="134" t="s">
        <v>2552</v>
      </c>
      <c r="D300" s="97"/>
      <c r="E300" s="118"/>
      <c r="F300" s="134" t="s">
        <v>66</v>
      </c>
      <c r="G300" s="134" t="s">
        <v>2631</v>
      </c>
      <c r="H300" s="134" t="s">
        <v>1408</v>
      </c>
      <c r="I300" s="132">
        <v>45755</v>
      </c>
      <c r="J300" s="134" t="s">
        <v>2634</v>
      </c>
      <c r="K300" s="141" t="s">
        <v>2633</v>
      </c>
      <c r="L300" s="12"/>
      <c r="M300" s="84"/>
      <c r="N300" s="56"/>
      <c r="O300" s="13" t="str">
        <f t="shared" si="15"/>
        <v/>
      </c>
      <c r="P300" s="108" t="s">
        <v>71</v>
      </c>
      <c r="Q300" s="12"/>
      <c r="R300" s="134" t="s">
        <v>2632</v>
      </c>
      <c r="S300" s="17"/>
      <c r="T300" s="17"/>
      <c r="U300" s="17"/>
    </row>
    <row r="301" spans="1:21" s="29" customFormat="1" ht="77.25" customHeight="1" x14ac:dyDescent="0.3">
      <c r="A301" s="43">
        <v>801</v>
      </c>
      <c r="B301" s="13" t="s">
        <v>1556</v>
      </c>
      <c r="C301" s="15" t="s">
        <v>1557</v>
      </c>
      <c r="D301" s="15" t="s">
        <v>1558</v>
      </c>
      <c r="E301" s="13" t="s">
        <v>1559</v>
      </c>
      <c r="F301" s="15" t="s">
        <v>66</v>
      </c>
      <c r="G301" s="15" t="s">
        <v>1560</v>
      </c>
      <c r="H301" s="15" t="s">
        <v>1560</v>
      </c>
      <c r="I301" s="44">
        <v>41480</v>
      </c>
      <c r="J301" s="15" t="s">
        <v>1561</v>
      </c>
      <c r="K301" s="48" t="s">
        <v>2565</v>
      </c>
      <c r="L301" s="14" t="str">
        <f>IF('Efficiency Questions'!$F$16="No",'Efficiency Questions'!$F$16,IF('Efficiency Questions'!$F$16="Yes","","Typing in this cell will remove the Efficiency Formula"))</f>
        <v>Typing in this cell will remove the Efficiency Formula</v>
      </c>
      <c r="M301" s="15" t="s">
        <v>1562</v>
      </c>
      <c r="N301" s="14"/>
      <c r="O301" s="15" t="str">
        <f t="shared" ref="O301:O318" si="16">IF(L301="Yes",(IF(N301="yes","Sponsor Certified Compliant",IF(N301="No","Sponsor Certified Not Compliant",""))),IF(L301="No",IF(N301&lt;&gt;"","Do not answer Question 2","Sponsor Certified Not Applicable"),""))</f>
        <v/>
      </c>
      <c r="P301" s="108" t="s">
        <v>71</v>
      </c>
      <c r="Q301" s="12"/>
      <c r="R301" s="56"/>
      <c r="S301" s="17"/>
      <c r="T301" s="17"/>
      <c r="U301" s="17"/>
    </row>
    <row r="302" spans="1:21" s="28" customFormat="1" ht="78" customHeight="1" x14ac:dyDescent="0.3">
      <c r="A302" s="39">
        <v>802</v>
      </c>
      <c r="B302" s="13" t="s">
        <v>1563</v>
      </c>
      <c r="C302" s="13" t="s">
        <v>1563</v>
      </c>
      <c r="D302" s="13"/>
      <c r="E302" s="13" t="s">
        <v>1564</v>
      </c>
      <c r="F302" s="13" t="s">
        <v>66</v>
      </c>
      <c r="G302" s="15" t="s">
        <v>1560</v>
      </c>
      <c r="H302" s="15" t="s">
        <v>1560</v>
      </c>
      <c r="I302" s="41">
        <v>41821</v>
      </c>
      <c r="J302" s="42" t="s">
        <v>1565</v>
      </c>
      <c r="K302" s="42" t="s">
        <v>2586</v>
      </c>
      <c r="L302" s="12"/>
      <c r="M302" s="42" t="s">
        <v>1566</v>
      </c>
      <c r="N302" s="14"/>
      <c r="O302" s="13" t="str">
        <f t="shared" si="16"/>
        <v/>
      </c>
      <c r="P302" s="108" t="s">
        <v>71</v>
      </c>
      <c r="Q302" s="12"/>
      <c r="R302" s="56"/>
      <c r="S302" s="17"/>
      <c r="T302" s="17"/>
      <c r="U302" s="17"/>
    </row>
    <row r="303" spans="1:21" s="29" customFormat="1" ht="78.75" customHeight="1" x14ac:dyDescent="0.3">
      <c r="A303" s="43">
        <v>803</v>
      </c>
      <c r="B303" s="13" t="s">
        <v>1567</v>
      </c>
      <c r="C303" s="13" t="s">
        <v>1568</v>
      </c>
      <c r="D303" s="13" t="s">
        <v>1569</v>
      </c>
      <c r="E303" s="13" t="s">
        <v>1570</v>
      </c>
      <c r="F303" s="15" t="s">
        <v>66</v>
      </c>
      <c r="G303" s="15" t="s">
        <v>1560</v>
      </c>
      <c r="H303" s="15" t="s">
        <v>1560</v>
      </c>
      <c r="I303" s="44">
        <v>42276</v>
      </c>
      <c r="J303" s="45" t="s">
        <v>1571</v>
      </c>
      <c r="K303" s="48" t="s">
        <v>2565</v>
      </c>
      <c r="L303"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3" s="45" t="s">
        <v>1572</v>
      </c>
      <c r="N303" s="14"/>
      <c r="O303" s="15" t="str">
        <f>IF(L303="School uses only public transit vehicles/commercial carriers","Sponsor Certified Not Applicable",IF(L303="Yes",(IF(N303="yes","Sponsor Certified Compliant",IF(N303="No","Sponsor Certified Not Compliant",""))),IF(L303="No",IF(N303&lt;&gt;"","Do not answer Question 2","Sponsor Certified Not Applicable"),"")))</f>
        <v/>
      </c>
      <c r="P303" s="108" t="s">
        <v>71</v>
      </c>
      <c r="Q303" s="12"/>
      <c r="R303" s="56"/>
      <c r="S303" s="17"/>
      <c r="T303" s="17"/>
      <c r="U303" s="17"/>
    </row>
    <row r="304" spans="1:21" s="28" customFormat="1" ht="81.75" customHeight="1" x14ac:dyDescent="0.3">
      <c r="A304" s="39">
        <v>804</v>
      </c>
      <c r="B304" s="13" t="s">
        <v>1567</v>
      </c>
      <c r="C304" s="40" t="s">
        <v>1573</v>
      </c>
      <c r="D304" s="13" t="s">
        <v>1574</v>
      </c>
      <c r="E304" s="13" t="s">
        <v>1575</v>
      </c>
      <c r="F304" s="13" t="s">
        <v>66</v>
      </c>
      <c r="G304" s="15" t="s">
        <v>1560</v>
      </c>
      <c r="H304" s="15" t="s">
        <v>1560</v>
      </c>
      <c r="I304" s="41">
        <v>38261</v>
      </c>
      <c r="J304" s="50" t="s">
        <v>2587</v>
      </c>
      <c r="K304" s="48" t="s">
        <v>2565</v>
      </c>
      <c r="L304"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4" s="13" t="s">
        <v>2606</v>
      </c>
      <c r="N304" s="14"/>
      <c r="O304" s="13" t="str">
        <f>IF(L304="School uses only public transit vehicles/commercial carriers","Sponsor Certified Not Applicable",IF(L304="Yes",(IF(N304="yes","Sponsor Certified Compliant",IF(N304="No","Sponsor Certified Not Compliant",""))),IF(L304="No",IF(N304&lt;&gt;"","Do not answer Question 2","Sponsor Certified Not Applicable"),"")))</f>
        <v/>
      </c>
      <c r="P304" s="108" t="s">
        <v>71</v>
      </c>
      <c r="Q304" s="12"/>
      <c r="R304" s="13" t="s">
        <v>1576</v>
      </c>
      <c r="S304" s="17"/>
      <c r="T304" s="17"/>
      <c r="U304" s="17"/>
    </row>
    <row r="305" spans="1:21" s="28" customFormat="1" ht="156.75" customHeight="1" x14ac:dyDescent="0.3">
      <c r="A305" s="39">
        <v>805</v>
      </c>
      <c r="B305" s="13" t="s">
        <v>1567</v>
      </c>
      <c r="C305" s="40" t="s">
        <v>1573</v>
      </c>
      <c r="D305" s="13" t="s">
        <v>1577</v>
      </c>
      <c r="E305" s="13" t="s">
        <v>1578</v>
      </c>
      <c r="F305" s="13" t="s">
        <v>66</v>
      </c>
      <c r="G305" s="15" t="s">
        <v>1560</v>
      </c>
      <c r="H305" s="15" t="s">
        <v>1560</v>
      </c>
      <c r="I305" s="41">
        <v>38261</v>
      </c>
      <c r="J305" s="50" t="s">
        <v>2588</v>
      </c>
      <c r="K305" s="48" t="s">
        <v>2565</v>
      </c>
      <c r="L305"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5" s="13" t="s">
        <v>2607</v>
      </c>
      <c r="N305" s="14"/>
      <c r="O305" s="13" t="str">
        <f>IF(L305="School uses only public transit vehicles/commercial carriers","Sponsor Certified Not Applicable",IF(L305="Yes",(IF(N305="yes","Sponsor Certified Compliant",IF(N305="No","Sponsor Certified Not Compliant",""))),IF(L305="No",IF(N305&lt;&gt;"","Do not answer Question 2","Sponsor Certified Not Applicable"),"")))</f>
        <v/>
      </c>
      <c r="P305" s="108" t="s">
        <v>71</v>
      </c>
      <c r="Q305" s="12"/>
      <c r="R305" s="13" t="s">
        <v>2614</v>
      </c>
      <c r="S305" s="17"/>
      <c r="T305" s="17"/>
      <c r="U305" s="17"/>
    </row>
    <row r="306" spans="1:21" s="28" customFormat="1" ht="84" customHeight="1" x14ac:dyDescent="0.3">
      <c r="A306" s="39">
        <v>806</v>
      </c>
      <c r="B306" s="13" t="s">
        <v>1579</v>
      </c>
      <c r="C306" s="40" t="s">
        <v>1573</v>
      </c>
      <c r="D306" s="13" t="s">
        <v>1580</v>
      </c>
      <c r="E306" s="13" t="s">
        <v>1581</v>
      </c>
      <c r="F306" s="13" t="s">
        <v>66</v>
      </c>
      <c r="G306" s="15" t="s">
        <v>1560</v>
      </c>
      <c r="H306" s="15" t="s">
        <v>1560</v>
      </c>
      <c r="I306" s="41">
        <v>38261</v>
      </c>
      <c r="J306" s="50" t="s">
        <v>2589</v>
      </c>
      <c r="K306" s="48" t="s">
        <v>2565</v>
      </c>
      <c r="L306"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6" s="13" t="s">
        <v>2608</v>
      </c>
      <c r="N306" s="14"/>
      <c r="O306" s="13" t="str">
        <f>IF(L306="School uses only public transit vehicles/commercial carriers","Sponsor Certified Not Applicable",IF(L306="Yes",(IF(N306="yes","Sponsor Certified Compliant",IF(N306="No","Sponsor Certified Not Compliant",""))),IF(L306="No",IF(N306&lt;&gt;"","Do not answer Question 2","Sponsor Certified Not Applicable"),"")))</f>
        <v/>
      </c>
      <c r="P306" s="108" t="s">
        <v>71</v>
      </c>
      <c r="Q306" s="12"/>
      <c r="R306" s="56"/>
      <c r="S306" s="17"/>
      <c r="T306" s="17"/>
      <c r="U306" s="17"/>
    </row>
    <row r="307" spans="1:21" s="28" customFormat="1" ht="91" x14ac:dyDescent="0.3">
      <c r="A307" s="39">
        <v>807</v>
      </c>
      <c r="B307" s="13" t="s">
        <v>1582</v>
      </c>
      <c r="C307" s="42" t="s">
        <v>1165</v>
      </c>
      <c r="D307" s="13" t="s">
        <v>1583</v>
      </c>
      <c r="E307" s="13" t="s">
        <v>1584</v>
      </c>
      <c r="F307" s="13" t="s">
        <v>66</v>
      </c>
      <c r="G307" s="15" t="s">
        <v>1560</v>
      </c>
      <c r="H307" s="15" t="s">
        <v>1560</v>
      </c>
      <c r="I307" s="41">
        <v>38261</v>
      </c>
      <c r="J307" s="50" t="s">
        <v>2590</v>
      </c>
      <c r="K307" s="48" t="s">
        <v>2565</v>
      </c>
      <c r="L307"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07" s="13" t="s">
        <v>2609</v>
      </c>
      <c r="N307" s="14"/>
      <c r="O307" s="13" t="str">
        <f>IF(L307="School uses only public transit vehicles/commercial carriers","Sponsor Certified Not Applicable",IF(L307="Yes",(IF(N307="yes","Sponsor Certified Compliant",IF(L307="No Accidents to Report","Sponsor Certified Compliant",IF(N307="No","Sponsor Certified Not Compliant","")))),IF(L307="No",IF(N307&lt;&gt;"","Do not answer Question 2","Sponsor Certified Not Applicable"),"")))</f>
        <v/>
      </c>
      <c r="P307" s="108" t="s">
        <v>71</v>
      </c>
      <c r="Q307" s="12"/>
      <c r="R307" s="13" t="s">
        <v>2566</v>
      </c>
      <c r="S307" s="17"/>
      <c r="T307" s="17"/>
      <c r="U307" s="17"/>
    </row>
    <row r="308" spans="1:21" s="28" customFormat="1" ht="93" customHeight="1" x14ac:dyDescent="0.3">
      <c r="A308" s="39">
        <v>808</v>
      </c>
      <c r="B308" s="13" t="s">
        <v>1556</v>
      </c>
      <c r="C308" s="42" t="s">
        <v>1165</v>
      </c>
      <c r="D308" s="13" t="s">
        <v>1585</v>
      </c>
      <c r="E308" s="13" t="s">
        <v>1586</v>
      </c>
      <c r="F308" s="13" t="s">
        <v>66</v>
      </c>
      <c r="G308" s="15" t="s">
        <v>1560</v>
      </c>
      <c r="H308" s="15" t="s">
        <v>1560</v>
      </c>
      <c r="I308" s="41">
        <v>41480</v>
      </c>
      <c r="J308" s="50" t="s">
        <v>1587</v>
      </c>
      <c r="K308" s="48" t="s">
        <v>2565</v>
      </c>
      <c r="L308" s="14" t="str">
        <f>IF('Efficiency Questions'!$F$16="No",'Efficiency Questions'!$F$16,IF('Efficiency Questions'!$F$16="Yes","","Typing in this cell will remove the Efficiency Formula"))</f>
        <v>Typing in this cell will remove the Efficiency Formula</v>
      </c>
      <c r="M308" s="13" t="s">
        <v>1588</v>
      </c>
      <c r="N308" s="14"/>
      <c r="O308" s="13" t="str">
        <f>IF(L308="Yes",(IF(N308="yes","Sponsor Certified Compliant",IF(N308="No","Sponsor Certified Not Compliant",""))),IF(L308="No",IF(N308&lt;&gt;"","Do not answer Question 2","Sponsor Certified Not Applicable"),""))</f>
        <v/>
      </c>
      <c r="P308" s="108" t="s">
        <v>71</v>
      </c>
      <c r="Q308" s="12"/>
      <c r="R308" s="56"/>
      <c r="S308" s="17"/>
      <c r="T308" s="17"/>
      <c r="U308" s="17"/>
    </row>
    <row r="309" spans="1:21" s="28" customFormat="1" ht="77.25" customHeight="1" x14ac:dyDescent="0.3">
      <c r="A309" s="39">
        <v>809</v>
      </c>
      <c r="B309" s="13" t="s">
        <v>1582</v>
      </c>
      <c r="C309" s="42" t="s">
        <v>1165</v>
      </c>
      <c r="D309" s="13" t="s">
        <v>1589</v>
      </c>
      <c r="E309" s="13" t="s">
        <v>1590</v>
      </c>
      <c r="F309" s="13" t="s">
        <v>66</v>
      </c>
      <c r="G309" s="15" t="s">
        <v>1560</v>
      </c>
      <c r="H309" s="15" t="s">
        <v>1560</v>
      </c>
      <c r="I309" s="41">
        <v>38856</v>
      </c>
      <c r="J309" s="50" t="s">
        <v>1591</v>
      </c>
      <c r="K309" s="48" t="s">
        <v>2565</v>
      </c>
      <c r="L309" s="14" t="str">
        <f>IF('Efficiency Questions'!$F$16="No",'Efficiency Questions'!$F$16,IF('Efficiency Questions'!$F$16="Yes","","Typing in this cell will remove the Efficiency Formula"))</f>
        <v>Typing in this cell will remove the Efficiency Formula</v>
      </c>
      <c r="M309" s="15" t="s">
        <v>1592</v>
      </c>
      <c r="N309" s="14"/>
      <c r="O309" s="13" t="str">
        <f t="shared" si="16"/>
        <v/>
      </c>
      <c r="P309" s="108" t="s">
        <v>71</v>
      </c>
      <c r="Q309" s="12"/>
      <c r="R309" s="56"/>
      <c r="S309" s="17"/>
      <c r="T309" s="17"/>
      <c r="U309" s="17"/>
    </row>
    <row r="310" spans="1:21" s="28" customFormat="1" ht="82" customHeight="1" x14ac:dyDescent="0.3">
      <c r="A310" s="39">
        <v>810</v>
      </c>
      <c r="B310" s="13" t="s">
        <v>1593</v>
      </c>
      <c r="C310" s="13" t="s">
        <v>1165</v>
      </c>
      <c r="D310" s="13" t="s">
        <v>1585</v>
      </c>
      <c r="E310" s="13" t="s">
        <v>1594</v>
      </c>
      <c r="F310" s="13" t="s">
        <v>1172</v>
      </c>
      <c r="G310" s="15" t="s">
        <v>1560</v>
      </c>
      <c r="H310" s="15" t="s">
        <v>1560</v>
      </c>
      <c r="I310" s="41">
        <v>39354</v>
      </c>
      <c r="J310" s="50" t="s">
        <v>2591</v>
      </c>
      <c r="K310" s="48" t="s">
        <v>2592</v>
      </c>
      <c r="L310"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10" s="13" t="s">
        <v>1595</v>
      </c>
      <c r="N310" s="14"/>
      <c r="O310" s="13" t="str">
        <f>IF(L310="School uses only public transit vehicles/commercial carriers","Sponsor Certified Not Applicable",IF(L310="Yes",(IF(N310="yes","Sponsor Certified Compliant",IF(N310="No","Sponsor Certified Not Compliant",""))),IF(L310="No",IF(N310&lt;&gt;"","Do not answer Question 2","Sponsor Certified Not Applicable"),"")))</f>
        <v/>
      </c>
      <c r="P310" s="108" t="s">
        <v>71</v>
      </c>
      <c r="Q310" s="12"/>
      <c r="R310" s="56"/>
      <c r="S310" s="17"/>
      <c r="T310" s="17"/>
      <c r="U310" s="17"/>
    </row>
    <row r="311" spans="1:21" s="28" customFormat="1" ht="78" customHeight="1" x14ac:dyDescent="0.3">
      <c r="A311" s="39">
        <v>811</v>
      </c>
      <c r="B311" s="13" t="s">
        <v>1596</v>
      </c>
      <c r="C311" s="13" t="s">
        <v>1165</v>
      </c>
      <c r="D311" s="13" t="s">
        <v>1597</v>
      </c>
      <c r="E311" s="13" t="s">
        <v>1598</v>
      </c>
      <c r="F311" s="13" t="s">
        <v>1172</v>
      </c>
      <c r="G311" s="15" t="s">
        <v>1560</v>
      </c>
      <c r="H311" s="15" t="s">
        <v>1560</v>
      </c>
      <c r="I311" s="41">
        <v>29251</v>
      </c>
      <c r="J311" s="50" t="s">
        <v>2593</v>
      </c>
      <c r="K311" s="48" t="s">
        <v>2565</v>
      </c>
      <c r="L311"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11" s="13" t="s">
        <v>2610</v>
      </c>
      <c r="N311" s="14"/>
      <c r="O311" s="13" t="str">
        <f>IF(L311="School uses only public transit vehicles/commercial carriers","Sponsor Certified Not Applicable",IF(L311="Yes",(IF(N311="yes","Sponsor Certified Compliant",IF(N311="No","Sponsor Certified Not Compliant",""))),IF(L311="No",IF(N311&lt;&gt;"","Do not answer Question 2","Sponsor Certified Not Applicable"),"")))</f>
        <v/>
      </c>
      <c r="P311" s="108" t="s">
        <v>71</v>
      </c>
      <c r="Q311" s="12"/>
      <c r="R311" s="56"/>
      <c r="S311" s="17"/>
      <c r="T311" s="17"/>
      <c r="U311" s="17"/>
    </row>
    <row r="312" spans="1:21" s="28" customFormat="1" ht="207.75" customHeight="1" x14ac:dyDescent="0.3">
      <c r="A312" s="39">
        <v>812</v>
      </c>
      <c r="B312" s="13" t="s">
        <v>1599</v>
      </c>
      <c r="C312" s="13" t="s">
        <v>1165</v>
      </c>
      <c r="D312" s="13" t="s">
        <v>1600</v>
      </c>
      <c r="E312" s="13" t="s">
        <v>1601</v>
      </c>
      <c r="F312" s="13" t="s">
        <v>1172</v>
      </c>
      <c r="G312" s="15" t="s">
        <v>1560</v>
      </c>
      <c r="H312" s="15" t="s">
        <v>1560</v>
      </c>
      <c r="I312" s="41" t="s">
        <v>1602</v>
      </c>
      <c r="J312" s="89" t="s">
        <v>1603</v>
      </c>
      <c r="K312" s="89" t="s">
        <v>1604</v>
      </c>
      <c r="L312" s="12"/>
      <c r="M312" s="90" t="s">
        <v>1605</v>
      </c>
      <c r="N312" s="14"/>
      <c r="O312" s="13" t="str">
        <f t="shared" si="16"/>
        <v/>
      </c>
      <c r="P312" s="108" t="s">
        <v>71</v>
      </c>
      <c r="Q312" s="12"/>
      <c r="R312" s="56"/>
      <c r="S312" s="17"/>
      <c r="T312" s="17"/>
      <c r="U312" s="17"/>
    </row>
    <row r="313" spans="1:21" s="28" customFormat="1" ht="77.25" customHeight="1" x14ac:dyDescent="0.3">
      <c r="A313" s="39">
        <v>813</v>
      </c>
      <c r="B313" s="13" t="s">
        <v>1579</v>
      </c>
      <c r="C313" s="13" t="s">
        <v>1165</v>
      </c>
      <c r="D313" s="13" t="s">
        <v>1606</v>
      </c>
      <c r="E313" s="13" t="s">
        <v>1607</v>
      </c>
      <c r="F313" s="13" t="s">
        <v>1172</v>
      </c>
      <c r="G313" s="15" t="s">
        <v>1560</v>
      </c>
      <c r="H313" s="15" t="s">
        <v>1560</v>
      </c>
      <c r="I313" s="41">
        <v>41091</v>
      </c>
      <c r="J313" s="50" t="s">
        <v>1608</v>
      </c>
      <c r="K313" s="48" t="s">
        <v>2565</v>
      </c>
      <c r="L313"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13" s="13" t="s">
        <v>1609</v>
      </c>
      <c r="N313" s="14"/>
      <c r="O313" s="13" t="str">
        <f>IF(L313="School uses only public transit vehicles/commercial carriers","Sponsor Certified Not Applicable",IF(L313="Yes",(IF(N313="yes","Sponsor Certified Compliant",IF(N313="No","Sponsor Certified Not Compliant",""))),IF(L313="No",IF(N313&lt;&gt;"","Do not answer Question 2","Sponsor Certified Not Applicable"),"")))</f>
        <v/>
      </c>
      <c r="P313" s="108" t="s">
        <v>71</v>
      </c>
      <c r="Q313" s="12"/>
      <c r="R313" s="56"/>
      <c r="S313" s="17"/>
      <c r="T313" s="17"/>
      <c r="U313" s="17"/>
    </row>
    <row r="314" spans="1:21" s="28" customFormat="1" ht="78" customHeight="1" x14ac:dyDescent="0.3">
      <c r="A314" s="39">
        <v>814</v>
      </c>
      <c r="B314" s="13" t="s">
        <v>1579</v>
      </c>
      <c r="C314" s="13" t="s">
        <v>1165</v>
      </c>
      <c r="D314" s="13" t="s">
        <v>1610</v>
      </c>
      <c r="E314" s="13" t="s">
        <v>1611</v>
      </c>
      <c r="F314" s="13" t="s">
        <v>1172</v>
      </c>
      <c r="G314" s="15" t="s">
        <v>1560</v>
      </c>
      <c r="H314" s="15" t="s">
        <v>1560</v>
      </c>
      <c r="I314" s="41">
        <v>40262</v>
      </c>
      <c r="J314" s="50" t="s">
        <v>1612</v>
      </c>
      <c r="K314" s="48" t="s">
        <v>2565</v>
      </c>
      <c r="L314" s="14" t="str">
        <f>IF('Efficiency Questions'!$F$16="No",'Efficiency Questions'!$F$16,IF('Efficiency Questions'!$F$16="Yes","","Typing in this cell will remove the Efficiency Formula"))</f>
        <v>Typing in this cell will remove the Efficiency Formula</v>
      </c>
      <c r="M314" s="13" t="s">
        <v>1613</v>
      </c>
      <c r="N314" s="14"/>
      <c r="O314" s="13" t="str">
        <f t="shared" si="16"/>
        <v/>
      </c>
      <c r="P314" s="108" t="s">
        <v>71</v>
      </c>
      <c r="Q314" s="12"/>
      <c r="R314" s="13" t="s">
        <v>1614</v>
      </c>
      <c r="S314" s="17"/>
      <c r="T314" s="17"/>
      <c r="U314" s="17"/>
    </row>
    <row r="315" spans="1:21" s="28" customFormat="1" ht="77.25" customHeight="1" x14ac:dyDescent="0.3">
      <c r="A315" s="39">
        <v>815</v>
      </c>
      <c r="B315" s="13" t="s">
        <v>1579</v>
      </c>
      <c r="C315" s="13" t="s">
        <v>1165</v>
      </c>
      <c r="D315" s="13" t="s">
        <v>1615</v>
      </c>
      <c r="E315" s="13" t="s">
        <v>1616</v>
      </c>
      <c r="F315" s="13" t="s">
        <v>1172</v>
      </c>
      <c r="G315" s="15" t="s">
        <v>1560</v>
      </c>
      <c r="H315" s="15" t="s">
        <v>1560</v>
      </c>
      <c r="I315" s="41">
        <v>41480</v>
      </c>
      <c r="J315" s="50" t="s">
        <v>1617</v>
      </c>
      <c r="K315" s="48" t="s">
        <v>2565</v>
      </c>
      <c r="L315" s="14" t="str">
        <f>IF('Efficiency Questions'!$F$16="No",'Efficiency Questions'!$F$16,IF('Efficiency Questions'!$F$16="Yes","","Typing in this cell will remove the Efficiency Formula"))</f>
        <v>Typing in this cell will remove the Efficiency Formula</v>
      </c>
      <c r="M315" s="13" t="s">
        <v>1618</v>
      </c>
      <c r="N315" s="14"/>
      <c r="O315" s="13" t="str">
        <f t="shared" si="16"/>
        <v/>
      </c>
      <c r="P315" s="108" t="s">
        <v>71</v>
      </c>
      <c r="Q315" s="12"/>
      <c r="R315" s="56"/>
      <c r="S315" s="17"/>
      <c r="T315" s="17"/>
      <c r="U315" s="17"/>
    </row>
    <row r="316" spans="1:21" s="28" customFormat="1" ht="101.25" customHeight="1" x14ac:dyDescent="0.3">
      <c r="A316" s="39">
        <v>816</v>
      </c>
      <c r="B316" s="13" t="s">
        <v>1619</v>
      </c>
      <c r="C316" s="13" t="s">
        <v>1165</v>
      </c>
      <c r="D316" s="13" t="s">
        <v>1620</v>
      </c>
      <c r="E316" s="13" t="s">
        <v>1621</v>
      </c>
      <c r="F316" s="13" t="s">
        <v>1172</v>
      </c>
      <c r="G316" s="15" t="s">
        <v>1560</v>
      </c>
      <c r="H316" s="15" t="s">
        <v>1560</v>
      </c>
      <c r="I316" s="41">
        <v>41091</v>
      </c>
      <c r="J316" s="50" t="s">
        <v>2594</v>
      </c>
      <c r="K316" s="48" t="s">
        <v>2565</v>
      </c>
      <c r="L316" s="14" t="str">
        <f>IF('Efficiency Questions'!$F$16="No",'Efficiency Questions'!$F$16,IF('Efficiency Questions'!$F$16="Yes",IF('Efficiency Questions'!$F$17="Yes","School uses only public transit vehicles/commercial carriers",""),"Typing in this cell will remove the Efficiency Formula"))</f>
        <v>Typing in this cell will remove the Efficiency Formula</v>
      </c>
      <c r="M316" s="13" t="s">
        <v>2611</v>
      </c>
      <c r="N316" s="14"/>
      <c r="O316" s="13" t="str">
        <f>IF(L316="School uses only public transit vehicles/commercial carriers","Sponsor Certified Not Applicable",IF(L316="Yes",(IF(N316="yes","Sponsor Certified Compliant",IF(N316="No","Sponsor Certified Not Compliant",""))),IF(L316="No",IF(N316&lt;&gt;"","Do not answer Question 2","Sponsor Certified Not Applicable"),"")))</f>
        <v/>
      </c>
      <c r="P316" s="108" t="s">
        <v>71</v>
      </c>
      <c r="Q316" s="12"/>
      <c r="R316" s="13" t="s">
        <v>2615</v>
      </c>
      <c r="S316" s="17"/>
      <c r="T316" s="17"/>
      <c r="U316" s="17"/>
    </row>
    <row r="317" spans="1:21" s="28" customFormat="1" ht="77.25" customHeight="1" x14ac:dyDescent="0.3">
      <c r="A317" s="39">
        <v>817</v>
      </c>
      <c r="B317" s="13" t="s">
        <v>1622</v>
      </c>
      <c r="C317" s="13" t="s">
        <v>1165</v>
      </c>
      <c r="D317" s="13"/>
      <c r="E317" s="13" t="s">
        <v>1623</v>
      </c>
      <c r="F317" s="13" t="s">
        <v>1172</v>
      </c>
      <c r="G317" s="15" t="s">
        <v>1560</v>
      </c>
      <c r="H317" s="15" t="s">
        <v>1624</v>
      </c>
      <c r="I317" s="41">
        <v>41899</v>
      </c>
      <c r="J317" s="13" t="s">
        <v>1625</v>
      </c>
      <c r="K317" s="13" t="s">
        <v>202</v>
      </c>
      <c r="L317" s="12"/>
      <c r="M317" s="15" t="s">
        <v>1626</v>
      </c>
      <c r="N317" s="14"/>
      <c r="O317" s="13" t="str">
        <f t="shared" si="16"/>
        <v/>
      </c>
      <c r="P317" s="108" t="s">
        <v>71</v>
      </c>
      <c r="Q317" s="12"/>
      <c r="R317" s="56"/>
      <c r="S317" s="17"/>
      <c r="T317" s="17"/>
      <c r="U317" s="17"/>
    </row>
    <row r="318" spans="1:21" s="28" customFormat="1" ht="115.5" customHeight="1" x14ac:dyDescent="0.3">
      <c r="A318" s="39">
        <v>818</v>
      </c>
      <c r="B318" s="13" t="s">
        <v>2554</v>
      </c>
      <c r="C318" s="13" t="s">
        <v>2553</v>
      </c>
      <c r="D318" s="13" t="s">
        <v>1600</v>
      </c>
      <c r="E318" s="13" t="s">
        <v>1627</v>
      </c>
      <c r="F318" s="13" t="s">
        <v>66</v>
      </c>
      <c r="G318" s="13" t="s">
        <v>1560</v>
      </c>
      <c r="H318" s="13" t="s">
        <v>1560</v>
      </c>
      <c r="I318" s="41">
        <v>41091</v>
      </c>
      <c r="J318" s="13" t="s">
        <v>1628</v>
      </c>
      <c r="K318" s="48" t="s">
        <v>2565</v>
      </c>
      <c r="L318" s="14" t="str">
        <f>IF('Efficiency Questions'!$F$16="No",'Efficiency Questions'!$F$16,IF('Efficiency Questions'!$F$16="Yes","","Typing in this cell will remove the Efficiency Formula"))</f>
        <v>Typing in this cell will remove the Efficiency Formula</v>
      </c>
      <c r="M318" s="13" t="s">
        <v>1629</v>
      </c>
      <c r="N318" s="14"/>
      <c r="O318" s="13" t="str">
        <f t="shared" si="16"/>
        <v/>
      </c>
      <c r="P318" s="108" t="s">
        <v>71</v>
      </c>
      <c r="Q318" s="12"/>
      <c r="R318" s="56"/>
      <c r="S318" s="17"/>
      <c r="T318" s="17"/>
      <c r="U318" s="17"/>
    </row>
    <row r="319" spans="1:21" s="28" customFormat="1" ht="112.5" customHeight="1" x14ac:dyDescent="0.3">
      <c r="A319" s="39">
        <v>819</v>
      </c>
      <c r="B319" s="13" t="s">
        <v>1630</v>
      </c>
      <c r="C319" s="40"/>
      <c r="D319" s="13"/>
      <c r="E319" s="13" t="s">
        <v>1631</v>
      </c>
      <c r="F319" s="13" t="s">
        <v>66</v>
      </c>
      <c r="G319" s="15" t="s">
        <v>1560</v>
      </c>
      <c r="H319" s="15" t="s">
        <v>1560</v>
      </c>
      <c r="I319" s="41">
        <v>44469</v>
      </c>
      <c r="J319" s="50" t="s">
        <v>1632</v>
      </c>
      <c r="K319" s="50" t="s">
        <v>1633</v>
      </c>
      <c r="L319" s="12"/>
      <c r="M319" s="13" t="s">
        <v>1634</v>
      </c>
      <c r="N319" s="14"/>
      <c r="O319" s="13" t="str">
        <f>IF(L319="Yes",(IF(N319="yes","Sponsor Certified Compliant",IF(N319="No","Sponsor Certified Not Compliant",""))),IF(L319="No",IF(N319&lt;&gt;"","Do not answer Question 2","Sponsor Certified Not Applicable"),""))</f>
        <v/>
      </c>
      <c r="P319" s="108" t="s">
        <v>71</v>
      </c>
      <c r="Q319" s="12"/>
      <c r="R319" s="13" t="s">
        <v>1635</v>
      </c>
      <c r="S319" s="17"/>
      <c r="T319" s="17"/>
      <c r="U319" s="17"/>
    </row>
    <row r="320" spans="1:21" s="28" customFormat="1" ht="108.75" customHeight="1" x14ac:dyDescent="0.3">
      <c r="A320" s="39">
        <v>820</v>
      </c>
      <c r="B320" s="13" t="s">
        <v>1636</v>
      </c>
      <c r="C320" s="13" t="s">
        <v>1165</v>
      </c>
      <c r="D320" s="13"/>
      <c r="E320" s="13" t="s">
        <v>1637</v>
      </c>
      <c r="F320" s="13" t="s">
        <v>1172</v>
      </c>
      <c r="G320" s="15" t="s">
        <v>1560</v>
      </c>
      <c r="H320" s="15" t="s">
        <v>1560</v>
      </c>
      <c r="I320" s="41">
        <v>44469</v>
      </c>
      <c r="J320" s="50" t="s">
        <v>1638</v>
      </c>
      <c r="K320" s="48" t="s">
        <v>2582</v>
      </c>
      <c r="L320" s="14" t="str">
        <f>IF('Efficiency Questions'!$F$16="No",'Efficiency Questions'!$F$16,IF('Efficiency Questions'!$F$16="Yes","","Typing in this cell will remove the Efficiency Formula"))</f>
        <v>Typing in this cell will remove the Efficiency Formula</v>
      </c>
      <c r="M320" s="13" t="s">
        <v>2612</v>
      </c>
      <c r="N320" s="14"/>
      <c r="O320" s="13" t="str">
        <f>IF(L320="Yes",(IF(N320="yes","Sponsor Certified Compliant",IF(N320="No Pupil Transportation Declared Impractical","Sponsor Certifed Compliant",IF(N320="No","Sponsor Certified Not Compliant","")))),IF(L320="No",IF(N320&lt;&gt;"","Do not answer Question 2","Sponsor Certified Not Applicable"),""))</f>
        <v/>
      </c>
      <c r="P320" s="108" t="s">
        <v>71</v>
      </c>
      <c r="Q320" s="12"/>
      <c r="R320" s="56"/>
      <c r="S320" s="17"/>
      <c r="T320" s="17"/>
      <c r="U320" s="17"/>
    </row>
    <row r="321" spans="1:21" s="28" customFormat="1" ht="93" customHeight="1" x14ac:dyDescent="0.3">
      <c r="A321" s="39">
        <v>901</v>
      </c>
      <c r="B321" s="13" t="s">
        <v>1639</v>
      </c>
      <c r="C321" s="40" t="s">
        <v>84</v>
      </c>
      <c r="D321" s="13" t="s">
        <v>1640</v>
      </c>
      <c r="E321" s="13" t="s">
        <v>1641</v>
      </c>
      <c r="F321" s="13" t="s">
        <v>66</v>
      </c>
      <c r="G321" s="15" t="s">
        <v>1642</v>
      </c>
      <c r="H321" s="15" t="s">
        <v>1643</v>
      </c>
      <c r="I321" s="41">
        <v>43406</v>
      </c>
      <c r="J321" s="50" t="s">
        <v>1644</v>
      </c>
      <c r="K321" s="50" t="s">
        <v>1645</v>
      </c>
      <c r="L321" s="12"/>
      <c r="M321" s="13" t="s">
        <v>1646</v>
      </c>
      <c r="N321" s="14"/>
      <c r="O321" s="13" t="str">
        <f>IF(L321="Yes",(IF(N321="yes","Sponsor Certified Compliant",IF(N321="No","Sponsor Certified Not Compliant",""))),IF(L321="No",IF(N321&lt;&gt;"","Do not answer Question 2","Sponsor Certified Not Compliant"),""))</f>
        <v/>
      </c>
      <c r="P321" s="108" t="s">
        <v>71</v>
      </c>
      <c r="Q321" s="12"/>
      <c r="R321" s="15" t="s">
        <v>1647</v>
      </c>
      <c r="S321" s="17"/>
      <c r="T321" s="17"/>
      <c r="U321" s="17"/>
    </row>
    <row r="322" spans="1:21" s="28" customFormat="1" ht="139.5" customHeight="1" x14ac:dyDescent="0.3">
      <c r="A322" s="39">
        <v>902</v>
      </c>
      <c r="B322" s="13" t="s">
        <v>1648</v>
      </c>
      <c r="C322" s="13" t="s">
        <v>84</v>
      </c>
      <c r="D322" s="13"/>
      <c r="E322" s="13" t="s">
        <v>1649</v>
      </c>
      <c r="F322" s="13" t="s">
        <v>66</v>
      </c>
      <c r="G322" s="15" t="s">
        <v>1642</v>
      </c>
      <c r="H322" s="15" t="s">
        <v>1643</v>
      </c>
      <c r="I322" s="41">
        <v>35977</v>
      </c>
      <c r="J322" s="42" t="s">
        <v>1650</v>
      </c>
      <c r="K322" s="42" t="s">
        <v>1651</v>
      </c>
      <c r="L322" s="12"/>
      <c r="M322" s="56"/>
      <c r="N322" s="56"/>
      <c r="O322" s="13" t="str">
        <f>IF(L322="Yes","Sponsor Certified Compliant",IF(L322="No","Sponsor Certified Not Compliant",""))</f>
        <v/>
      </c>
      <c r="P322" s="108" t="s">
        <v>71</v>
      </c>
      <c r="Q322" s="12"/>
      <c r="R322" s="13" t="s">
        <v>336</v>
      </c>
      <c r="S322" s="17"/>
      <c r="T322" s="17"/>
      <c r="U322" s="17"/>
    </row>
    <row r="323" spans="1:21" s="28" customFormat="1" ht="96.75" customHeight="1" x14ac:dyDescent="0.3">
      <c r="A323" s="39">
        <v>903</v>
      </c>
      <c r="B323" s="40" t="s">
        <v>1652</v>
      </c>
      <c r="C323" s="13" t="s">
        <v>84</v>
      </c>
      <c r="D323" s="40"/>
      <c r="E323" s="13" t="s">
        <v>1653</v>
      </c>
      <c r="F323" s="13" t="s">
        <v>66</v>
      </c>
      <c r="G323" s="15" t="s">
        <v>1642</v>
      </c>
      <c r="H323" s="15" t="s">
        <v>1643</v>
      </c>
      <c r="I323" s="41">
        <v>39176</v>
      </c>
      <c r="J323" s="13" t="s">
        <v>1654</v>
      </c>
      <c r="K323" s="13" t="s">
        <v>1655</v>
      </c>
      <c r="L323" s="12"/>
      <c r="M323" s="56"/>
      <c r="N323" s="56"/>
      <c r="O323" s="13" t="str">
        <f>IF(L323="Yes","Sponsor Certified Compliant",IF(L323="No","Sponsor Certified Not Compliant",""))</f>
        <v/>
      </c>
      <c r="P323" s="108" t="s">
        <v>71</v>
      </c>
      <c r="Q323" s="12"/>
      <c r="R323" s="13" t="s">
        <v>336</v>
      </c>
      <c r="S323" s="17"/>
      <c r="T323" s="17"/>
      <c r="U323" s="17"/>
    </row>
    <row r="324" spans="1:21" s="28" customFormat="1" ht="189.75" customHeight="1" x14ac:dyDescent="0.3">
      <c r="A324" s="39">
        <v>904</v>
      </c>
      <c r="B324" s="13" t="s">
        <v>1656</v>
      </c>
      <c r="C324" s="40" t="s">
        <v>84</v>
      </c>
      <c r="D324" s="13" t="s">
        <v>1657</v>
      </c>
      <c r="E324" s="13" t="s">
        <v>2595</v>
      </c>
      <c r="F324" s="13" t="s">
        <v>66</v>
      </c>
      <c r="G324" s="13" t="s">
        <v>1642</v>
      </c>
      <c r="H324" s="13" t="s">
        <v>1643</v>
      </c>
      <c r="I324" s="41">
        <v>43406</v>
      </c>
      <c r="J324" s="13" t="s">
        <v>2596</v>
      </c>
      <c r="K324" s="13" t="s">
        <v>2597</v>
      </c>
      <c r="L324" s="12"/>
      <c r="M324" s="13" t="s">
        <v>1658</v>
      </c>
      <c r="N324" s="14"/>
      <c r="O324" s="13" t="str">
        <f>IF(L324="Yes",(IF(N324="yes","Sponsor Certified Compliant",IF(N324="No","Sponsor Certified Not Compliant",""))),IF(L324="No",IF(N324&lt;&gt;"","Do not answer Question 2","Sponsor Certified Not Compliant"),""))</f>
        <v/>
      </c>
      <c r="P324" s="108" t="s">
        <v>71</v>
      </c>
      <c r="Q324" s="12"/>
      <c r="R324" s="56"/>
      <c r="S324" s="17"/>
      <c r="T324" s="17"/>
      <c r="U324" s="17"/>
    </row>
    <row r="325" spans="1:21" s="28" customFormat="1" ht="77.25" customHeight="1" x14ac:dyDescent="0.3">
      <c r="A325" s="39">
        <v>951</v>
      </c>
      <c r="B325" s="13" t="s">
        <v>1659</v>
      </c>
      <c r="C325" s="13"/>
      <c r="D325" s="13"/>
      <c r="E325" s="13" t="s">
        <v>1660</v>
      </c>
      <c r="F325" s="13" t="s">
        <v>66</v>
      </c>
      <c r="G325" s="15" t="s">
        <v>1642</v>
      </c>
      <c r="H325" s="15" t="s">
        <v>1661</v>
      </c>
      <c r="I325" s="41">
        <v>42292</v>
      </c>
      <c r="J325" s="42" t="s">
        <v>1662</v>
      </c>
      <c r="K325" s="42" t="s">
        <v>1663</v>
      </c>
      <c r="L325" s="12"/>
      <c r="M325" s="13" t="s">
        <v>1664</v>
      </c>
      <c r="N325" s="14"/>
      <c r="O325" s="13" t="str">
        <f>IF(L325="Yes",(IF(N325="yes","Sponsor Certified Compliant",IF(N325="No","Sponsor Certified Not Compliant",""))),IF(L325="No",IF(N325&lt;&gt;"","Do not answer Question 2","Sponsor Certified Not Applicable"),""))</f>
        <v/>
      </c>
      <c r="P325" s="108" t="s">
        <v>71</v>
      </c>
      <c r="Q325" s="12"/>
      <c r="R325" s="56"/>
      <c r="S325" s="17"/>
      <c r="T325" s="17"/>
      <c r="U325" s="17"/>
    </row>
    <row r="326" spans="1:21" s="28" customFormat="1" ht="108.75" customHeight="1" x14ac:dyDescent="0.3">
      <c r="A326" s="39">
        <v>952</v>
      </c>
      <c r="B326" s="40" t="s">
        <v>1665</v>
      </c>
      <c r="C326" s="40" t="s">
        <v>1665</v>
      </c>
      <c r="D326" s="40"/>
      <c r="E326" s="13" t="s">
        <v>1201</v>
      </c>
      <c r="F326" s="13" t="s">
        <v>66</v>
      </c>
      <c r="G326" s="15" t="s">
        <v>1642</v>
      </c>
      <c r="H326" s="15" t="s">
        <v>1666</v>
      </c>
      <c r="I326" s="41">
        <v>42401</v>
      </c>
      <c r="J326" s="42" t="s">
        <v>1667</v>
      </c>
      <c r="K326" s="45" t="s">
        <v>1668</v>
      </c>
      <c r="L326" s="12"/>
      <c r="M326" s="45" t="s">
        <v>1669</v>
      </c>
      <c r="N326" s="12"/>
      <c r="O326" s="13" t="str">
        <f>IF(L326="Yes",(IF(N326="yes","Sponsor Certified Compliant",IF(N326="No","Sponsor Certified Not Compliant",""))),IF(L326="No",IF(N326&lt;&gt;"","Do not answer Question 2","Sponsor Certified Not Applicable"),""))</f>
        <v/>
      </c>
      <c r="P326" s="108" t="s">
        <v>71</v>
      </c>
      <c r="Q326" s="12"/>
      <c r="R326" s="56"/>
      <c r="S326" s="17"/>
      <c r="T326" s="17"/>
      <c r="U326" s="17"/>
    </row>
    <row r="327" spans="1:21" s="28" customFormat="1" ht="90.75" customHeight="1" x14ac:dyDescent="0.3">
      <c r="A327" s="39">
        <v>953</v>
      </c>
      <c r="B327" s="13" t="s">
        <v>1670</v>
      </c>
      <c r="C327" s="13" t="s">
        <v>1670</v>
      </c>
      <c r="D327" s="13"/>
      <c r="E327" s="13" t="s">
        <v>1671</v>
      </c>
      <c r="F327" s="13" t="s">
        <v>812</v>
      </c>
      <c r="G327" s="15" t="s">
        <v>1642</v>
      </c>
      <c r="H327" s="15" t="s">
        <v>1672</v>
      </c>
      <c r="I327" s="41">
        <v>38624</v>
      </c>
      <c r="J327" s="13" t="s">
        <v>1673</v>
      </c>
      <c r="K327" s="48" t="s">
        <v>1674</v>
      </c>
      <c r="L327" s="14" t="str">
        <f>IF('Efficiency Questions'!$F$10="No",'Efficiency Questions'!$F$10,IF('Efficiency Questions'!$F$10="Yes","","Typing in this cell will remove the Efficiency Formula"))</f>
        <v>Typing in this cell will remove the Efficiency Formula</v>
      </c>
      <c r="M327" s="15" t="s">
        <v>1675</v>
      </c>
      <c r="N327" s="12"/>
      <c r="O327" s="13" t="str">
        <f>IF(L327="Yes",(IF(N327="yes","Sponsor Certified Compliant",IF(N327="No","Sponsor Certified Not Compliant",""))),IF(L327="No",IF(N327&lt;&gt;"","Do not answer Question 2","Sponsor Certified Not Applicable"),""))</f>
        <v/>
      </c>
      <c r="P327" s="108" t="s">
        <v>71</v>
      </c>
      <c r="Q327" s="12"/>
      <c r="R327" s="56"/>
      <c r="S327" s="17"/>
      <c r="T327" s="17"/>
      <c r="U327" s="17"/>
    </row>
    <row r="328" spans="1:21" s="28" customFormat="1" ht="90" customHeight="1" x14ac:dyDescent="0.3">
      <c r="A328" s="39">
        <v>954</v>
      </c>
      <c r="B328" s="40" t="s">
        <v>1676</v>
      </c>
      <c r="C328" s="40" t="s">
        <v>84</v>
      </c>
      <c r="D328" s="40"/>
      <c r="E328" s="13" t="s">
        <v>1677</v>
      </c>
      <c r="F328" s="13" t="s">
        <v>66</v>
      </c>
      <c r="G328" s="15" t="s">
        <v>1642</v>
      </c>
      <c r="H328" s="15" t="s">
        <v>1678</v>
      </c>
      <c r="I328" s="41">
        <v>36708</v>
      </c>
      <c r="J328" s="50" t="s">
        <v>1679</v>
      </c>
      <c r="K328" s="49" t="s">
        <v>1680</v>
      </c>
      <c r="L328" s="12"/>
      <c r="M328" s="56"/>
      <c r="N328" s="56"/>
      <c r="O328" s="13" t="str">
        <f>IF(L328="Yes","Sponsor Certified Compliant",IF(L328="No","Sponsor Certified Not Compliant",""))</f>
        <v/>
      </c>
      <c r="P328" s="108" t="s">
        <v>71</v>
      </c>
      <c r="Q328" s="12"/>
      <c r="R328" s="56"/>
      <c r="S328" s="17"/>
      <c r="T328" s="17"/>
      <c r="U328" s="17"/>
    </row>
    <row r="329" spans="1:21" s="28" customFormat="1" ht="72" customHeight="1" x14ac:dyDescent="0.3">
      <c r="A329" s="39">
        <v>955</v>
      </c>
      <c r="B329" s="13" t="s">
        <v>1681</v>
      </c>
      <c r="C329" s="13" t="s">
        <v>1681</v>
      </c>
      <c r="D329" s="17"/>
      <c r="E329" s="13" t="s">
        <v>1682</v>
      </c>
      <c r="F329" s="13" t="s">
        <v>66</v>
      </c>
      <c r="G329" s="15" t="s">
        <v>1642</v>
      </c>
      <c r="H329" s="49" t="s">
        <v>1683</v>
      </c>
      <c r="I329" s="41">
        <v>41899</v>
      </c>
      <c r="J329" s="13" t="s">
        <v>1684</v>
      </c>
      <c r="K329" s="15" t="s">
        <v>1685</v>
      </c>
      <c r="L329" s="12"/>
      <c r="M329" s="15" t="s">
        <v>1686</v>
      </c>
      <c r="N329" s="12"/>
      <c r="O329" s="13" t="str">
        <f>IF(L329="Yes",(IF(N329="yes","Sponsor Certified Compliant",IF(N329="No","Sponsor Certified Not Compliant",""))),IF(L329="No",IF(N329&lt;&gt;"","Do not answer Question 2","Sponsor Certified Not Applicable"),""))</f>
        <v/>
      </c>
      <c r="P329" s="108" t="s">
        <v>71</v>
      </c>
      <c r="Q329" s="12"/>
      <c r="R329" s="63"/>
      <c r="S329" s="17"/>
      <c r="T329" s="17"/>
      <c r="U329" s="17"/>
    </row>
    <row r="330" spans="1:21" s="28" customFormat="1" ht="117" customHeight="1" x14ac:dyDescent="0.3">
      <c r="A330" s="39">
        <v>956</v>
      </c>
      <c r="B330" s="13" t="s">
        <v>1687</v>
      </c>
      <c r="C330" s="13"/>
      <c r="D330" s="13"/>
      <c r="E330" s="13" t="s">
        <v>1688</v>
      </c>
      <c r="F330" s="13" t="s">
        <v>159</v>
      </c>
      <c r="G330" s="15" t="s">
        <v>1642</v>
      </c>
      <c r="H330" s="15" t="s">
        <v>1689</v>
      </c>
      <c r="I330" s="41">
        <v>41183</v>
      </c>
      <c r="J330" s="42" t="s">
        <v>1690</v>
      </c>
      <c r="K330" s="47" t="s">
        <v>1691</v>
      </c>
      <c r="L330" s="14" t="str">
        <f>IF('Efficiency Questions'!$F$13="No",'Efficiency Questions'!$F$13,IF('Efficiency Questions'!$F$13="Yes","","Typing in this cell will remove the Efficiency Formula"))</f>
        <v>Typing in this cell will remove the Efficiency Formula</v>
      </c>
      <c r="M330" s="15" t="s">
        <v>1692</v>
      </c>
      <c r="N330" s="12"/>
      <c r="O330" s="13" t="str">
        <f>IF(L330="Yes",(IF(N330="yes","Sponsor Certified Compliant",IF(N330="No","Sponsor Certified Not Compliant",""))),IF(L330="No",IF(N330&lt;&gt;"","Do not answer Question 2","Sponsor Certified Not Applicable"),""))</f>
        <v/>
      </c>
      <c r="P330" s="108" t="s">
        <v>71</v>
      </c>
      <c r="Q330" s="12"/>
      <c r="R330" s="56"/>
      <c r="S330" s="17"/>
      <c r="T330" s="17"/>
      <c r="U330" s="17"/>
    </row>
    <row r="331" spans="1:21" s="28" customFormat="1" ht="77.25" customHeight="1" x14ac:dyDescent="0.3">
      <c r="A331" s="39">
        <v>957</v>
      </c>
      <c r="B331" s="13" t="s">
        <v>1693</v>
      </c>
      <c r="C331" s="13" t="s">
        <v>84</v>
      </c>
      <c r="D331" s="13"/>
      <c r="E331" s="13" t="s">
        <v>1694</v>
      </c>
      <c r="F331" s="13" t="s">
        <v>1481</v>
      </c>
      <c r="G331" s="15" t="s">
        <v>1642</v>
      </c>
      <c r="H331" s="15" t="s">
        <v>1695</v>
      </c>
      <c r="I331" s="41">
        <v>19633</v>
      </c>
      <c r="J331" s="42" t="s">
        <v>1696</v>
      </c>
      <c r="K331" s="47" t="s">
        <v>1483</v>
      </c>
      <c r="L331" s="14" t="str">
        <f>IF('Efficiency Questions'!$F$11="No",'Efficiency Questions'!$F$11,IF('Efficiency Questions'!$F$11="Yes","","Typing in this cell will remove the Efficiency Formula"))</f>
        <v>Typing in this cell will remove the Efficiency Formula</v>
      </c>
      <c r="M331" s="42" t="s">
        <v>1697</v>
      </c>
      <c r="N331" s="14"/>
      <c r="O331" s="13" t="str">
        <f>IF(L331="Yes",(IF(N331="yes","Sponsor Certified Compliant",IF(N331="No","Sponsor Certified Not Compliant",""))),IF(L331="No",IF(N331&lt;&gt;"","Do not answer Question 2","Sponsor Certified Not Applicable"),""))</f>
        <v/>
      </c>
      <c r="P331" s="108" t="s">
        <v>71</v>
      </c>
      <c r="Q331" s="12"/>
      <c r="R331" s="56"/>
      <c r="S331" s="17"/>
      <c r="T331" s="17"/>
      <c r="U331" s="17"/>
    </row>
    <row r="332" spans="1:21" s="28" customFormat="1" ht="77.25" customHeight="1" x14ac:dyDescent="0.3">
      <c r="A332" s="39">
        <v>958</v>
      </c>
      <c r="B332" s="13" t="s">
        <v>1698</v>
      </c>
      <c r="C332" s="13" t="s">
        <v>1699</v>
      </c>
      <c r="D332" s="13"/>
      <c r="E332" s="13" t="s">
        <v>1700</v>
      </c>
      <c r="F332" s="13" t="s">
        <v>1481</v>
      </c>
      <c r="G332" s="15" t="s">
        <v>1642</v>
      </c>
      <c r="H332" s="15" t="s">
        <v>1701</v>
      </c>
      <c r="I332" s="41">
        <v>39002</v>
      </c>
      <c r="J332" s="42" t="s">
        <v>1702</v>
      </c>
      <c r="K332" s="45" t="s">
        <v>1703</v>
      </c>
      <c r="L332" s="12"/>
      <c r="M332" s="45" t="s">
        <v>1704</v>
      </c>
      <c r="N332" s="14"/>
      <c r="O332" s="13" t="str">
        <f>IF(L332="Yes",(IF(N332="yes","Sponsor Certified Compliant",IF(N332="No","Sponsor Certified Not Compliant",""))),IF(L332="No",IF(N332&lt;&gt;"","Do not answer Question 2","Sponsor Certified Not Applicable"),""))</f>
        <v/>
      </c>
      <c r="P332" s="108" t="s">
        <v>71</v>
      </c>
      <c r="Q332" s="12"/>
      <c r="R332" s="56"/>
      <c r="S332" s="17"/>
      <c r="T332" s="17"/>
      <c r="U332" s="17"/>
    </row>
    <row r="333" spans="1:21" s="28" customFormat="1" ht="77.25" customHeight="1" x14ac:dyDescent="0.3">
      <c r="A333" s="39">
        <v>959</v>
      </c>
      <c r="B333" s="13" t="s">
        <v>1705</v>
      </c>
      <c r="C333" s="13"/>
      <c r="D333" s="13"/>
      <c r="E333" s="13" t="s">
        <v>1706</v>
      </c>
      <c r="F333" s="13" t="s">
        <v>1551</v>
      </c>
      <c r="G333" s="15" t="s">
        <v>1642</v>
      </c>
      <c r="H333" s="15" t="s">
        <v>1707</v>
      </c>
      <c r="I333" s="41">
        <v>40102</v>
      </c>
      <c r="J333" s="42" t="s">
        <v>1708</v>
      </c>
      <c r="K333" s="45" t="s">
        <v>1709</v>
      </c>
      <c r="L333" s="12"/>
      <c r="M333" s="63"/>
      <c r="N333" s="63"/>
      <c r="O333" s="13" t="str">
        <f>IF(L333="Yes","Sponsor Certified Compliant",IF(L333="No","Sponsor Certified Not Compliant",""))</f>
        <v/>
      </c>
      <c r="P333" s="108" t="s">
        <v>71</v>
      </c>
      <c r="Q333" s="12"/>
      <c r="R333" s="63"/>
      <c r="S333" s="17"/>
      <c r="T333" s="17"/>
      <c r="U333" s="17"/>
    </row>
    <row r="334" spans="1:21" s="38" customFormat="1" ht="87" customHeight="1" x14ac:dyDescent="0.3">
      <c r="A334" s="54">
        <v>970</v>
      </c>
      <c r="B334" s="50" t="s">
        <v>1710</v>
      </c>
      <c r="C334" s="50" t="s">
        <v>1711</v>
      </c>
      <c r="D334" s="16"/>
      <c r="E334" s="16" t="s">
        <v>1712</v>
      </c>
      <c r="F334" s="16" t="s">
        <v>66</v>
      </c>
      <c r="G334" s="50" t="s">
        <v>1642</v>
      </c>
      <c r="H334" s="50" t="s">
        <v>1713</v>
      </c>
      <c r="I334" s="65">
        <v>44092</v>
      </c>
      <c r="J334" s="50" t="s">
        <v>1714</v>
      </c>
      <c r="K334" s="50" t="s">
        <v>1715</v>
      </c>
      <c r="L334" s="14"/>
      <c r="M334" s="63"/>
      <c r="N334" s="63"/>
      <c r="O334" s="13" t="str">
        <f>IF(L334="Yes","Sponsor Certified Compliant",IF(L334="No","Sponsor Certified Not Compliant",""))</f>
        <v/>
      </c>
      <c r="P334" s="108" t="s">
        <v>71</v>
      </c>
      <c r="Q334" s="12"/>
      <c r="R334" s="63"/>
      <c r="S334" s="17"/>
      <c r="T334" s="17"/>
      <c r="U334" s="17"/>
    </row>
    <row r="335" spans="1:21" s="28" customFormat="1" ht="87.75" customHeight="1" x14ac:dyDescent="0.3">
      <c r="A335" s="39">
        <v>971</v>
      </c>
      <c r="B335" s="50" t="s">
        <v>1716</v>
      </c>
      <c r="C335" s="50" t="s">
        <v>1711</v>
      </c>
      <c r="D335" s="17"/>
      <c r="E335" s="16" t="s">
        <v>1712</v>
      </c>
      <c r="F335" s="16" t="s">
        <v>66</v>
      </c>
      <c r="G335" s="50" t="s">
        <v>1642</v>
      </c>
      <c r="H335" s="50" t="s">
        <v>1713</v>
      </c>
      <c r="I335" s="65">
        <v>44092</v>
      </c>
      <c r="J335" s="50" t="s">
        <v>1717</v>
      </c>
      <c r="K335" s="50" t="s">
        <v>1718</v>
      </c>
      <c r="L335" s="30"/>
      <c r="M335" s="64"/>
      <c r="N335" s="63"/>
      <c r="O335" s="13" t="str">
        <f>IF(L335="Yes","Sponsor Certified Compliant",IF(L335="No","Sponsor Certified Not Compliant",""))</f>
        <v/>
      </c>
      <c r="P335" s="108" t="s">
        <v>71</v>
      </c>
      <c r="Q335" s="12"/>
      <c r="R335" s="63"/>
      <c r="S335" s="17"/>
      <c r="T335" s="17"/>
      <c r="U335" s="17"/>
    </row>
    <row r="336" spans="1:21" s="38" customFormat="1" ht="129.75" customHeight="1" x14ac:dyDescent="0.3">
      <c r="A336" s="54">
        <v>973</v>
      </c>
      <c r="B336" s="50" t="s">
        <v>1719</v>
      </c>
      <c r="C336" s="50" t="s">
        <v>1711</v>
      </c>
      <c r="D336" s="16"/>
      <c r="E336" s="50" t="s">
        <v>1720</v>
      </c>
      <c r="F336" s="53" t="s">
        <v>221</v>
      </c>
      <c r="G336" s="50" t="s">
        <v>1642</v>
      </c>
      <c r="H336" s="112" t="s">
        <v>1721</v>
      </c>
      <c r="I336" s="65">
        <v>44469</v>
      </c>
      <c r="J336" s="50" t="s">
        <v>1722</v>
      </c>
      <c r="K336" s="50" t="s">
        <v>1723</v>
      </c>
      <c r="L336" s="12"/>
      <c r="M336" s="13" t="s">
        <v>1724</v>
      </c>
      <c r="N336" s="14"/>
      <c r="O336" s="13" t="str">
        <f>IF(L336="Yes",(IF(N336="yes","Sponsor Certified Compliant",IF(N336="No","Sponsor Certified Not Compliant",""))),IF(L336="No",IF(N336&lt;&gt;"","Do not answer Question 2","Sponsor Certified Not Applicable"),""))</f>
        <v/>
      </c>
      <c r="P336" s="108" t="s">
        <v>71</v>
      </c>
      <c r="Q336" s="12"/>
      <c r="R336" s="63"/>
      <c r="S336" s="17"/>
      <c r="T336" s="17"/>
      <c r="U336" s="17"/>
    </row>
    <row r="337" spans="1:18" s="110" customFormat="1" ht="80.25" customHeight="1" x14ac:dyDescent="0.35">
      <c r="A337" s="39">
        <v>974</v>
      </c>
      <c r="B337" s="16" t="s">
        <v>2532</v>
      </c>
      <c r="C337" s="50" t="s">
        <v>1711</v>
      </c>
      <c r="D337" s="16"/>
      <c r="E337" s="135" t="s">
        <v>2616</v>
      </c>
      <c r="F337" s="16" t="s">
        <v>1551</v>
      </c>
      <c r="G337" s="96" t="s">
        <v>1642</v>
      </c>
      <c r="H337" s="49" t="s">
        <v>2533</v>
      </c>
      <c r="I337" s="136">
        <v>45589</v>
      </c>
      <c r="J337" s="50" t="s">
        <v>2534</v>
      </c>
      <c r="K337" s="50" t="s">
        <v>2535</v>
      </c>
      <c r="L337" s="12"/>
      <c r="M337" s="50" t="s">
        <v>2536</v>
      </c>
      <c r="N337" s="14"/>
      <c r="O337" s="13" t="str">
        <f>IF(L337="Yes",(IF(N337="yes","Sponsor Certified Compliant",IF(N337="No","Sponsor Certified Not Compliant",""))),IF(L337="No",IF(N337&lt;&gt;"","Do not answer Question 2","Sponsor Certified Not Compliant"),""))</f>
        <v/>
      </c>
      <c r="P337" s="102"/>
      <c r="Q337" s="116"/>
      <c r="R337" s="50" t="s">
        <v>2541</v>
      </c>
    </row>
    <row r="338" spans="1:18" s="110" customFormat="1" ht="87" customHeight="1" x14ac:dyDescent="0.35">
      <c r="A338" s="39">
        <v>975</v>
      </c>
      <c r="B338" s="16" t="s">
        <v>2537</v>
      </c>
      <c r="C338" s="50" t="s">
        <v>1711</v>
      </c>
      <c r="D338" s="16"/>
      <c r="E338" s="135" t="s">
        <v>2617</v>
      </c>
      <c r="F338" s="16" t="s">
        <v>1551</v>
      </c>
      <c r="G338" s="50" t="s">
        <v>1642</v>
      </c>
      <c r="H338" s="62" t="s">
        <v>1713</v>
      </c>
      <c r="I338" s="136">
        <v>45589</v>
      </c>
      <c r="J338" s="50" t="s">
        <v>2538</v>
      </c>
      <c r="K338" s="50" t="s">
        <v>2539</v>
      </c>
      <c r="L338" s="12"/>
      <c r="M338" s="50" t="s">
        <v>2540</v>
      </c>
      <c r="N338" s="14"/>
      <c r="O338" s="13" t="str">
        <f>IF(L338="Yes",(IF(N338="yes","Sponsor Certified Compliant",IF(N338="No","Sponsor Certified Not Compliant",""))),IF(L338="No",IF(N338&lt;&gt;"","Do not answer Question 2","Sponsor Certified Not Compliant"),""))</f>
        <v/>
      </c>
      <c r="P338" s="102"/>
      <c r="Q338" s="116"/>
      <c r="R338" s="50" t="s">
        <v>2541</v>
      </c>
    </row>
  </sheetData>
  <sheetProtection algorithmName="SHA-512" hashValue="a3PXRkJY1E+Kfin5aKyBAsjSfUbxQnh+Q63OsEr9UI5QU0LFiavmFhR7MfJysp/lGUKIU43yfrmKUxQxTCHldw==" saltValue="O/W6g1NBq06I+HuisFi12w==" spinCount="100000" sheet="1" sort="0" autoFilter="0"/>
  <autoFilter ref="A7:U338" xr:uid="{9BBFDA19-1431-4272-9B93-9D63648E93CA}"/>
  <sortState xmlns:xlrd2="http://schemas.microsoft.com/office/spreadsheetml/2017/richdata2" ref="A8:Q330">
    <sortCondition ref="A8:A330"/>
  </sortState>
  <mergeCells count="3">
    <mergeCell ref="B2:E2"/>
    <mergeCell ref="B4:E4"/>
    <mergeCell ref="B6:U6"/>
  </mergeCells>
  <conditionalFormatting sqref="L122">
    <cfRule type="expression" dxfId="24" priority="65">
      <formula>$L$122="No"</formula>
    </cfRule>
    <cfRule type="expression" dxfId="23" priority="73">
      <formula>$L$123="Yes"</formula>
    </cfRule>
  </conditionalFormatting>
  <conditionalFormatting sqref="L123">
    <cfRule type="expression" dxfId="22" priority="67">
      <formula>$L$122="Yes"</formula>
    </cfRule>
  </conditionalFormatting>
  <conditionalFormatting sqref="L172">
    <cfRule type="expression" dxfId="21" priority="31">
      <formula>$O$171="Sponsor Certified Compliant"</formula>
    </cfRule>
  </conditionalFormatting>
  <conditionalFormatting sqref="M271">
    <cfRule type="expression" dxfId="20" priority="550">
      <formula>$L$271="Yes"</formula>
    </cfRule>
  </conditionalFormatting>
  <conditionalFormatting sqref="N122">
    <cfRule type="expression" dxfId="19" priority="64">
      <formula>$L$122="No"</formula>
    </cfRule>
    <cfRule type="expression" dxfId="18" priority="72">
      <formula>$L$123="Yes"</formula>
    </cfRule>
  </conditionalFormatting>
  <conditionalFormatting sqref="N123">
    <cfRule type="expression" dxfId="17" priority="66">
      <formula>$L$122="Yes"</formula>
    </cfRule>
  </conditionalFormatting>
  <conditionalFormatting sqref="N172">
    <cfRule type="expression" dxfId="16" priority="156">
      <formula>L171="yes"</formula>
    </cfRule>
  </conditionalFormatting>
  <conditionalFormatting sqref="O8:O338">
    <cfRule type="expression" dxfId="15" priority="1">
      <formula>O8="Do not answer Question 2"</formula>
    </cfRule>
  </conditionalFormatting>
  <conditionalFormatting sqref="O103:O139">
    <cfRule type="expression" dxfId="14" priority="85">
      <formula>O103="Do not answer Question 2"</formula>
    </cfRule>
  </conditionalFormatting>
  <conditionalFormatting sqref="O121:O122">
    <cfRule type="expression" dxfId="13" priority="30">
      <formula>$O$122="Question 1 for either 401-A or 401-B must be answered as Yes"</formula>
    </cfRule>
  </conditionalFormatting>
  <conditionalFormatting sqref="O196">
    <cfRule type="expression" dxfId="12" priority="82">
      <formula>O196="Sponsor Certified Compliant - Documentation Required"</formula>
    </cfRule>
  </conditionalFormatting>
  <conditionalFormatting sqref="P8:P336">
    <cfRule type="expression" dxfId="11" priority="4">
      <formula>O8="Sponsor Certified Not Compliant"</formula>
    </cfRule>
  </conditionalFormatting>
  <conditionalFormatting sqref="Q289:R289">
    <cfRule type="expression" dxfId="10" priority="551">
      <formula>#REF!="Sponsor Certified Not Compliant"</formula>
    </cfRule>
  </conditionalFormatting>
  <conditionalFormatting sqref="R84">
    <cfRule type="expression" dxfId="9" priority="81">
      <formula>R84="Do not answer Question 2"</formula>
    </cfRule>
  </conditionalFormatting>
  <conditionalFormatting sqref="R181">
    <cfRule type="expression" dxfId="8" priority="78">
      <formula>#REF!="Sponsor Certified Compliant - Documentation Required"</formula>
    </cfRule>
    <cfRule type="expression" dxfId="7" priority="79">
      <formula>#REF!="Sponsor Certified Not Applicable"</formula>
    </cfRule>
    <cfRule type="expression" dxfId="6" priority="80">
      <formula>#REF!="Sponsor Certified Not Compliant"</formula>
    </cfRule>
  </conditionalFormatting>
  <conditionalFormatting sqref="R254">
    <cfRule type="expression" dxfId="5" priority="53">
      <formula>#REF!="Sponsor Certified Compliant - Documentation Required"</formula>
    </cfRule>
    <cfRule type="expression" dxfId="4" priority="54">
      <formula>#REF!="Sponsor Certified Not Applicable"</formula>
    </cfRule>
    <cfRule type="expression" dxfId="3" priority="55">
      <formula>#REF!="Sponsor Certified Not Compliant"</formula>
    </cfRule>
  </conditionalFormatting>
  <conditionalFormatting sqref="R279">
    <cfRule type="expression" dxfId="2" priority="48">
      <formula>#REF!="Sponsor Certified Compliant - Documentation Required"</formula>
    </cfRule>
    <cfRule type="expression" dxfId="1" priority="49">
      <formula>#REF!="Sponsor Certified Not Applicable"</formula>
    </cfRule>
    <cfRule type="expression" dxfId="0" priority="50">
      <formula>#REF!="Sponsor Certified Not Compliant"</formula>
    </cfRule>
  </conditionalFormatting>
  <dataValidations count="3">
    <dataValidation allowBlank="1" showInputMessage="1" showErrorMessage="1" error="Please select one response._x000a_" promptTitle="Select One" sqref="M170 M259 M20:M21 M29 M31:M32 M36:M37 M8 M47:M51 M63:M68 M76 M106:M108 M34 M115 M240:M242 M237 M13 M164:M168 M17 M89:M90 M152:M157 M40:M45 M112 M117:M121 M70 M72:M74 M159:M162 M53:M55 M80:M87 M92:M97 M173:M185 N183 M125:M150 M99:M101 M103" xr:uid="{00000000-0002-0000-0000-000000000000}"/>
    <dataValidation allowBlank="1" showInputMessage="1" showErrorMessage="1" error="Please respond to the question in the previous column using the drop down selection._x000a_" promptTitle="Select One" sqref="R84 O333:O338 O82:O100 O8:O80 O103:O331" xr:uid="{00000000-0002-0000-0000-000001000000}"/>
    <dataValidation allowBlank="1" showDropDown="1" showInputMessage="1" showErrorMessage="1" sqref="H2 H4" xr:uid="{00000000-0002-0000-0000-000003000000}"/>
  </dataValidations>
  <printOptions horizontalCentered="1" verticalCentered="1" headings="1" gridLines="1"/>
  <pageMargins left="0.5" right="0.5" top="0.5" bottom="0.75" header="0.3" footer="0.3"/>
  <pageSetup paperSize="3" scale="50" fitToHeight="0" orientation="landscape" r:id="rId1"/>
  <headerFooter>
    <oddHeader>&amp;LDRAFT - FEBRUARY 2025&amp;C2025-2026 Certification Worksheet - Oversight of Schools&amp;RFEBRUARY 2025 - DRAFT</oddHeader>
    <oddFooter>&amp;CPage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6" id="{00000000-000E-0000-0100-000001010000}">
            <xm:f>'Efficiency Questions'!$G$2=""</xm:f>
            <x14:dxf>
              <fill>
                <patternFill>
                  <bgColor rgb="FFFFC000"/>
                </patternFill>
              </fill>
            </x14:dxf>
          </x14:cfRule>
          <xm:sqref>B2:E2 H2</xm:sqref>
        </x14:conditionalFormatting>
        <x14:conditionalFormatting xmlns:xm="http://schemas.microsoft.com/office/excel/2006/main">
          <x14:cfRule type="expression" priority="261" id="{00000000-000E-0000-0100-0000FF000000}">
            <xm:f>'Efficiency Questions'!$D$4="Enter Sponsor IRN to the right"</xm:f>
            <x14:dxf>
              <fill>
                <patternFill>
                  <bgColor rgb="FFFFC000"/>
                </patternFill>
              </fill>
            </x14:dxf>
          </x14:cfRule>
          <xm:sqref>B4:E4 H4</xm:sqref>
        </x14:conditionalFormatting>
        <x14:conditionalFormatting xmlns:xm="http://schemas.microsoft.com/office/excel/2006/main">
          <x14:cfRule type="expression" priority="263" id="{0844EA47-A30D-4D0A-AC2F-56E5553684CC}">
            <xm:f>'Efficiency Questions'!$G$2=""</xm:f>
            <x14:dxf>
              <font>
                <color rgb="FFFFC000"/>
              </font>
            </x14:dxf>
          </x14:cfRule>
          <xm:sqref>H2</xm:sqref>
        </x14:conditionalFormatting>
        <x14:conditionalFormatting xmlns:xm="http://schemas.microsoft.com/office/excel/2006/main">
          <x14:cfRule type="expression" priority="5" id="{38781E19-BBEC-42E3-A9B8-B5FA727162AC}">
            <xm:f>'Efficiency Questions'!$G$4=""</xm:f>
            <x14:dxf>
              <font>
                <color rgb="FFFFC000"/>
              </font>
            </x14:dxf>
          </x14:cfRule>
          <xm:sqref>H4</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error="Please respond to the question in the previous column using the drop down selection._x000a_" promptTitle="Select One" xr:uid="{00000000-0002-0000-0000-000002000000}">
          <x14:formula1>
            <xm:f>'Drop Downs'!$A$1:$A$2</xm:f>
          </x14:formula1>
          <xm:sqref>L13:L14 L18:L19 N336:N338 L152:L175 L182:L183 L185 N308:N319 N321:N332 L8:L11 N8:N182 Q8:Q336 N184:N306</xm:sqref>
        </x14:dataValidation>
        <x14:dataValidation type="list" allowBlank="1" showInputMessage="1" showErrorMessage="1" xr:uid="{0E9F38D6-6C25-4193-BCB9-4B5705DFACF8}">
          <x14:formula1>
            <xm:f>'Drop Downs'!$B$8:$B$10</xm:f>
          </x14:formula1>
          <xm:sqref>L284 L314:L315 L308:L309 L289 L301 L318 L320</xm:sqref>
        </x14:dataValidation>
        <x14:dataValidation type="list" allowBlank="1" showInputMessage="1" showErrorMessage="1" xr:uid="{C19FECC3-60BA-4852-BB83-2EE3FA455ACB}">
          <x14:formula1>
            <xm:f>'Drop Downs'!$B$8:$B$9</xm:f>
          </x14:formula1>
          <xm:sqref>L321:L326 L105:L117 L302 L312 L317 L319 L285:L288 L131:L150 L332:L338 L328:L330 L180 L75:L88 L224 L210:L219 L226:L282 L176 L119:L129 L21:L73 L16:L17 L91:L103 L290:L300</xm:sqref>
        </x14:dataValidation>
        <x14:dataValidation type="list" allowBlank="1" showInputMessage="1" showErrorMessage="1" xr:uid="{00000000-0002-0000-0000-000005000000}">
          <x14:formula1>
            <xm:f>'Drop Downs'!$B$2:$B$3</xm:f>
          </x14:formula1>
          <xm:sqref>S8:S9 S59:S97 S99 S290:S336 S11:S57 S101:S181 S184:S288</xm:sqref>
        </x14:dataValidation>
        <x14:dataValidation type="list" allowBlank="1" showInputMessage="1" showErrorMessage="1" error="Please respond to the question in the previous column using the drop down selection._x000a_" promptTitle="Select One" xr:uid="{1C48CFDC-61DE-49B3-BAAD-DBA4D3189B5F}">
          <x14:formula1>
            <xm:f>'Drop Downs'!$B$8:$B$9</xm:f>
          </x14:formula1>
          <xm:sqref>L225 L181 L184 L186:L209</xm:sqref>
        </x14:dataValidation>
        <x14:dataValidation type="list" allowBlank="1" showInputMessage="1" showErrorMessage="1" xr:uid="{C3D1188B-1060-4E35-904F-A930BD4CAA5D}">
          <x14:formula1>
            <xm:f>'Drop Downs'!$B$8:$B$11</xm:f>
          </x14:formula1>
          <xm:sqref>L220:L223 L303:L307 L310:L311 L313 L316</xm:sqref>
        </x14:dataValidation>
        <x14:dataValidation type="list" allowBlank="1" showInputMessage="1" showErrorMessage="1" xr:uid="{B353DD3F-9A2A-4AB5-967C-D24A83FEA03D}">
          <x14:formula1>
            <xm:f>'Drop Downs'!$B$34:$B$37</xm:f>
          </x14:formula1>
          <xm:sqref>L118 L327 L20 L12 L74 L89:L90 L104 L130 L151 L331 L283</xm:sqref>
        </x14:dataValidation>
        <x14:dataValidation type="list" allowBlank="1" showInputMessage="1" showErrorMessage="1" xr:uid="{2D5D491C-0C81-4D61-A8DB-CB04FF3E9403}">
          <x14:formula1>
            <xm:f>'Drop Downs'!$A$13:$A$16</xm:f>
          </x14:formula1>
          <xm:sqref>L177:L179</xm:sqref>
        </x14:dataValidation>
        <x14:dataValidation type="list" allowBlank="1" showInputMessage="1" showErrorMessage="1" xr:uid="{00000000-0002-0000-0000-000006000000}">
          <x14:formula1>
            <xm:f>'Drop Downs'!$D$2:$D$4</xm:f>
          </x14:formula1>
          <xm:sqref>T8:T9 T99 T290:T336 T11:T97 T101:T181 T184:T288</xm:sqref>
        </x14:dataValidation>
        <x14:dataValidation type="list" allowBlank="1" showInputMessage="1" showErrorMessage="1" xr:uid="{20D6BF4B-CDD4-4CE4-BD8B-0462C2058E6F}">
          <x14:formula1>
            <xm:f>'Drop Downs'!$F$2:$F$27</xm:f>
          </x14:formula1>
          <xm:sqref>U8:U9 U99 U290:U336 U11:U97 U101:U288</xm:sqref>
        </x14:dataValidation>
        <x14:dataValidation type="list" allowBlank="1" showInputMessage="1" showErrorMessage="1" xr:uid="{71F5A101-14D3-4C58-8C74-7339682A8A45}">
          <x14:formula1>
            <xm:f>'Drop Downs'!$A$40:$A$42</xm:f>
          </x14:formula1>
          <xm:sqref>L15</xm:sqref>
        </x14:dataValidation>
        <x14:dataValidation type="list" allowBlank="1" showInputMessage="1" showErrorMessage="1" error="Please respond to the question in the previous column using the drop down selection._x000a_" promptTitle="Select One" xr:uid="{A5617388-7778-4D2F-877A-8A8930B8B029}">
          <x14:formula1>
            <xm:f>'Drop Downs'!$B$44:$B$46</xm:f>
          </x14:formula1>
          <xm:sqref>N307</xm:sqref>
        </x14:dataValidation>
        <x14:dataValidation type="list" allowBlank="1" showInputMessage="1" showErrorMessage="1" error="Please respond to the question in the previous column using the drop down selection._x000a_" promptTitle="Select One" xr:uid="{E3C00C7E-F127-4A72-9292-5230F582F6A9}">
          <x14:formula1>
            <xm:f>'Drop Downs'!$B$49:$B$51</xm:f>
          </x14:formula1>
          <xm:sqref>N320</xm:sqref>
        </x14:dataValidation>
        <x14:dataValidation type="list" allowBlank="1" showDropDown="1" showInputMessage="1" showErrorMessage="1" xr:uid="{00000000-0002-0000-0000-000004000000}">
          <x14:formula1>
            <xm:f>'Drop Downs'!$H$2:$H$44</xm:f>
          </x14:formula1>
          <xm:sqref>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7"/>
  <sheetViews>
    <sheetView workbookViewId="0">
      <pane xSplit="1" ySplit="1" topLeftCell="B94" activePane="bottomRight" state="frozen"/>
      <selection pane="topRight" activeCell="B1" sqref="B1"/>
      <selection pane="bottomLeft" activeCell="A2" sqref="A2"/>
      <selection pane="bottomRight" activeCell="D114" sqref="D114"/>
    </sheetView>
  </sheetViews>
  <sheetFormatPr defaultColWidth="9.26953125" defaultRowHeight="14.5" x14ac:dyDescent="0.35"/>
  <cols>
    <col min="1" max="1" width="13.26953125" customWidth="1"/>
    <col min="2" max="2" width="13" customWidth="1"/>
    <col min="3" max="3" width="12.7265625" customWidth="1"/>
    <col min="4" max="4" width="40" customWidth="1"/>
    <col min="5" max="5" width="24.453125" customWidth="1"/>
    <col min="6" max="6" width="16.7265625" customWidth="1"/>
    <col min="7" max="7" width="18.54296875" customWidth="1"/>
    <col min="8" max="8" width="47" style="7" bestFit="1" customWidth="1"/>
  </cols>
  <sheetData>
    <row r="1" spans="1:8" s="6" customFormat="1" ht="43.5" x14ac:dyDescent="0.35">
      <c r="A1" s="6" t="s">
        <v>1725</v>
      </c>
      <c r="B1" s="6" t="s">
        <v>1726</v>
      </c>
      <c r="C1" s="6" t="s">
        <v>43</v>
      </c>
      <c r="D1" s="6" t="s">
        <v>1727</v>
      </c>
      <c r="E1" s="6" t="s">
        <v>1728</v>
      </c>
      <c r="F1" s="6" t="s">
        <v>61</v>
      </c>
      <c r="G1" s="6" t="s">
        <v>1729</v>
      </c>
      <c r="H1" s="6" t="s">
        <v>63</v>
      </c>
    </row>
    <row r="2" spans="1:8" x14ac:dyDescent="0.35">
      <c r="A2">
        <f>'Sponsor Oversight of Schools'!$H$4</f>
        <v>0</v>
      </c>
      <c r="B2" s="5">
        <f>'Sponsor Oversight of Schools'!$H$2</f>
        <v>0</v>
      </c>
      <c r="C2">
        <f>'Sponsor Oversight of Schools'!A8</f>
        <v>101</v>
      </c>
      <c r="D2" t="str">
        <f>'Sponsor Oversight of Schools'!O8</f>
        <v/>
      </c>
      <c r="E2" t="str">
        <f>IF('Sponsor Oversight of Schools'!Q8&lt;&gt;"",'Sponsor Oversight of Schools'!Q8,"")</f>
        <v/>
      </c>
      <c r="F2">
        <f>'Sponsor Oversight of Schools'!S8</f>
        <v>0</v>
      </c>
      <c r="G2">
        <f>'Sponsor Oversight of Schools'!T8</f>
        <v>0</v>
      </c>
      <c r="H2" s="7">
        <f>'Sponsor Oversight of Schools'!U8</f>
        <v>0</v>
      </c>
    </row>
    <row r="3" spans="1:8" x14ac:dyDescent="0.35">
      <c r="A3">
        <f>'Sponsor Oversight of Schools'!$H$4</f>
        <v>0</v>
      </c>
      <c r="B3" s="5">
        <f>'Sponsor Oversight of Schools'!$H$2</f>
        <v>0</v>
      </c>
      <c r="C3">
        <f>'Sponsor Oversight of Schools'!A9</f>
        <v>102</v>
      </c>
      <c r="D3" t="str">
        <f>'Sponsor Oversight of Schools'!O9</f>
        <v/>
      </c>
      <c r="E3" t="str">
        <f>IF('Sponsor Oversight of Schools'!Q9&lt;&gt;"",'Sponsor Oversight of Schools'!Q9,"")</f>
        <v/>
      </c>
      <c r="F3">
        <f>'Sponsor Oversight of Schools'!S9</f>
        <v>0</v>
      </c>
      <c r="G3">
        <f>'Sponsor Oversight of Schools'!T9</f>
        <v>0</v>
      </c>
      <c r="H3" s="7">
        <f>'Sponsor Oversight of Schools'!U9</f>
        <v>0</v>
      </c>
    </row>
    <row r="4" spans="1:8" x14ac:dyDescent="0.35">
      <c r="A4">
        <f>'Sponsor Oversight of Schools'!$H$4</f>
        <v>0</v>
      </c>
      <c r="B4" s="5">
        <f>'Sponsor Oversight of Schools'!$H$2</f>
        <v>0</v>
      </c>
      <c r="C4">
        <f>'Sponsor Oversight of Schools'!A11</f>
        <v>105</v>
      </c>
      <c r="D4" t="str">
        <f>'Sponsor Oversight of Schools'!O11</f>
        <v/>
      </c>
      <c r="E4" t="str">
        <f>IF('Sponsor Oversight of Schools'!Q11&lt;&gt;"",'Sponsor Oversight of Schools'!Q11,"")</f>
        <v/>
      </c>
      <c r="F4">
        <f>'Sponsor Oversight of Schools'!S11</f>
        <v>0</v>
      </c>
      <c r="G4">
        <f>'Sponsor Oversight of Schools'!T11</f>
        <v>0</v>
      </c>
      <c r="H4" s="7">
        <f>'Sponsor Oversight of Schools'!U11</f>
        <v>0</v>
      </c>
    </row>
    <row r="5" spans="1:8" x14ac:dyDescent="0.35">
      <c r="A5">
        <f>'Sponsor Oversight of Schools'!$H$4</f>
        <v>0</v>
      </c>
      <c r="B5" s="5">
        <f>'Sponsor Oversight of Schools'!$H$2</f>
        <v>0</v>
      </c>
      <c r="C5">
        <f>'Sponsor Oversight of Schools'!A12</f>
        <v>106</v>
      </c>
      <c r="D5" t="str">
        <f>'Sponsor Oversight of Schools'!O12</f>
        <v/>
      </c>
      <c r="E5" t="str">
        <f>IF('Sponsor Oversight of Schools'!Q12&lt;&gt;"",'Sponsor Oversight of Schools'!Q12,"")</f>
        <v/>
      </c>
      <c r="F5">
        <f>'Sponsor Oversight of Schools'!S12</f>
        <v>0</v>
      </c>
      <c r="G5">
        <f>'Sponsor Oversight of Schools'!T12</f>
        <v>0</v>
      </c>
      <c r="H5" s="7">
        <f>'Sponsor Oversight of Schools'!U12</f>
        <v>0</v>
      </c>
    </row>
    <row r="6" spans="1:8" x14ac:dyDescent="0.35">
      <c r="A6">
        <f>'Sponsor Oversight of Schools'!$H$4</f>
        <v>0</v>
      </c>
      <c r="B6" s="5">
        <f>'Sponsor Oversight of Schools'!$H$2</f>
        <v>0</v>
      </c>
      <c r="C6">
        <f>'Sponsor Oversight of Schools'!A13</f>
        <v>108</v>
      </c>
      <c r="D6" t="str">
        <f>'Sponsor Oversight of Schools'!O13</f>
        <v/>
      </c>
      <c r="E6" t="str">
        <f>IF('Sponsor Oversight of Schools'!Q13&lt;&gt;"",'Sponsor Oversight of Schools'!Q13,"")</f>
        <v/>
      </c>
      <c r="F6">
        <f>'Sponsor Oversight of Schools'!S13</f>
        <v>0</v>
      </c>
      <c r="G6">
        <f>'Sponsor Oversight of Schools'!T13</f>
        <v>0</v>
      </c>
      <c r="H6" s="7">
        <f>'Sponsor Oversight of Schools'!U13</f>
        <v>0</v>
      </c>
    </row>
    <row r="7" spans="1:8" x14ac:dyDescent="0.35">
      <c r="A7">
        <f>'Sponsor Oversight of Schools'!$H$4</f>
        <v>0</v>
      </c>
      <c r="B7" s="5">
        <f>'Sponsor Oversight of Schools'!$H$2</f>
        <v>0</v>
      </c>
      <c r="C7">
        <f>'Sponsor Oversight of Schools'!A14</f>
        <v>109</v>
      </c>
      <c r="D7" t="str">
        <f>'Sponsor Oversight of Schools'!O14</f>
        <v/>
      </c>
      <c r="E7" t="str">
        <f>IF('Sponsor Oversight of Schools'!Q14&lt;&gt;"",'Sponsor Oversight of Schools'!Q14,"")</f>
        <v/>
      </c>
      <c r="F7">
        <f>'Sponsor Oversight of Schools'!S14</f>
        <v>0</v>
      </c>
      <c r="G7">
        <f>'Sponsor Oversight of Schools'!T14</f>
        <v>0</v>
      </c>
      <c r="H7" s="7">
        <f>'Sponsor Oversight of Schools'!U14</f>
        <v>0</v>
      </c>
    </row>
    <row r="8" spans="1:8" x14ac:dyDescent="0.35">
      <c r="A8">
        <f>'Sponsor Oversight of Schools'!$H$4</f>
        <v>0</v>
      </c>
      <c r="B8" s="5">
        <f>'Sponsor Oversight of Schools'!$H$2</f>
        <v>0</v>
      </c>
      <c r="C8">
        <f>'Sponsor Oversight of Schools'!A15</f>
        <v>110</v>
      </c>
      <c r="D8" t="str">
        <f>'Sponsor Oversight of Schools'!O15</f>
        <v/>
      </c>
      <c r="E8" t="str">
        <f>IF('Sponsor Oversight of Schools'!Q15&lt;&gt;"",'Sponsor Oversight of Schools'!Q15,"")</f>
        <v/>
      </c>
      <c r="F8">
        <f>'Sponsor Oversight of Schools'!S15</f>
        <v>0</v>
      </c>
      <c r="G8">
        <f>'Sponsor Oversight of Schools'!T15</f>
        <v>0</v>
      </c>
      <c r="H8" s="7">
        <f>'Sponsor Oversight of Schools'!U15</f>
        <v>0</v>
      </c>
    </row>
    <row r="9" spans="1:8" x14ac:dyDescent="0.35">
      <c r="A9">
        <f>'Sponsor Oversight of Schools'!$H$4</f>
        <v>0</v>
      </c>
      <c r="B9" s="5">
        <f>'Sponsor Oversight of Schools'!$H$2</f>
        <v>0</v>
      </c>
      <c r="C9">
        <f>'Sponsor Oversight of Schools'!A16</f>
        <v>111</v>
      </c>
      <c r="D9" t="str">
        <f>'Sponsor Oversight of Schools'!O16</f>
        <v/>
      </c>
      <c r="E9" t="str">
        <f>IF('Sponsor Oversight of Schools'!Q16&lt;&gt;"",'Sponsor Oversight of Schools'!Q16,"")</f>
        <v/>
      </c>
      <c r="F9">
        <f>'Sponsor Oversight of Schools'!S16</f>
        <v>0</v>
      </c>
      <c r="G9">
        <f>'Sponsor Oversight of Schools'!T16</f>
        <v>0</v>
      </c>
      <c r="H9" s="7">
        <f>'Sponsor Oversight of Schools'!U16</f>
        <v>0</v>
      </c>
    </row>
    <row r="10" spans="1:8" x14ac:dyDescent="0.35">
      <c r="A10">
        <f>'Sponsor Oversight of Schools'!$H$4</f>
        <v>0</v>
      </c>
      <c r="B10" s="5">
        <f>'Sponsor Oversight of Schools'!$H$2</f>
        <v>0</v>
      </c>
      <c r="C10">
        <f>'Sponsor Oversight of Schools'!A17</f>
        <v>112</v>
      </c>
      <c r="D10" t="str">
        <f>'Sponsor Oversight of Schools'!O17</f>
        <v/>
      </c>
      <c r="E10" t="str">
        <f>IF('Sponsor Oversight of Schools'!Q17&lt;&gt;"",'Sponsor Oversight of Schools'!Q17,"")</f>
        <v/>
      </c>
      <c r="F10">
        <f>'Sponsor Oversight of Schools'!S17</f>
        <v>0</v>
      </c>
      <c r="G10">
        <f>'Sponsor Oversight of Schools'!T17</f>
        <v>0</v>
      </c>
      <c r="H10" s="7">
        <f>'Sponsor Oversight of Schools'!U17</f>
        <v>0</v>
      </c>
    </row>
    <row r="11" spans="1:8" x14ac:dyDescent="0.35">
      <c r="A11">
        <f>'Sponsor Oversight of Schools'!$H$4</f>
        <v>0</v>
      </c>
      <c r="B11" s="5">
        <f>'Sponsor Oversight of Schools'!$H$2</f>
        <v>0</v>
      </c>
      <c r="C11">
        <f>'Sponsor Oversight of Schools'!A18</f>
        <v>113</v>
      </c>
      <c r="D11" t="str">
        <f>'Sponsor Oversight of Schools'!O18</f>
        <v/>
      </c>
      <c r="E11" t="str">
        <f>IF('Sponsor Oversight of Schools'!Q18&lt;&gt;"",'Sponsor Oversight of Schools'!Q18,"")</f>
        <v/>
      </c>
      <c r="F11">
        <f>'Sponsor Oversight of Schools'!S18</f>
        <v>0</v>
      </c>
      <c r="G11">
        <f>'Sponsor Oversight of Schools'!T18</f>
        <v>0</v>
      </c>
      <c r="H11" s="7">
        <f>'Sponsor Oversight of Schools'!U18</f>
        <v>0</v>
      </c>
    </row>
    <row r="12" spans="1:8" x14ac:dyDescent="0.35">
      <c r="A12">
        <f>'Sponsor Oversight of Schools'!$H$4</f>
        <v>0</v>
      </c>
      <c r="B12" s="5">
        <f>'Sponsor Oversight of Schools'!$H$2</f>
        <v>0</v>
      </c>
      <c r="C12">
        <f>'Sponsor Oversight of Schools'!A19</f>
        <v>114</v>
      </c>
      <c r="D12" t="str">
        <f>'Sponsor Oversight of Schools'!O19</f>
        <v/>
      </c>
      <c r="E12" t="str">
        <f>IF('Sponsor Oversight of Schools'!Q19&lt;&gt;"",'Sponsor Oversight of Schools'!Q19,"")</f>
        <v/>
      </c>
      <c r="F12">
        <f>'Sponsor Oversight of Schools'!S19</f>
        <v>0</v>
      </c>
      <c r="G12">
        <f>'Sponsor Oversight of Schools'!T19</f>
        <v>0</v>
      </c>
      <c r="H12" s="7">
        <f>'Sponsor Oversight of Schools'!U19</f>
        <v>0</v>
      </c>
    </row>
    <row r="13" spans="1:8" x14ac:dyDescent="0.35">
      <c r="A13">
        <f>'Sponsor Oversight of Schools'!$H$4</f>
        <v>0</v>
      </c>
      <c r="B13" s="5">
        <f>'Sponsor Oversight of Schools'!$H$2</f>
        <v>0</v>
      </c>
      <c r="C13">
        <f>'Sponsor Oversight of Schools'!A20</f>
        <v>115</v>
      </c>
      <c r="D13" t="str">
        <f>'Sponsor Oversight of Schools'!O20</f>
        <v/>
      </c>
      <c r="E13" t="str">
        <f>IF('Sponsor Oversight of Schools'!Q20&lt;&gt;"",'Sponsor Oversight of Schools'!Q20,"")</f>
        <v/>
      </c>
      <c r="F13">
        <f>'Sponsor Oversight of Schools'!S20</f>
        <v>0</v>
      </c>
      <c r="G13">
        <f>'Sponsor Oversight of Schools'!T20</f>
        <v>0</v>
      </c>
      <c r="H13" s="7">
        <f>'Sponsor Oversight of Schools'!U20</f>
        <v>0</v>
      </c>
    </row>
    <row r="14" spans="1:8" x14ac:dyDescent="0.35">
      <c r="A14">
        <f>'Sponsor Oversight of Schools'!$H$4</f>
        <v>0</v>
      </c>
      <c r="B14" s="5">
        <f>'Sponsor Oversight of Schools'!$H$2</f>
        <v>0</v>
      </c>
      <c r="C14">
        <f>'Sponsor Oversight of Schools'!A21</f>
        <v>116</v>
      </c>
      <c r="D14" t="str">
        <f>'Sponsor Oversight of Schools'!O21</f>
        <v/>
      </c>
      <c r="E14" t="str">
        <f>IF('Sponsor Oversight of Schools'!Q21&lt;&gt;"",'Sponsor Oversight of Schools'!Q21,"")</f>
        <v/>
      </c>
      <c r="F14">
        <f>'Sponsor Oversight of Schools'!S21</f>
        <v>0</v>
      </c>
      <c r="G14">
        <f>'Sponsor Oversight of Schools'!T21</f>
        <v>0</v>
      </c>
      <c r="H14" s="7">
        <f>'Sponsor Oversight of Schools'!U21</f>
        <v>0</v>
      </c>
    </row>
    <row r="15" spans="1:8" x14ac:dyDescent="0.35">
      <c r="A15">
        <f>'Sponsor Oversight of Schools'!$H$4</f>
        <v>0</v>
      </c>
      <c r="B15" s="5">
        <f>'Sponsor Oversight of Schools'!$H$2</f>
        <v>0</v>
      </c>
      <c r="C15">
        <f>'Sponsor Oversight of Schools'!A22</f>
        <v>117</v>
      </c>
      <c r="D15" t="str">
        <f>'Sponsor Oversight of Schools'!O22</f>
        <v/>
      </c>
      <c r="E15" t="str">
        <f>IF('Sponsor Oversight of Schools'!Q22&lt;&gt;"",'Sponsor Oversight of Schools'!Q22,"")</f>
        <v/>
      </c>
      <c r="F15">
        <f>'Sponsor Oversight of Schools'!S22</f>
        <v>0</v>
      </c>
      <c r="G15">
        <f>'Sponsor Oversight of Schools'!T22</f>
        <v>0</v>
      </c>
      <c r="H15" s="7">
        <f>'Sponsor Oversight of Schools'!U22</f>
        <v>0</v>
      </c>
    </row>
    <row r="16" spans="1:8" x14ac:dyDescent="0.35">
      <c r="A16">
        <f>'Sponsor Oversight of Schools'!$H$4</f>
        <v>0</v>
      </c>
      <c r="B16" s="5">
        <f>'Sponsor Oversight of Schools'!$H$2</f>
        <v>0</v>
      </c>
      <c r="C16">
        <f>'Sponsor Oversight of Schools'!A23</f>
        <v>118</v>
      </c>
      <c r="D16" t="str">
        <f>'Sponsor Oversight of Schools'!O23</f>
        <v/>
      </c>
      <c r="E16" t="str">
        <f>IF('Sponsor Oversight of Schools'!Q23&lt;&gt;"",'Sponsor Oversight of Schools'!Q23,"")</f>
        <v/>
      </c>
      <c r="F16">
        <f>'Sponsor Oversight of Schools'!S23</f>
        <v>0</v>
      </c>
      <c r="G16">
        <f>'Sponsor Oversight of Schools'!T23</f>
        <v>0</v>
      </c>
      <c r="H16" s="7">
        <f>'Sponsor Oversight of Schools'!U23</f>
        <v>0</v>
      </c>
    </row>
    <row r="17" spans="1:8" x14ac:dyDescent="0.35">
      <c r="A17">
        <f>'Sponsor Oversight of Schools'!$H$4</f>
        <v>0</v>
      </c>
      <c r="B17" s="5">
        <f>'Sponsor Oversight of Schools'!$H$2</f>
        <v>0</v>
      </c>
      <c r="C17">
        <f>'Sponsor Oversight of Schools'!A24</f>
        <v>119</v>
      </c>
      <c r="D17" t="str">
        <f>'Sponsor Oversight of Schools'!O24</f>
        <v/>
      </c>
      <c r="E17" t="str">
        <f>IF('Sponsor Oversight of Schools'!Q24&lt;&gt;"",'Sponsor Oversight of Schools'!Q24,"")</f>
        <v/>
      </c>
      <c r="F17">
        <f>'Sponsor Oversight of Schools'!S24</f>
        <v>0</v>
      </c>
      <c r="G17">
        <f>'Sponsor Oversight of Schools'!T24</f>
        <v>0</v>
      </c>
      <c r="H17" s="7">
        <f>'Sponsor Oversight of Schools'!U24</f>
        <v>0</v>
      </c>
    </row>
    <row r="18" spans="1:8" x14ac:dyDescent="0.35">
      <c r="A18">
        <f>'Sponsor Oversight of Schools'!$H$4</f>
        <v>0</v>
      </c>
      <c r="B18" s="5">
        <f>'Sponsor Oversight of Schools'!$H$2</f>
        <v>0</v>
      </c>
      <c r="C18">
        <f>'Sponsor Oversight of Schools'!A25</f>
        <v>120</v>
      </c>
      <c r="D18" t="str">
        <f>'Sponsor Oversight of Schools'!O25</f>
        <v/>
      </c>
      <c r="E18" t="str">
        <f>IF('Sponsor Oversight of Schools'!Q25&lt;&gt;"",'Sponsor Oversight of Schools'!Q25,"")</f>
        <v/>
      </c>
      <c r="F18">
        <f>'Sponsor Oversight of Schools'!S25</f>
        <v>0</v>
      </c>
      <c r="G18">
        <f>'Sponsor Oversight of Schools'!T25</f>
        <v>0</v>
      </c>
      <c r="H18" s="7">
        <f>'Sponsor Oversight of Schools'!U25</f>
        <v>0</v>
      </c>
    </row>
    <row r="19" spans="1:8" x14ac:dyDescent="0.35">
      <c r="A19">
        <f>'Sponsor Oversight of Schools'!$H$4</f>
        <v>0</v>
      </c>
      <c r="B19" s="5">
        <f>'Sponsor Oversight of Schools'!$H$2</f>
        <v>0</v>
      </c>
      <c r="C19">
        <f>'Sponsor Oversight of Schools'!A26</f>
        <v>121</v>
      </c>
      <c r="D19" t="str">
        <f>'Sponsor Oversight of Schools'!O26</f>
        <v/>
      </c>
      <c r="E19" t="str">
        <f>IF('Sponsor Oversight of Schools'!Q26&lt;&gt;"",'Sponsor Oversight of Schools'!Q26,"")</f>
        <v/>
      </c>
      <c r="F19">
        <f>'Sponsor Oversight of Schools'!S26</f>
        <v>0</v>
      </c>
      <c r="G19">
        <f>'Sponsor Oversight of Schools'!T26</f>
        <v>0</v>
      </c>
      <c r="H19" s="7">
        <f>'Sponsor Oversight of Schools'!U26</f>
        <v>0</v>
      </c>
    </row>
    <row r="20" spans="1:8" x14ac:dyDescent="0.35">
      <c r="A20">
        <f>'Sponsor Oversight of Schools'!$H$4</f>
        <v>0</v>
      </c>
      <c r="B20" s="5">
        <f>'Sponsor Oversight of Schools'!$H$2</f>
        <v>0</v>
      </c>
      <c r="C20">
        <f>'Sponsor Oversight of Schools'!A27</f>
        <v>122</v>
      </c>
      <c r="D20" t="str">
        <f>'Sponsor Oversight of Schools'!O27</f>
        <v/>
      </c>
      <c r="E20" t="str">
        <f>IF('Sponsor Oversight of Schools'!Q27&lt;&gt;"",'Sponsor Oversight of Schools'!Q27,"")</f>
        <v/>
      </c>
      <c r="F20">
        <f>'Sponsor Oversight of Schools'!S27</f>
        <v>0</v>
      </c>
      <c r="G20">
        <f>'Sponsor Oversight of Schools'!T27</f>
        <v>0</v>
      </c>
      <c r="H20" s="7">
        <f>'Sponsor Oversight of Schools'!U27</f>
        <v>0</v>
      </c>
    </row>
    <row r="21" spans="1:8" x14ac:dyDescent="0.35">
      <c r="A21">
        <f>'Sponsor Oversight of Schools'!$H$4</f>
        <v>0</v>
      </c>
      <c r="B21" s="5">
        <f>'Sponsor Oversight of Schools'!$H$2</f>
        <v>0</v>
      </c>
      <c r="C21">
        <f>'Sponsor Oversight of Schools'!A28</f>
        <v>123</v>
      </c>
      <c r="D21" t="str">
        <f>'Sponsor Oversight of Schools'!O28</f>
        <v/>
      </c>
      <c r="E21" t="str">
        <f>IF('Sponsor Oversight of Schools'!Q28&lt;&gt;"",'Sponsor Oversight of Schools'!Q28,"")</f>
        <v/>
      </c>
      <c r="F21">
        <f>'Sponsor Oversight of Schools'!S28</f>
        <v>0</v>
      </c>
      <c r="G21">
        <f>'Sponsor Oversight of Schools'!T28</f>
        <v>0</v>
      </c>
      <c r="H21" s="7">
        <f>'Sponsor Oversight of Schools'!U28</f>
        <v>0</v>
      </c>
    </row>
    <row r="22" spans="1:8" x14ac:dyDescent="0.35">
      <c r="A22">
        <f>'Sponsor Oversight of Schools'!$H$4</f>
        <v>0</v>
      </c>
      <c r="B22" s="5">
        <f>'Sponsor Oversight of Schools'!$H$2</f>
        <v>0</v>
      </c>
      <c r="C22">
        <f>'Sponsor Oversight of Schools'!A29</f>
        <v>126</v>
      </c>
      <c r="D22" t="str">
        <f>'Sponsor Oversight of Schools'!O29</f>
        <v/>
      </c>
      <c r="E22" t="str">
        <f>IF('Sponsor Oversight of Schools'!Q29&lt;&gt;"",'Sponsor Oversight of Schools'!Q29,"")</f>
        <v/>
      </c>
      <c r="F22">
        <f>'Sponsor Oversight of Schools'!S29</f>
        <v>0</v>
      </c>
      <c r="G22">
        <f>'Sponsor Oversight of Schools'!T29</f>
        <v>0</v>
      </c>
      <c r="H22" s="7">
        <f>'Sponsor Oversight of Schools'!U29</f>
        <v>0</v>
      </c>
    </row>
    <row r="23" spans="1:8" x14ac:dyDescent="0.35">
      <c r="A23">
        <f>'Sponsor Oversight of Schools'!$H$4</f>
        <v>0</v>
      </c>
      <c r="B23" s="5">
        <f>'Sponsor Oversight of Schools'!$H$2</f>
        <v>0</v>
      </c>
      <c r="C23">
        <f>'Sponsor Oversight of Schools'!A30</f>
        <v>127</v>
      </c>
      <c r="D23" t="str">
        <f>'Sponsor Oversight of Schools'!O30</f>
        <v/>
      </c>
      <c r="E23" t="str">
        <f>IF('Sponsor Oversight of Schools'!Q30&lt;&gt;"",'Sponsor Oversight of Schools'!Q30,"")</f>
        <v/>
      </c>
      <c r="F23">
        <f>'Sponsor Oversight of Schools'!S30</f>
        <v>0</v>
      </c>
      <c r="G23">
        <f>'Sponsor Oversight of Schools'!T30</f>
        <v>0</v>
      </c>
      <c r="H23" s="7">
        <f>'Sponsor Oversight of Schools'!U30</f>
        <v>0</v>
      </c>
    </row>
    <row r="24" spans="1:8" x14ac:dyDescent="0.35">
      <c r="A24">
        <f>'Sponsor Oversight of Schools'!$H$4</f>
        <v>0</v>
      </c>
      <c r="B24" s="5">
        <f>'Sponsor Oversight of Schools'!$H$2</f>
        <v>0</v>
      </c>
      <c r="C24">
        <f>'Sponsor Oversight of Schools'!A31</f>
        <v>128</v>
      </c>
      <c r="D24" t="str">
        <f>'Sponsor Oversight of Schools'!O31</f>
        <v/>
      </c>
      <c r="E24" t="str">
        <f>IF('Sponsor Oversight of Schools'!Q31&lt;&gt;"",'Sponsor Oversight of Schools'!Q31,"")</f>
        <v/>
      </c>
      <c r="F24">
        <f>'Sponsor Oversight of Schools'!S31</f>
        <v>0</v>
      </c>
      <c r="G24">
        <f>'Sponsor Oversight of Schools'!T31</f>
        <v>0</v>
      </c>
      <c r="H24" s="7">
        <f>'Sponsor Oversight of Schools'!U31</f>
        <v>0</v>
      </c>
    </row>
    <row r="25" spans="1:8" x14ac:dyDescent="0.35">
      <c r="A25">
        <f>'Sponsor Oversight of Schools'!$H$4</f>
        <v>0</v>
      </c>
      <c r="B25" s="5">
        <f>'Sponsor Oversight of Schools'!$H$2</f>
        <v>0</v>
      </c>
      <c r="C25">
        <f>'Sponsor Oversight of Schools'!A32</f>
        <v>129</v>
      </c>
      <c r="D25" t="str">
        <f>'Sponsor Oversight of Schools'!O32</f>
        <v/>
      </c>
      <c r="E25" t="str">
        <f>IF('Sponsor Oversight of Schools'!Q32&lt;&gt;"",'Sponsor Oversight of Schools'!Q32,"")</f>
        <v/>
      </c>
      <c r="F25">
        <f>'Sponsor Oversight of Schools'!S32</f>
        <v>0</v>
      </c>
      <c r="G25">
        <f>'Sponsor Oversight of Schools'!T32</f>
        <v>0</v>
      </c>
      <c r="H25" s="7">
        <f>'Sponsor Oversight of Schools'!U32</f>
        <v>0</v>
      </c>
    </row>
    <row r="26" spans="1:8" x14ac:dyDescent="0.35">
      <c r="A26">
        <f>'Sponsor Oversight of Schools'!$H$4</f>
        <v>0</v>
      </c>
      <c r="B26" s="5">
        <f>'Sponsor Oversight of Schools'!$H$2</f>
        <v>0</v>
      </c>
      <c r="C26">
        <f>'Sponsor Oversight of Schools'!A33</f>
        <v>130</v>
      </c>
      <c r="D26" t="str">
        <f>'Sponsor Oversight of Schools'!O33</f>
        <v/>
      </c>
      <c r="E26" t="str">
        <f>IF('Sponsor Oversight of Schools'!Q33&lt;&gt;"",'Sponsor Oversight of Schools'!Q33,"")</f>
        <v/>
      </c>
      <c r="F26">
        <f>'Sponsor Oversight of Schools'!S33</f>
        <v>0</v>
      </c>
      <c r="G26">
        <f>'Sponsor Oversight of Schools'!T33</f>
        <v>0</v>
      </c>
      <c r="H26" s="7">
        <f>'Sponsor Oversight of Schools'!U33</f>
        <v>0</v>
      </c>
    </row>
    <row r="27" spans="1:8" x14ac:dyDescent="0.35">
      <c r="A27">
        <f>'Sponsor Oversight of Schools'!$H$4</f>
        <v>0</v>
      </c>
      <c r="B27" s="5">
        <f>'Sponsor Oversight of Schools'!$H$2</f>
        <v>0</v>
      </c>
      <c r="C27">
        <f>'Sponsor Oversight of Schools'!A34</f>
        <v>131</v>
      </c>
      <c r="D27" t="str">
        <f>'Sponsor Oversight of Schools'!O34</f>
        <v/>
      </c>
      <c r="E27" t="str">
        <f>IF('Sponsor Oversight of Schools'!Q34&lt;&gt;"",'Sponsor Oversight of Schools'!Q34,"")</f>
        <v/>
      </c>
      <c r="F27">
        <f>'Sponsor Oversight of Schools'!S34</f>
        <v>0</v>
      </c>
      <c r="G27">
        <f>'Sponsor Oversight of Schools'!T34</f>
        <v>0</v>
      </c>
      <c r="H27" s="7">
        <f>'Sponsor Oversight of Schools'!U34</f>
        <v>0</v>
      </c>
    </row>
    <row r="28" spans="1:8" x14ac:dyDescent="0.35">
      <c r="A28">
        <f>'Sponsor Oversight of Schools'!$H$4</f>
        <v>0</v>
      </c>
      <c r="B28" s="5">
        <f>'Sponsor Oversight of Schools'!$H$2</f>
        <v>0</v>
      </c>
      <c r="C28">
        <f>'Sponsor Oversight of Schools'!A35</f>
        <v>132</v>
      </c>
      <c r="D28" t="str">
        <f>'Sponsor Oversight of Schools'!O35</f>
        <v/>
      </c>
      <c r="E28" t="str">
        <f>IF('Sponsor Oversight of Schools'!Q35&lt;&gt;"",'Sponsor Oversight of Schools'!Q35,"")</f>
        <v/>
      </c>
      <c r="F28">
        <f>'Sponsor Oversight of Schools'!S35</f>
        <v>0</v>
      </c>
      <c r="G28">
        <f>'Sponsor Oversight of Schools'!T35</f>
        <v>0</v>
      </c>
      <c r="H28" s="7">
        <f>'Sponsor Oversight of Schools'!U35</f>
        <v>0</v>
      </c>
    </row>
    <row r="29" spans="1:8" x14ac:dyDescent="0.35">
      <c r="A29">
        <f>'Sponsor Oversight of Schools'!$H$4</f>
        <v>0</v>
      </c>
      <c r="B29" s="5">
        <f>'Sponsor Oversight of Schools'!$H$2</f>
        <v>0</v>
      </c>
      <c r="C29">
        <f>'Sponsor Oversight of Schools'!A36</f>
        <v>133</v>
      </c>
      <c r="D29" t="str">
        <f>'Sponsor Oversight of Schools'!O36</f>
        <v/>
      </c>
      <c r="E29" t="str">
        <f>IF('Sponsor Oversight of Schools'!Q36&lt;&gt;"",'Sponsor Oversight of Schools'!Q36,"")</f>
        <v/>
      </c>
      <c r="F29">
        <f>'Sponsor Oversight of Schools'!S36</f>
        <v>0</v>
      </c>
      <c r="G29">
        <f>'Sponsor Oversight of Schools'!T36</f>
        <v>0</v>
      </c>
      <c r="H29" s="7">
        <f>'Sponsor Oversight of Schools'!U36</f>
        <v>0</v>
      </c>
    </row>
    <row r="30" spans="1:8" x14ac:dyDescent="0.35">
      <c r="A30">
        <f>'Sponsor Oversight of Schools'!$H$4</f>
        <v>0</v>
      </c>
      <c r="B30" s="5">
        <f>'Sponsor Oversight of Schools'!$H$2</f>
        <v>0</v>
      </c>
      <c r="C30">
        <f>'Sponsor Oversight of Schools'!A37</f>
        <v>134</v>
      </c>
      <c r="D30" t="str">
        <f>'Sponsor Oversight of Schools'!O37</f>
        <v/>
      </c>
      <c r="E30" t="str">
        <f>IF('Sponsor Oversight of Schools'!Q37&lt;&gt;"",'Sponsor Oversight of Schools'!Q37,"")</f>
        <v/>
      </c>
      <c r="F30">
        <f>'Sponsor Oversight of Schools'!S37</f>
        <v>0</v>
      </c>
      <c r="G30">
        <f>'Sponsor Oversight of Schools'!T37</f>
        <v>0</v>
      </c>
      <c r="H30" s="7">
        <f>'Sponsor Oversight of Schools'!U37</f>
        <v>0</v>
      </c>
    </row>
    <row r="31" spans="1:8" x14ac:dyDescent="0.35">
      <c r="A31">
        <f>'Sponsor Oversight of Schools'!$H$4</f>
        <v>0</v>
      </c>
      <c r="B31" s="5">
        <f>'Sponsor Oversight of Schools'!$H$2</f>
        <v>0</v>
      </c>
      <c r="C31">
        <f>'Sponsor Oversight of Schools'!A38</f>
        <v>135</v>
      </c>
      <c r="D31" t="str">
        <f>'Sponsor Oversight of Schools'!O38</f>
        <v/>
      </c>
      <c r="E31" t="str">
        <f>IF('Sponsor Oversight of Schools'!Q38&lt;&gt;"",'Sponsor Oversight of Schools'!Q38,"")</f>
        <v/>
      </c>
      <c r="F31">
        <f>'Sponsor Oversight of Schools'!S38</f>
        <v>0</v>
      </c>
      <c r="G31">
        <f>'Sponsor Oversight of Schools'!T38</f>
        <v>0</v>
      </c>
      <c r="H31" s="7">
        <f>'Sponsor Oversight of Schools'!U38</f>
        <v>0</v>
      </c>
    </row>
    <row r="32" spans="1:8" x14ac:dyDescent="0.35">
      <c r="A32">
        <f>'Sponsor Oversight of Schools'!$H$4</f>
        <v>0</v>
      </c>
      <c r="B32" s="5">
        <f>'Sponsor Oversight of Schools'!$H$2</f>
        <v>0</v>
      </c>
      <c r="C32">
        <f>'Sponsor Oversight of Schools'!A39</f>
        <v>136</v>
      </c>
      <c r="D32" t="str">
        <f>'Sponsor Oversight of Schools'!O39</f>
        <v/>
      </c>
      <c r="E32" t="str">
        <f>IF('Sponsor Oversight of Schools'!Q39&lt;&gt;"",'Sponsor Oversight of Schools'!Q39,"")</f>
        <v/>
      </c>
      <c r="F32">
        <f>'Sponsor Oversight of Schools'!S39</f>
        <v>0</v>
      </c>
      <c r="G32">
        <f>'Sponsor Oversight of Schools'!T39</f>
        <v>0</v>
      </c>
      <c r="H32" s="7">
        <f>'Sponsor Oversight of Schools'!U39</f>
        <v>0</v>
      </c>
    </row>
    <row r="33" spans="1:8" x14ac:dyDescent="0.35">
      <c r="A33">
        <f>'Sponsor Oversight of Schools'!$H$4</f>
        <v>0</v>
      </c>
      <c r="B33" s="5">
        <f>'Sponsor Oversight of Schools'!$H$2</f>
        <v>0</v>
      </c>
      <c r="C33">
        <f>'Sponsor Oversight of Schools'!A40</f>
        <v>137</v>
      </c>
      <c r="D33" t="str">
        <f>'Sponsor Oversight of Schools'!O40</f>
        <v/>
      </c>
      <c r="E33" t="str">
        <f>IF('Sponsor Oversight of Schools'!Q40&lt;&gt;"",'Sponsor Oversight of Schools'!Q40,"")</f>
        <v/>
      </c>
      <c r="F33">
        <f>'Sponsor Oversight of Schools'!S40</f>
        <v>0</v>
      </c>
      <c r="G33">
        <f>'Sponsor Oversight of Schools'!T40</f>
        <v>0</v>
      </c>
      <c r="H33" s="7">
        <f>'Sponsor Oversight of Schools'!U40</f>
        <v>0</v>
      </c>
    </row>
    <row r="34" spans="1:8" x14ac:dyDescent="0.35">
      <c r="A34">
        <f>'Sponsor Oversight of Schools'!$H$4</f>
        <v>0</v>
      </c>
      <c r="B34" s="5">
        <f>'Sponsor Oversight of Schools'!$H$2</f>
        <v>0</v>
      </c>
      <c r="C34">
        <f>'Sponsor Oversight of Schools'!A41</f>
        <v>138</v>
      </c>
      <c r="D34" t="str">
        <f>'Sponsor Oversight of Schools'!O41</f>
        <v/>
      </c>
      <c r="E34" t="str">
        <f>IF('Sponsor Oversight of Schools'!Q41&lt;&gt;"",'Sponsor Oversight of Schools'!Q41,"")</f>
        <v/>
      </c>
      <c r="F34">
        <f>'Sponsor Oversight of Schools'!S41</f>
        <v>0</v>
      </c>
      <c r="G34">
        <f>'Sponsor Oversight of Schools'!T41</f>
        <v>0</v>
      </c>
      <c r="H34" s="7">
        <f>'Sponsor Oversight of Schools'!U41</f>
        <v>0</v>
      </c>
    </row>
    <row r="35" spans="1:8" x14ac:dyDescent="0.35">
      <c r="A35">
        <f>'Sponsor Oversight of Schools'!$H$4</f>
        <v>0</v>
      </c>
      <c r="B35" s="5">
        <f>'Sponsor Oversight of Schools'!$H$2</f>
        <v>0</v>
      </c>
      <c r="C35">
        <f>'Sponsor Oversight of Schools'!A42</f>
        <v>139</v>
      </c>
      <c r="D35" t="str">
        <f>'Sponsor Oversight of Schools'!O42</f>
        <v/>
      </c>
      <c r="E35" t="str">
        <f>IF('Sponsor Oversight of Schools'!Q42&lt;&gt;"",'Sponsor Oversight of Schools'!Q42,"")</f>
        <v/>
      </c>
      <c r="F35">
        <f>'Sponsor Oversight of Schools'!S42</f>
        <v>0</v>
      </c>
      <c r="G35">
        <f>'Sponsor Oversight of Schools'!T42</f>
        <v>0</v>
      </c>
      <c r="H35" s="7">
        <f>'Sponsor Oversight of Schools'!U42</f>
        <v>0</v>
      </c>
    </row>
    <row r="36" spans="1:8" x14ac:dyDescent="0.35">
      <c r="A36">
        <f>'Sponsor Oversight of Schools'!$H$4</f>
        <v>0</v>
      </c>
      <c r="B36" s="5">
        <f>'Sponsor Oversight of Schools'!$H$2</f>
        <v>0</v>
      </c>
      <c r="C36">
        <f>'Sponsor Oversight of Schools'!A43</f>
        <v>146</v>
      </c>
      <c r="D36" t="str">
        <f>'Sponsor Oversight of Schools'!O43</f>
        <v/>
      </c>
      <c r="E36" t="str">
        <f>IF('Sponsor Oversight of Schools'!Q43&lt;&gt;"",'Sponsor Oversight of Schools'!Q43,"")</f>
        <v/>
      </c>
      <c r="F36">
        <f>'Sponsor Oversight of Schools'!S43</f>
        <v>0</v>
      </c>
      <c r="G36">
        <f>'Sponsor Oversight of Schools'!T43</f>
        <v>0</v>
      </c>
      <c r="H36" s="7">
        <f>'Sponsor Oversight of Schools'!U43</f>
        <v>0</v>
      </c>
    </row>
    <row r="37" spans="1:8" x14ac:dyDescent="0.35">
      <c r="A37">
        <f>'Sponsor Oversight of Schools'!$H$4</f>
        <v>0</v>
      </c>
      <c r="B37" s="5">
        <f>'Sponsor Oversight of Schools'!$H$2</f>
        <v>0</v>
      </c>
      <c r="C37">
        <f>'Sponsor Oversight of Schools'!A44</f>
        <v>147</v>
      </c>
      <c r="D37" t="str">
        <f>'Sponsor Oversight of Schools'!O44</f>
        <v/>
      </c>
      <c r="E37" t="str">
        <f>IF('Sponsor Oversight of Schools'!Q44&lt;&gt;"",'Sponsor Oversight of Schools'!Q44,"")</f>
        <v/>
      </c>
      <c r="F37">
        <f>'Sponsor Oversight of Schools'!S44</f>
        <v>0</v>
      </c>
      <c r="G37">
        <f>'Sponsor Oversight of Schools'!T44</f>
        <v>0</v>
      </c>
      <c r="H37" s="7">
        <f>'Sponsor Oversight of Schools'!U44</f>
        <v>0</v>
      </c>
    </row>
    <row r="38" spans="1:8" x14ac:dyDescent="0.35">
      <c r="A38">
        <f>'Sponsor Oversight of Schools'!$H$4</f>
        <v>0</v>
      </c>
      <c r="B38" s="5">
        <f>'Sponsor Oversight of Schools'!$H$2</f>
        <v>0</v>
      </c>
      <c r="C38">
        <f>'Sponsor Oversight of Schools'!A45</f>
        <v>148</v>
      </c>
      <c r="D38" t="str">
        <f>'Sponsor Oversight of Schools'!O45</f>
        <v/>
      </c>
      <c r="E38" t="str">
        <f>IF('Sponsor Oversight of Schools'!Q45&lt;&gt;"",'Sponsor Oversight of Schools'!Q45,"")</f>
        <v/>
      </c>
      <c r="F38">
        <f>'Sponsor Oversight of Schools'!S45</f>
        <v>0</v>
      </c>
      <c r="G38">
        <f>'Sponsor Oversight of Schools'!T45</f>
        <v>0</v>
      </c>
      <c r="H38" s="7">
        <f>'Sponsor Oversight of Schools'!U45</f>
        <v>0</v>
      </c>
    </row>
    <row r="39" spans="1:8" x14ac:dyDescent="0.35">
      <c r="A39">
        <f>'Sponsor Oversight of Schools'!$H$4</f>
        <v>0</v>
      </c>
      <c r="B39" s="5">
        <f>'Sponsor Oversight of Schools'!$H$2</f>
        <v>0</v>
      </c>
      <c r="C39">
        <f>'Sponsor Oversight of Schools'!A46</f>
        <v>149</v>
      </c>
      <c r="D39" t="str">
        <f>'Sponsor Oversight of Schools'!O46</f>
        <v/>
      </c>
      <c r="E39" t="str">
        <f>IF('Sponsor Oversight of Schools'!Q46&lt;&gt;"",'Sponsor Oversight of Schools'!Q46,"")</f>
        <v/>
      </c>
      <c r="F39">
        <f>'Sponsor Oversight of Schools'!S46</f>
        <v>0</v>
      </c>
      <c r="G39">
        <f>'Sponsor Oversight of Schools'!T46</f>
        <v>0</v>
      </c>
      <c r="H39" s="7">
        <f>'Sponsor Oversight of Schools'!U46</f>
        <v>0</v>
      </c>
    </row>
    <row r="40" spans="1:8" x14ac:dyDescent="0.35">
      <c r="A40">
        <f>'Sponsor Oversight of Schools'!$H$4</f>
        <v>0</v>
      </c>
      <c r="B40" s="5">
        <f>'Sponsor Oversight of Schools'!$H$2</f>
        <v>0</v>
      </c>
      <c r="C40">
        <f>'Sponsor Oversight of Schools'!A47</f>
        <v>150</v>
      </c>
      <c r="D40" t="str">
        <f>'Sponsor Oversight of Schools'!O47</f>
        <v/>
      </c>
      <c r="E40" t="str">
        <f>IF('Sponsor Oversight of Schools'!Q47&lt;&gt;"",'Sponsor Oversight of Schools'!Q47,"")</f>
        <v/>
      </c>
      <c r="F40">
        <f>'Sponsor Oversight of Schools'!S47</f>
        <v>0</v>
      </c>
      <c r="G40">
        <f>'Sponsor Oversight of Schools'!T47</f>
        <v>0</v>
      </c>
      <c r="H40" s="7">
        <f>'Sponsor Oversight of Schools'!U47</f>
        <v>0</v>
      </c>
    </row>
    <row r="41" spans="1:8" x14ac:dyDescent="0.35">
      <c r="A41">
        <f>'Sponsor Oversight of Schools'!$H$4</f>
        <v>0</v>
      </c>
      <c r="B41" s="5">
        <f>'Sponsor Oversight of Schools'!$H$2</f>
        <v>0</v>
      </c>
      <c r="C41">
        <f>'Sponsor Oversight of Schools'!A48</f>
        <v>156</v>
      </c>
      <c r="D41" t="str">
        <f>'Sponsor Oversight of Schools'!O48</f>
        <v/>
      </c>
      <c r="E41" t="str">
        <f>IF('Sponsor Oversight of Schools'!Q48&lt;&gt;"",'Sponsor Oversight of Schools'!Q48,"")</f>
        <v/>
      </c>
      <c r="F41">
        <f>'Sponsor Oversight of Schools'!S48</f>
        <v>0</v>
      </c>
      <c r="G41">
        <f>'Sponsor Oversight of Schools'!T48</f>
        <v>0</v>
      </c>
      <c r="H41" s="7">
        <f>'Sponsor Oversight of Schools'!U48</f>
        <v>0</v>
      </c>
    </row>
    <row r="42" spans="1:8" x14ac:dyDescent="0.35">
      <c r="A42">
        <f>'Sponsor Oversight of Schools'!$H$4</f>
        <v>0</v>
      </c>
      <c r="B42" s="5">
        <f>'Sponsor Oversight of Schools'!$H$2</f>
        <v>0</v>
      </c>
      <c r="C42">
        <f>'Sponsor Oversight of Schools'!A49</f>
        <v>157</v>
      </c>
      <c r="D42" t="str">
        <f>'Sponsor Oversight of Schools'!O49</f>
        <v/>
      </c>
      <c r="E42" t="str">
        <f>IF('Sponsor Oversight of Schools'!Q49&lt;&gt;"",'Sponsor Oversight of Schools'!Q49,"")</f>
        <v/>
      </c>
      <c r="F42">
        <f>'Sponsor Oversight of Schools'!S49</f>
        <v>0</v>
      </c>
      <c r="G42">
        <f>'Sponsor Oversight of Schools'!T49</f>
        <v>0</v>
      </c>
      <c r="H42" s="7">
        <f>'Sponsor Oversight of Schools'!U49</f>
        <v>0</v>
      </c>
    </row>
    <row r="43" spans="1:8" x14ac:dyDescent="0.35">
      <c r="A43">
        <f>'Sponsor Oversight of Schools'!$H$4</f>
        <v>0</v>
      </c>
      <c r="B43" s="5">
        <f>'Sponsor Oversight of Schools'!$H$2</f>
        <v>0</v>
      </c>
      <c r="C43">
        <f>'Sponsor Oversight of Schools'!A50</f>
        <v>158</v>
      </c>
      <c r="D43" t="str">
        <f>'Sponsor Oversight of Schools'!O50</f>
        <v/>
      </c>
      <c r="E43" t="str">
        <f>IF('Sponsor Oversight of Schools'!Q50&lt;&gt;"",'Sponsor Oversight of Schools'!Q50,"")</f>
        <v/>
      </c>
      <c r="F43">
        <f>'Sponsor Oversight of Schools'!S50</f>
        <v>0</v>
      </c>
      <c r="G43">
        <f>'Sponsor Oversight of Schools'!T50</f>
        <v>0</v>
      </c>
      <c r="H43" s="7">
        <f>'Sponsor Oversight of Schools'!U50</f>
        <v>0</v>
      </c>
    </row>
    <row r="44" spans="1:8" x14ac:dyDescent="0.35">
      <c r="A44">
        <f>'Sponsor Oversight of Schools'!$H$4</f>
        <v>0</v>
      </c>
      <c r="B44" s="5">
        <f>'Sponsor Oversight of Schools'!$H$2</f>
        <v>0</v>
      </c>
      <c r="C44">
        <f>'Sponsor Oversight of Schools'!A51</f>
        <v>159</v>
      </c>
      <c r="D44" t="str">
        <f>'Sponsor Oversight of Schools'!O51</f>
        <v/>
      </c>
      <c r="E44" t="str">
        <f>IF('Sponsor Oversight of Schools'!Q51&lt;&gt;"",'Sponsor Oversight of Schools'!Q51,"")</f>
        <v/>
      </c>
      <c r="F44">
        <f>'Sponsor Oversight of Schools'!S51</f>
        <v>0</v>
      </c>
      <c r="G44">
        <f>'Sponsor Oversight of Schools'!T51</f>
        <v>0</v>
      </c>
      <c r="H44" s="7">
        <f>'Sponsor Oversight of Schools'!U51</f>
        <v>0</v>
      </c>
    </row>
    <row r="45" spans="1:8" x14ac:dyDescent="0.35">
      <c r="A45">
        <f>'Sponsor Oversight of Schools'!$H$4</f>
        <v>0</v>
      </c>
      <c r="B45" s="5">
        <f>'Sponsor Oversight of Schools'!$H$2</f>
        <v>0</v>
      </c>
      <c r="C45">
        <f>'Sponsor Oversight of Schools'!A52</f>
        <v>160</v>
      </c>
      <c r="D45" t="str">
        <f>'Sponsor Oversight of Schools'!O52</f>
        <v/>
      </c>
      <c r="E45" t="str">
        <f>IF('Sponsor Oversight of Schools'!Q52&lt;&gt;"",'Sponsor Oversight of Schools'!Q52,"")</f>
        <v/>
      </c>
      <c r="F45">
        <f>'Sponsor Oversight of Schools'!S52</f>
        <v>0</v>
      </c>
      <c r="G45">
        <f>'Sponsor Oversight of Schools'!T52</f>
        <v>0</v>
      </c>
      <c r="H45" s="7">
        <f>'Sponsor Oversight of Schools'!U52</f>
        <v>0</v>
      </c>
    </row>
    <row r="46" spans="1:8" x14ac:dyDescent="0.35">
      <c r="A46">
        <f>'Sponsor Oversight of Schools'!$H$4</f>
        <v>0</v>
      </c>
      <c r="B46" s="5">
        <f>'Sponsor Oversight of Schools'!$H$2</f>
        <v>0</v>
      </c>
      <c r="C46">
        <f>'Sponsor Oversight of Schools'!A53</f>
        <v>161</v>
      </c>
      <c r="D46" t="str">
        <f>'Sponsor Oversight of Schools'!O53</f>
        <v/>
      </c>
      <c r="E46" t="str">
        <f>IF('Sponsor Oversight of Schools'!Q53&lt;&gt;"",'Sponsor Oversight of Schools'!Q53,"")</f>
        <v/>
      </c>
      <c r="F46">
        <f>'Sponsor Oversight of Schools'!S53</f>
        <v>0</v>
      </c>
      <c r="G46">
        <f>'Sponsor Oversight of Schools'!T53</f>
        <v>0</v>
      </c>
      <c r="H46" s="7">
        <f>'Sponsor Oversight of Schools'!U53</f>
        <v>0</v>
      </c>
    </row>
    <row r="47" spans="1:8" x14ac:dyDescent="0.35">
      <c r="A47">
        <f>'Sponsor Oversight of Schools'!$H$4</f>
        <v>0</v>
      </c>
      <c r="B47" s="5">
        <f>'Sponsor Oversight of Schools'!$H$2</f>
        <v>0</v>
      </c>
      <c r="C47">
        <f>'Sponsor Oversight of Schools'!A54</f>
        <v>163</v>
      </c>
      <c r="D47" t="str">
        <f>'Sponsor Oversight of Schools'!O54</f>
        <v/>
      </c>
      <c r="E47" t="str">
        <f>IF('Sponsor Oversight of Schools'!Q54&lt;&gt;"",'Sponsor Oversight of Schools'!Q54,"")</f>
        <v/>
      </c>
      <c r="F47">
        <f>'Sponsor Oversight of Schools'!S54</f>
        <v>0</v>
      </c>
      <c r="G47">
        <f>'Sponsor Oversight of Schools'!T54</f>
        <v>0</v>
      </c>
      <c r="H47" s="7">
        <f>'Sponsor Oversight of Schools'!U54</f>
        <v>0</v>
      </c>
    </row>
    <row r="48" spans="1:8" x14ac:dyDescent="0.35">
      <c r="A48">
        <f>'Sponsor Oversight of Schools'!$H$4</f>
        <v>0</v>
      </c>
      <c r="B48" s="5">
        <f>'Sponsor Oversight of Schools'!$H$2</f>
        <v>0</v>
      </c>
      <c r="C48">
        <f>'Sponsor Oversight of Schools'!A55</f>
        <v>164</v>
      </c>
      <c r="D48" t="str">
        <f>'Sponsor Oversight of Schools'!O55</f>
        <v/>
      </c>
      <c r="E48" t="str">
        <f>IF('Sponsor Oversight of Schools'!Q55&lt;&gt;"",'Sponsor Oversight of Schools'!Q55,"")</f>
        <v/>
      </c>
      <c r="F48">
        <f>'Sponsor Oversight of Schools'!S55</f>
        <v>0</v>
      </c>
      <c r="G48">
        <f>'Sponsor Oversight of Schools'!T55</f>
        <v>0</v>
      </c>
      <c r="H48" s="7">
        <f>'Sponsor Oversight of Schools'!U55</f>
        <v>0</v>
      </c>
    </row>
    <row r="49" spans="1:8" x14ac:dyDescent="0.35">
      <c r="A49">
        <f>'Sponsor Oversight of Schools'!$H$4</f>
        <v>0</v>
      </c>
      <c r="B49" s="5">
        <f>'Sponsor Oversight of Schools'!$H$2</f>
        <v>0</v>
      </c>
      <c r="C49">
        <f>'Sponsor Oversight of Schools'!A56</f>
        <v>165</v>
      </c>
      <c r="D49" t="str">
        <f>'Sponsor Oversight of Schools'!O56</f>
        <v/>
      </c>
      <c r="E49" t="str">
        <f>IF('Sponsor Oversight of Schools'!Q56&lt;&gt;"",'Sponsor Oversight of Schools'!Q56,"")</f>
        <v/>
      </c>
      <c r="F49">
        <f>'Sponsor Oversight of Schools'!S56</f>
        <v>0</v>
      </c>
      <c r="G49">
        <f>'Sponsor Oversight of Schools'!T56</f>
        <v>0</v>
      </c>
      <c r="H49" s="7">
        <f>'Sponsor Oversight of Schools'!U56</f>
        <v>0</v>
      </c>
    </row>
    <row r="50" spans="1:8" x14ac:dyDescent="0.35">
      <c r="A50">
        <f>'Sponsor Oversight of Schools'!$H$4</f>
        <v>0</v>
      </c>
      <c r="B50" s="5">
        <f>'Sponsor Oversight of Schools'!$H$2</f>
        <v>0</v>
      </c>
      <c r="C50">
        <f>'Sponsor Oversight of Schools'!A57</f>
        <v>166</v>
      </c>
      <c r="D50" t="str">
        <f>'Sponsor Oversight of Schools'!O57</f>
        <v/>
      </c>
      <c r="E50" t="str">
        <f>IF('Sponsor Oversight of Schools'!Q57&lt;&gt;"",'Sponsor Oversight of Schools'!Q57,"")</f>
        <v/>
      </c>
      <c r="F50">
        <f>'Sponsor Oversight of Schools'!S57</f>
        <v>0</v>
      </c>
      <c r="G50">
        <f>'Sponsor Oversight of Schools'!T57</f>
        <v>0</v>
      </c>
      <c r="H50" s="7">
        <f>'Sponsor Oversight of Schools'!U57</f>
        <v>0</v>
      </c>
    </row>
    <row r="51" spans="1:8" x14ac:dyDescent="0.35">
      <c r="A51">
        <f>'Sponsor Oversight of Schools'!$H$4</f>
        <v>0</v>
      </c>
      <c r="B51" s="5">
        <f>'Sponsor Oversight of Schools'!$H$2</f>
        <v>0</v>
      </c>
      <c r="C51">
        <f>'Sponsor Oversight of Schools'!A58</f>
        <v>167</v>
      </c>
      <c r="D51" t="str">
        <f>'Sponsor Oversight of Schools'!O58</f>
        <v/>
      </c>
      <c r="E51" t="str">
        <f>IF('Sponsor Oversight of Schools'!Q58&lt;&gt;"",'Sponsor Oversight of Schools'!Q58,"")</f>
        <v/>
      </c>
      <c r="F51">
        <f>'Sponsor Oversight of Schools'!S58</f>
        <v>0</v>
      </c>
      <c r="G51">
        <f>'Sponsor Oversight of Schools'!T58</f>
        <v>0</v>
      </c>
      <c r="H51" s="7">
        <f>'Sponsor Oversight of Schools'!U58</f>
        <v>0</v>
      </c>
    </row>
    <row r="52" spans="1:8" x14ac:dyDescent="0.35">
      <c r="A52">
        <f>'Sponsor Oversight of Schools'!$H$4</f>
        <v>0</v>
      </c>
      <c r="B52" s="5">
        <f>'Sponsor Oversight of Schools'!$H$2</f>
        <v>0</v>
      </c>
      <c r="C52">
        <f>'Sponsor Oversight of Schools'!A60</f>
        <v>171</v>
      </c>
      <c r="D52" t="str">
        <f>'Sponsor Oversight of Schools'!O60</f>
        <v/>
      </c>
      <c r="E52" t="str">
        <f>IF('Sponsor Oversight of Schools'!Q60&lt;&gt;"",'Sponsor Oversight of Schools'!Q60,"")</f>
        <v/>
      </c>
      <c r="F52">
        <f>'Sponsor Oversight of Schools'!S60</f>
        <v>0</v>
      </c>
      <c r="G52">
        <f>'Sponsor Oversight of Schools'!T60</f>
        <v>0</v>
      </c>
      <c r="H52" s="7">
        <f>'Sponsor Oversight of Schools'!U60</f>
        <v>0</v>
      </c>
    </row>
    <row r="53" spans="1:8" x14ac:dyDescent="0.35">
      <c r="A53">
        <f>'Sponsor Oversight of Schools'!$H$4</f>
        <v>0</v>
      </c>
      <c r="B53" s="5">
        <f>'Sponsor Oversight of Schools'!$H$2</f>
        <v>0</v>
      </c>
      <c r="C53">
        <f>'Sponsor Oversight of Schools'!A61</f>
        <v>172</v>
      </c>
      <c r="D53" t="str">
        <f>'Sponsor Oversight of Schools'!O61</f>
        <v/>
      </c>
      <c r="E53" t="str">
        <f>IF('Sponsor Oversight of Schools'!Q61&lt;&gt;"",'Sponsor Oversight of Schools'!Q61,"")</f>
        <v/>
      </c>
      <c r="F53">
        <f>'Sponsor Oversight of Schools'!S61</f>
        <v>0</v>
      </c>
      <c r="G53">
        <f>'Sponsor Oversight of Schools'!T61</f>
        <v>0</v>
      </c>
      <c r="H53" s="7">
        <f>'Sponsor Oversight of Schools'!U61</f>
        <v>0</v>
      </c>
    </row>
    <row r="54" spans="1:8" x14ac:dyDescent="0.35">
      <c r="A54">
        <f>'Sponsor Oversight of Schools'!$H$4</f>
        <v>0</v>
      </c>
      <c r="B54" s="5">
        <f>'Sponsor Oversight of Schools'!$H$2</f>
        <v>0</v>
      </c>
      <c r="C54">
        <f>'Sponsor Oversight of Schools'!A62</f>
        <v>173</v>
      </c>
      <c r="D54" t="str">
        <f>'Sponsor Oversight of Schools'!O62</f>
        <v/>
      </c>
      <c r="E54" t="str">
        <f>IF('Sponsor Oversight of Schools'!Q62&lt;&gt;"",'Sponsor Oversight of Schools'!Q62,"")</f>
        <v/>
      </c>
      <c r="F54">
        <f>'Sponsor Oversight of Schools'!S62</f>
        <v>0</v>
      </c>
      <c r="G54">
        <f>'Sponsor Oversight of Schools'!T62</f>
        <v>0</v>
      </c>
      <c r="H54" s="7">
        <f>'Sponsor Oversight of Schools'!U62</f>
        <v>0</v>
      </c>
    </row>
    <row r="55" spans="1:8" x14ac:dyDescent="0.35">
      <c r="A55">
        <f>'Sponsor Oversight of Schools'!$H$4</f>
        <v>0</v>
      </c>
      <c r="B55" s="5">
        <f>'Sponsor Oversight of Schools'!$H$2</f>
        <v>0</v>
      </c>
      <c r="C55">
        <f>'Sponsor Oversight of Schools'!A63</f>
        <v>174</v>
      </c>
      <c r="D55" t="str">
        <f>'Sponsor Oversight of Schools'!O63</f>
        <v/>
      </c>
      <c r="E55" t="str">
        <f>IF('Sponsor Oversight of Schools'!Q63&lt;&gt;"",'Sponsor Oversight of Schools'!Q63,"")</f>
        <v/>
      </c>
      <c r="F55">
        <f>'Sponsor Oversight of Schools'!S63</f>
        <v>0</v>
      </c>
      <c r="G55">
        <f>'Sponsor Oversight of Schools'!T63</f>
        <v>0</v>
      </c>
      <c r="H55" s="7">
        <f>'Sponsor Oversight of Schools'!U63</f>
        <v>0</v>
      </c>
    </row>
    <row r="56" spans="1:8" x14ac:dyDescent="0.35">
      <c r="A56">
        <f>'Sponsor Oversight of Schools'!$H$4</f>
        <v>0</v>
      </c>
      <c r="B56" s="5">
        <f>'Sponsor Oversight of Schools'!$H$2</f>
        <v>0</v>
      </c>
      <c r="C56">
        <f>'Sponsor Oversight of Schools'!A64</f>
        <v>175</v>
      </c>
      <c r="D56" t="str">
        <f>'Sponsor Oversight of Schools'!O64</f>
        <v/>
      </c>
      <c r="E56" t="str">
        <f>IF('Sponsor Oversight of Schools'!Q64&lt;&gt;"",'Sponsor Oversight of Schools'!Q64,"")</f>
        <v/>
      </c>
      <c r="F56">
        <f>'Sponsor Oversight of Schools'!S64</f>
        <v>0</v>
      </c>
      <c r="G56">
        <f>'Sponsor Oversight of Schools'!T64</f>
        <v>0</v>
      </c>
      <c r="H56" s="7">
        <f>'Sponsor Oversight of Schools'!U64</f>
        <v>0</v>
      </c>
    </row>
    <row r="57" spans="1:8" x14ac:dyDescent="0.35">
      <c r="A57">
        <f>'Sponsor Oversight of Schools'!$H$4</f>
        <v>0</v>
      </c>
      <c r="B57" s="5">
        <f>'Sponsor Oversight of Schools'!$H$2</f>
        <v>0</v>
      </c>
      <c r="C57">
        <f>'Sponsor Oversight of Schools'!A65</f>
        <v>176</v>
      </c>
      <c r="D57" t="str">
        <f>'Sponsor Oversight of Schools'!O65</f>
        <v/>
      </c>
      <c r="E57" t="str">
        <f>IF('Sponsor Oversight of Schools'!Q65&lt;&gt;"",'Sponsor Oversight of Schools'!Q65,"")</f>
        <v/>
      </c>
      <c r="F57">
        <f>'Sponsor Oversight of Schools'!S65</f>
        <v>0</v>
      </c>
      <c r="G57">
        <f>'Sponsor Oversight of Schools'!T65</f>
        <v>0</v>
      </c>
      <c r="H57" s="7">
        <f>'Sponsor Oversight of Schools'!U65</f>
        <v>0</v>
      </c>
    </row>
    <row r="58" spans="1:8" x14ac:dyDescent="0.35">
      <c r="A58">
        <f>'Sponsor Oversight of Schools'!$H$4</f>
        <v>0</v>
      </c>
      <c r="B58" s="5">
        <f>'Sponsor Oversight of Schools'!$H$2</f>
        <v>0</v>
      </c>
      <c r="C58">
        <f>'Sponsor Oversight of Schools'!A66</f>
        <v>177</v>
      </c>
      <c r="D58" t="str">
        <f>'Sponsor Oversight of Schools'!O66</f>
        <v/>
      </c>
      <c r="E58" t="str">
        <f>IF('Sponsor Oversight of Schools'!Q66&lt;&gt;"",'Sponsor Oversight of Schools'!Q66,"")</f>
        <v/>
      </c>
      <c r="F58">
        <f>'Sponsor Oversight of Schools'!S66</f>
        <v>0</v>
      </c>
      <c r="G58">
        <f>'Sponsor Oversight of Schools'!T66</f>
        <v>0</v>
      </c>
      <c r="H58" s="7">
        <f>'Sponsor Oversight of Schools'!U66</f>
        <v>0</v>
      </c>
    </row>
    <row r="59" spans="1:8" x14ac:dyDescent="0.35">
      <c r="A59">
        <f>'Sponsor Oversight of Schools'!$H$4</f>
        <v>0</v>
      </c>
      <c r="B59" s="5">
        <f>'Sponsor Oversight of Schools'!$H$2</f>
        <v>0</v>
      </c>
      <c r="C59">
        <f>'Sponsor Oversight of Schools'!A67</f>
        <v>178</v>
      </c>
      <c r="D59" t="str">
        <f>'Sponsor Oversight of Schools'!O67</f>
        <v/>
      </c>
      <c r="E59" t="str">
        <f>IF('Sponsor Oversight of Schools'!Q67&lt;&gt;"",'Sponsor Oversight of Schools'!Q67,"")</f>
        <v/>
      </c>
      <c r="F59">
        <f>'Sponsor Oversight of Schools'!S67</f>
        <v>0</v>
      </c>
      <c r="G59">
        <f>'Sponsor Oversight of Schools'!T67</f>
        <v>0</v>
      </c>
      <c r="H59" s="7">
        <f>'Sponsor Oversight of Schools'!U67</f>
        <v>0</v>
      </c>
    </row>
    <row r="60" spans="1:8" x14ac:dyDescent="0.35">
      <c r="A60">
        <f>'Sponsor Oversight of Schools'!$H$4</f>
        <v>0</v>
      </c>
      <c r="B60" s="5">
        <f>'Sponsor Oversight of Schools'!$H$2</f>
        <v>0</v>
      </c>
      <c r="C60">
        <f>'Sponsor Oversight of Schools'!A68</f>
        <v>179</v>
      </c>
      <c r="D60" t="str">
        <f>'Sponsor Oversight of Schools'!O68</f>
        <v/>
      </c>
      <c r="E60" t="str">
        <f>IF('Sponsor Oversight of Schools'!Q68&lt;&gt;"",'Sponsor Oversight of Schools'!Q68,"")</f>
        <v/>
      </c>
      <c r="F60">
        <f>'Sponsor Oversight of Schools'!S68</f>
        <v>0</v>
      </c>
      <c r="G60">
        <f>'Sponsor Oversight of Schools'!T68</f>
        <v>0</v>
      </c>
      <c r="H60" s="7">
        <f>'Sponsor Oversight of Schools'!U68</f>
        <v>0</v>
      </c>
    </row>
    <row r="61" spans="1:8" x14ac:dyDescent="0.35">
      <c r="A61">
        <f>'Sponsor Oversight of Schools'!$H$4</f>
        <v>0</v>
      </c>
      <c r="B61" s="5">
        <f>'Sponsor Oversight of Schools'!$H$2</f>
        <v>0</v>
      </c>
      <c r="C61">
        <f>'Sponsor Oversight of Schools'!A69</f>
        <v>181</v>
      </c>
      <c r="D61" t="str">
        <f>'Sponsor Oversight of Schools'!O69</f>
        <v/>
      </c>
      <c r="E61" t="str">
        <f>IF('Sponsor Oversight of Schools'!Q69&lt;&gt;"",'Sponsor Oversight of Schools'!Q69,"")</f>
        <v/>
      </c>
      <c r="F61">
        <f>'Sponsor Oversight of Schools'!S69</f>
        <v>0</v>
      </c>
      <c r="G61">
        <f>'Sponsor Oversight of Schools'!T69</f>
        <v>0</v>
      </c>
      <c r="H61" s="7">
        <f>'Sponsor Oversight of Schools'!U69</f>
        <v>0</v>
      </c>
    </row>
    <row r="62" spans="1:8" x14ac:dyDescent="0.35">
      <c r="A62">
        <f>'Sponsor Oversight of Schools'!$H$4</f>
        <v>0</v>
      </c>
      <c r="B62" s="5">
        <f>'Sponsor Oversight of Schools'!$H$2</f>
        <v>0</v>
      </c>
      <c r="C62">
        <f>'Sponsor Oversight of Schools'!A70</f>
        <v>182</v>
      </c>
      <c r="D62" t="str">
        <f>'Sponsor Oversight of Schools'!O70</f>
        <v/>
      </c>
      <c r="E62" t="str">
        <f>IF('Sponsor Oversight of Schools'!Q70&lt;&gt;"",'Sponsor Oversight of Schools'!Q70,"")</f>
        <v/>
      </c>
      <c r="F62">
        <f>'Sponsor Oversight of Schools'!S70</f>
        <v>0</v>
      </c>
      <c r="G62">
        <f>'Sponsor Oversight of Schools'!T70</f>
        <v>0</v>
      </c>
      <c r="H62" s="7">
        <f>'Sponsor Oversight of Schools'!U70</f>
        <v>0</v>
      </c>
    </row>
    <row r="63" spans="1:8" x14ac:dyDescent="0.35">
      <c r="A63">
        <f>'Sponsor Oversight of Schools'!$H$4</f>
        <v>0</v>
      </c>
      <c r="B63" s="5">
        <f>'Sponsor Oversight of Schools'!$H$2</f>
        <v>0</v>
      </c>
      <c r="C63">
        <f>'Sponsor Oversight of Schools'!A71</f>
        <v>183</v>
      </c>
      <c r="D63" t="str">
        <f>'Sponsor Oversight of Schools'!O71</f>
        <v/>
      </c>
      <c r="E63" t="str">
        <f>IF('Sponsor Oversight of Schools'!Q71&lt;&gt;"",'Sponsor Oversight of Schools'!Q71,"")</f>
        <v/>
      </c>
      <c r="F63">
        <f>'Sponsor Oversight of Schools'!S71</f>
        <v>0</v>
      </c>
      <c r="G63">
        <f>'Sponsor Oversight of Schools'!T71</f>
        <v>0</v>
      </c>
      <c r="H63" s="7">
        <f>'Sponsor Oversight of Schools'!U71</f>
        <v>0</v>
      </c>
    </row>
    <row r="64" spans="1:8" x14ac:dyDescent="0.35">
      <c r="A64">
        <f>'Sponsor Oversight of Schools'!$H$4</f>
        <v>0</v>
      </c>
      <c r="B64" s="5">
        <f>'Sponsor Oversight of Schools'!$H$2</f>
        <v>0</v>
      </c>
      <c r="C64">
        <f>'Sponsor Oversight of Schools'!A72</f>
        <v>184</v>
      </c>
      <c r="D64" t="str">
        <f>'Sponsor Oversight of Schools'!O72</f>
        <v/>
      </c>
      <c r="E64" t="str">
        <f>IF('Sponsor Oversight of Schools'!Q72&lt;&gt;"",'Sponsor Oversight of Schools'!Q72,"")</f>
        <v/>
      </c>
      <c r="F64">
        <f>'Sponsor Oversight of Schools'!S72</f>
        <v>0</v>
      </c>
      <c r="G64">
        <f>'Sponsor Oversight of Schools'!T72</f>
        <v>0</v>
      </c>
      <c r="H64" s="7">
        <f>'Sponsor Oversight of Schools'!U72</f>
        <v>0</v>
      </c>
    </row>
    <row r="65" spans="1:8" x14ac:dyDescent="0.35">
      <c r="A65">
        <f>'Sponsor Oversight of Schools'!$H$4</f>
        <v>0</v>
      </c>
      <c r="B65" s="5">
        <f>'Sponsor Oversight of Schools'!$H$2</f>
        <v>0</v>
      </c>
      <c r="C65">
        <f>'Sponsor Oversight of Schools'!A73</f>
        <v>185</v>
      </c>
      <c r="D65" t="str">
        <f>'Sponsor Oversight of Schools'!O73</f>
        <v/>
      </c>
      <c r="E65" t="str">
        <f>IF('Sponsor Oversight of Schools'!Q73&lt;&gt;"",'Sponsor Oversight of Schools'!Q73,"")</f>
        <v/>
      </c>
      <c r="F65">
        <f>'Sponsor Oversight of Schools'!S73</f>
        <v>0</v>
      </c>
      <c r="G65">
        <f>'Sponsor Oversight of Schools'!T73</f>
        <v>0</v>
      </c>
      <c r="H65" s="7">
        <f>'Sponsor Oversight of Schools'!U73</f>
        <v>0</v>
      </c>
    </row>
    <row r="66" spans="1:8" x14ac:dyDescent="0.35">
      <c r="A66">
        <f>'Sponsor Oversight of Schools'!$H$4</f>
        <v>0</v>
      </c>
      <c r="B66" s="5">
        <f>'Sponsor Oversight of Schools'!$H$2</f>
        <v>0</v>
      </c>
      <c r="C66">
        <f>'Sponsor Oversight of Schools'!A74</f>
        <v>186</v>
      </c>
      <c r="D66" t="str">
        <f>'Sponsor Oversight of Schools'!O74</f>
        <v/>
      </c>
      <c r="E66" t="str">
        <f>IF('Sponsor Oversight of Schools'!Q74&lt;&gt;"",'Sponsor Oversight of Schools'!Q74,"")</f>
        <v/>
      </c>
      <c r="F66">
        <f>'Sponsor Oversight of Schools'!S74</f>
        <v>0</v>
      </c>
      <c r="G66">
        <f>'Sponsor Oversight of Schools'!T74</f>
        <v>0</v>
      </c>
      <c r="H66" s="7">
        <f>'Sponsor Oversight of Schools'!U74</f>
        <v>0</v>
      </c>
    </row>
    <row r="67" spans="1:8" x14ac:dyDescent="0.35">
      <c r="A67">
        <f>'Sponsor Oversight of Schools'!$H$4</f>
        <v>0</v>
      </c>
      <c r="B67" s="5">
        <f>'Sponsor Oversight of Schools'!$H$2</f>
        <v>0</v>
      </c>
      <c r="C67">
        <f>'Sponsor Oversight of Schools'!A75</f>
        <v>187</v>
      </c>
      <c r="D67" t="str">
        <f>'Sponsor Oversight of Schools'!O75</f>
        <v/>
      </c>
      <c r="E67" t="str">
        <f>IF('Sponsor Oversight of Schools'!Q75&lt;&gt;"",'Sponsor Oversight of Schools'!Q75,"")</f>
        <v/>
      </c>
      <c r="F67">
        <f>'Sponsor Oversight of Schools'!S75</f>
        <v>0</v>
      </c>
      <c r="G67">
        <f>'Sponsor Oversight of Schools'!T75</f>
        <v>0</v>
      </c>
      <c r="H67" s="7">
        <f>'Sponsor Oversight of Schools'!U75</f>
        <v>0</v>
      </c>
    </row>
    <row r="68" spans="1:8" x14ac:dyDescent="0.35">
      <c r="A68">
        <f>'Sponsor Oversight of Schools'!$H$4</f>
        <v>0</v>
      </c>
      <c r="B68" s="5">
        <f>'Sponsor Oversight of Schools'!$H$2</f>
        <v>0</v>
      </c>
      <c r="C68">
        <f>'Sponsor Oversight of Schools'!A76</f>
        <v>196</v>
      </c>
      <c r="D68" t="str">
        <f>'Sponsor Oversight of Schools'!O76</f>
        <v/>
      </c>
      <c r="E68" t="str">
        <f>IF('Sponsor Oversight of Schools'!Q76&lt;&gt;"",'Sponsor Oversight of Schools'!Q76,"")</f>
        <v/>
      </c>
      <c r="F68">
        <f>'Sponsor Oversight of Schools'!S76</f>
        <v>0</v>
      </c>
      <c r="G68">
        <f>'Sponsor Oversight of Schools'!T76</f>
        <v>0</v>
      </c>
      <c r="H68" s="7">
        <f>'Sponsor Oversight of Schools'!U76</f>
        <v>0</v>
      </c>
    </row>
    <row r="69" spans="1:8" x14ac:dyDescent="0.35">
      <c r="A69">
        <f>'Sponsor Oversight of Schools'!$H$4</f>
        <v>0</v>
      </c>
      <c r="B69" s="5">
        <f>'Sponsor Oversight of Schools'!$H$2</f>
        <v>0</v>
      </c>
      <c r="C69">
        <f>'Sponsor Oversight of Schools'!A77</f>
        <v>197</v>
      </c>
      <c r="D69" t="str">
        <f>'Sponsor Oversight of Schools'!O77</f>
        <v/>
      </c>
      <c r="E69" t="str">
        <f>IF('Sponsor Oversight of Schools'!Q77&lt;&gt;"",'Sponsor Oversight of Schools'!Q77,"")</f>
        <v/>
      </c>
      <c r="F69">
        <f>'Sponsor Oversight of Schools'!S77</f>
        <v>0</v>
      </c>
      <c r="G69">
        <f>'Sponsor Oversight of Schools'!T77</f>
        <v>0</v>
      </c>
      <c r="H69" s="7">
        <f>'Sponsor Oversight of Schools'!U77</f>
        <v>0</v>
      </c>
    </row>
    <row r="70" spans="1:8" x14ac:dyDescent="0.35">
      <c r="A70">
        <f>'Sponsor Oversight of Schools'!$H$4</f>
        <v>0</v>
      </c>
      <c r="B70" s="5">
        <f>'Sponsor Oversight of Schools'!$H$2</f>
        <v>0</v>
      </c>
      <c r="C70">
        <f>'Sponsor Oversight of Schools'!A78</f>
        <v>198</v>
      </c>
      <c r="D70" t="str">
        <f>'Sponsor Oversight of Schools'!O78</f>
        <v/>
      </c>
      <c r="E70" t="str">
        <f>IF('Sponsor Oversight of Schools'!Q78&lt;&gt;"",'Sponsor Oversight of Schools'!Q78,"")</f>
        <v/>
      </c>
      <c r="F70">
        <f>'Sponsor Oversight of Schools'!S78</f>
        <v>0</v>
      </c>
      <c r="G70">
        <f>'Sponsor Oversight of Schools'!T78</f>
        <v>0</v>
      </c>
      <c r="H70" s="7">
        <f>'Sponsor Oversight of Schools'!U78</f>
        <v>0</v>
      </c>
    </row>
    <row r="71" spans="1:8" x14ac:dyDescent="0.35">
      <c r="A71">
        <f>'Sponsor Oversight of Schools'!$H$4</f>
        <v>0</v>
      </c>
      <c r="B71" s="5">
        <f>'Sponsor Oversight of Schools'!$H$2</f>
        <v>0</v>
      </c>
      <c r="C71">
        <f>'Sponsor Oversight of Schools'!A79</f>
        <v>199</v>
      </c>
      <c r="D71" t="str">
        <f>'Sponsor Oversight of Schools'!O79</f>
        <v/>
      </c>
      <c r="E71" t="str">
        <f>IF('Sponsor Oversight of Schools'!Q79&lt;&gt;"",'Sponsor Oversight of Schools'!Q79,"")</f>
        <v/>
      </c>
      <c r="F71">
        <f>'Sponsor Oversight of Schools'!S79</f>
        <v>0</v>
      </c>
      <c r="G71">
        <f>'Sponsor Oversight of Schools'!T79</f>
        <v>0</v>
      </c>
      <c r="H71" s="7">
        <f>'Sponsor Oversight of Schools'!U79</f>
        <v>0</v>
      </c>
    </row>
    <row r="72" spans="1:8" x14ac:dyDescent="0.35">
      <c r="A72">
        <f>'Sponsor Oversight of Schools'!$H$4</f>
        <v>0</v>
      </c>
      <c r="B72" s="5">
        <f>'Sponsor Oversight of Schools'!$H$2</f>
        <v>0</v>
      </c>
      <c r="C72">
        <f>'Sponsor Oversight of Schools'!A80</f>
        <v>201</v>
      </c>
      <c r="D72" t="str">
        <f>'Sponsor Oversight of Schools'!O80</f>
        <v/>
      </c>
      <c r="E72" t="str">
        <f>IF('Sponsor Oversight of Schools'!Q80&lt;&gt;"",'Sponsor Oversight of Schools'!Q80,"")</f>
        <v/>
      </c>
      <c r="F72">
        <f>'Sponsor Oversight of Schools'!S80</f>
        <v>0</v>
      </c>
      <c r="G72">
        <f>'Sponsor Oversight of Schools'!T80</f>
        <v>0</v>
      </c>
      <c r="H72" s="7">
        <f>'Sponsor Oversight of Schools'!U80</f>
        <v>0</v>
      </c>
    </row>
    <row r="73" spans="1:8" x14ac:dyDescent="0.35">
      <c r="A73">
        <f>'Sponsor Oversight of Schools'!$H$4</f>
        <v>0</v>
      </c>
      <c r="B73" s="5">
        <f>'Sponsor Oversight of Schools'!$H$2</f>
        <v>0</v>
      </c>
      <c r="C73">
        <f>'Sponsor Oversight of Schools'!A81</f>
        <v>203</v>
      </c>
      <c r="D73" t="str">
        <f>'Sponsor Oversight of Schools'!O81</f>
        <v/>
      </c>
      <c r="E73" t="str">
        <f>IF('Sponsor Oversight of Schools'!Q81&lt;&gt;"",'Sponsor Oversight of Schools'!Q81,"")</f>
        <v/>
      </c>
      <c r="F73">
        <f>'Sponsor Oversight of Schools'!S81</f>
        <v>0</v>
      </c>
      <c r="G73">
        <f>'Sponsor Oversight of Schools'!T81</f>
        <v>0</v>
      </c>
      <c r="H73" s="7">
        <f>'Sponsor Oversight of Schools'!U81</f>
        <v>0</v>
      </c>
    </row>
    <row r="74" spans="1:8" x14ac:dyDescent="0.35">
      <c r="A74">
        <f>'Sponsor Oversight of Schools'!$H$4</f>
        <v>0</v>
      </c>
      <c r="B74" s="5">
        <f>'Sponsor Oversight of Schools'!$H$2</f>
        <v>0</v>
      </c>
      <c r="C74">
        <f>'Sponsor Oversight of Schools'!A82</f>
        <v>207</v>
      </c>
      <c r="D74" t="str">
        <f>'Sponsor Oversight of Schools'!O82</f>
        <v/>
      </c>
      <c r="E74" t="str">
        <f>IF('Sponsor Oversight of Schools'!Q82&lt;&gt;"",'Sponsor Oversight of Schools'!Q82,"")</f>
        <v/>
      </c>
      <c r="F74">
        <f>'Sponsor Oversight of Schools'!S82</f>
        <v>0</v>
      </c>
      <c r="G74">
        <f>'Sponsor Oversight of Schools'!T82</f>
        <v>0</v>
      </c>
      <c r="H74" s="7">
        <f>'Sponsor Oversight of Schools'!U82</f>
        <v>0</v>
      </c>
    </row>
    <row r="75" spans="1:8" x14ac:dyDescent="0.35">
      <c r="A75">
        <f>'Sponsor Oversight of Schools'!$H$4</f>
        <v>0</v>
      </c>
      <c r="B75" s="5">
        <f>'Sponsor Oversight of Schools'!$H$2</f>
        <v>0</v>
      </c>
      <c r="C75">
        <f>'Sponsor Oversight of Schools'!A83</f>
        <v>208</v>
      </c>
      <c r="D75" t="str">
        <f>'Sponsor Oversight of Schools'!O83</f>
        <v/>
      </c>
      <c r="E75" t="str">
        <f>IF('Sponsor Oversight of Schools'!Q83&lt;&gt;"",'Sponsor Oversight of Schools'!Q83,"")</f>
        <v/>
      </c>
      <c r="F75">
        <f>'Sponsor Oversight of Schools'!S83</f>
        <v>0</v>
      </c>
      <c r="G75">
        <f>'Sponsor Oversight of Schools'!T83</f>
        <v>0</v>
      </c>
      <c r="H75" s="7">
        <f>'Sponsor Oversight of Schools'!U83</f>
        <v>0</v>
      </c>
    </row>
    <row r="76" spans="1:8" x14ac:dyDescent="0.35">
      <c r="A76">
        <f>'Sponsor Oversight of Schools'!$H$4</f>
        <v>0</v>
      </c>
      <c r="B76" s="5">
        <f>'Sponsor Oversight of Schools'!$H$2</f>
        <v>0</v>
      </c>
      <c r="C76">
        <f>'Sponsor Oversight of Schools'!A84</f>
        <v>209</v>
      </c>
      <c r="D76" t="str">
        <f>'Sponsor Oversight of Schools'!O84</f>
        <v/>
      </c>
      <c r="E76" t="str">
        <f>IF('Sponsor Oversight of Schools'!Q84&lt;&gt;"",'Sponsor Oversight of Schools'!Q84,"")</f>
        <v/>
      </c>
      <c r="F76">
        <f>'Sponsor Oversight of Schools'!S84</f>
        <v>0</v>
      </c>
      <c r="G76">
        <f>'Sponsor Oversight of Schools'!T84</f>
        <v>0</v>
      </c>
      <c r="H76" s="7">
        <f>'Sponsor Oversight of Schools'!U84</f>
        <v>0</v>
      </c>
    </row>
    <row r="77" spans="1:8" x14ac:dyDescent="0.35">
      <c r="A77">
        <f>'Sponsor Oversight of Schools'!$H$4</f>
        <v>0</v>
      </c>
      <c r="B77" s="5">
        <f>'Sponsor Oversight of Schools'!$H$2</f>
        <v>0</v>
      </c>
      <c r="C77">
        <f>'Sponsor Oversight of Schools'!A85</f>
        <v>210</v>
      </c>
      <c r="D77" t="str">
        <f>'Sponsor Oversight of Schools'!O85</f>
        <v/>
      </c>
      <c r="E77" t="str">
        <f>IF('Sponsor Oversight of Schools'!Q85&lt;&gt;"",'Sponsor Oversight of Schools'!Q85,"")</f>
        <v/>
      </c>
      <c r="F77">
        <f>'Sponsor Oversight of Schools'!S85</f>
        <v>0</v>
      </c>
      <c r="G77">
        <f>'Sponsor Oversight of Schools'!T85</f>
        <v>0</v>
      </c>
      <c r="H77" s="7">
        <f>'Sponsor Oversight of Schools'!U85</f>
        <v>0</v>
      </c>
    </row>
    <row r="78" spans="1:8" x14ac:dyDescent="0.35">
      <c r="A78">
        <f>'Sponsor Oversight of Schools'!$H$4</f>
        <v>0</v>
      </c>
      <c r="B78" s="5">
        <f>'Sponsor Oversight of Schools'!$H$2</f>
        <v>0</v>
      </c>
      <c r="C78">
        <f>'Sponsor Oversight of Schools'!A86</f>
        <v>211</v>
      </c>
      <c r="D78" t="str">
        <f>'Sponsor Oversight of Schools'!O86</f>
        <v/>
      </c>
      <c r="E78" t="str">
        <f>IF('Sponsor Oversight of Schools'!Q86&lt;&gt;"",'Sponsor Oversight of Schools'!Q86,"")</f>
        <v/>
      </c>
      <c r="F78">
        <f>'Sponsor Oversight of Schools'!S86</f>
        <v>0</v>
      </c>
      <c r="G78">
        <f>'Sponsor Oversight of Schools'!T86</f>
        <v>0</v>
      </c>
      <c r="H78" s="7">
        <f>'Sponsor Oversight of Schools'!U86</f>
        <v>0</v>
      </c>
    </row>
    <row r="79" spans="1:8" x14ac:dyDescent="0.35">
      <c r="A79">
        <f>'Sponsor Oversight of Schools'!$H$4</f>
        <v>0</v>
      </c>
      <c r="B79" s="5">
        <f>'Sponsor Oversight of Schools'!$H$2</f>
        <v>0</v>
      </c>
      <c r="C79">
        <f>'Sponsor Oversight of Schools'!A87</f>
        <v>216</v>
      </c>
      <c r="D79" t="str">
        <f>'Sponsor Oversight of Schools'!O87</f>
        <v/>
      </c>
      <c r="E79" t="str">
        <f>IF('Sponsor Oversight of Schools'!Q87&lt;&gt;"",'Sponsor Oversight of Schools'!Q87,"")</f>
        <v/>
      </c>
      <c r="F79">
        <f>'Sponsor Oversight of Schools'!S87</f>
        <v>0</v>
      </c>
      <c r="G79">
        <f>'Sponsor Oversight of Schools'!T87</f>
        <v>0</v>
      </c>
      <c r="H79" s="7">
        <f>'Sponsor Oversight of Schools'!U87</f>
        <v>0</v>
      </c>
    </row>
    <row r="80" spans="1:8" x14ac:dyDescent="0.35">
      <c r="A80">
        <f>'Sponsor Oversight of Schools'!$H$4</f>
        <v>0</v>
      </c>
      <c r="B80" s="5">
        <f>'Sponsor Oversight of Schools'!$H$2</f>
        <v>0</v>
      </c>
      <c r="C80">
        <f>'Sponsor Oversight of Schools'!A88</f>
        <v>217</v>
      </c>
      <c r="D80" t="str">
        <f>'Sponsor Oversight of Schools'!O88</f>
        <v/>
      </c>
      <c r="E80" t="str">
        <f>IF('Sponsor Oversight of Schools'!Q88&lt;&gt;"",'Sponsor Oversight of Schools'!Q88,"")</f>
        <v/>
      </c>
      <c r="F80">
        <f>'Sponsor Oversight of Schools'!S88</f>
        <v>0</v>
      </c>
      <c r="G80">
        <f>'Sponsor Oversight of Schools'!T88</f>
        <v>0</v>
      </c>
      <c r="H80" s="7">
        <f>'Sponsor Oversight of Schools'!U88</f>
        <v>0</v>
      </c>
    </row>
    <row r="81" spans="1:8" x14ac:dyDescent="0.35">
      <c r="A81">
        <f>'Sponsor Oversight of Schools'!$H$4</f>
        <v>0</v>
      </c>
      <c r="B81" s="5">
        <f>'Sponsor Oversight of Schools'!$H$2</f>
        <v>0</v>
      </c>
      <c r="C81">
        <f>'Sponsor Oversight of Schools'!A89</f>
        <v>218</v>
      </c>
      <c r="D81" t="str">
        <f>'Sponsor Oversight of Schools'!O89</f>
        <v/>
      </c>
      <c r="E81" t="str">
        <f>IF('Sponsor Oversight of Schools'!Q89&lt;&gt;"",'Sponsor Oversight of Schools'!Q89,"")</f>
        <v/>
      </c>
      <c r="F81">
        <f>'Sponsor Oversight of Schools'!S89</f>
        <v>0</v>
      </c>
      <c r="G81">
        <f>'Sponsor Oversight of Schools'!T89</f>
        <v>0</v>
      </c>
      <c r="H81" s="7">
        <f>'Sponsor Oversight of Schools'!U89</f>
        <v>0</v>
      </c>
    </row>
    <row r="82" spans="1:8" x14ac:dyDescent="0.35">
      <c r="A82">
        <f>'Sponsor Oversight of Schools'!$H$4</f>
        <v>0</v>
      </c>
      <c r="B82" s="5">
        <f>'Sponsor Oversight of Schools'!$H$2</f>
        <v>0</v>
      </c>
      <c r="C82">
        <f>'Sponsor Oversight of Schools'!A90</f>
        <v>219</v>
      </c>
      <c r="D82" t="str">
        <f>'Sponsor Oversight of Schools'!O90</f>
        <v/>
      </c>
      <c r="E82" t="str">
        <f>IF('Sponsor Oversight of Schools'!Q90&lt;&gt;"",'Sponsor Oversight of Schools'!Q90,"")</f>
        <v/>
      </c>
      <c r="F82">
        <f>'Sponsor Oversight of Schools'!S90</f>
        <v>0</v>
      </c>
      <c r="G82">
        <f>'Sponsor Oversight of Schools'!T90</f>
        <v>0</v>
      </c>
      <c r="H82" s="7">
        <f>'Sponsor Oversight of Schools'!U90</f>
        <v>0</v>
      </c>
    </row>
    <row r="83" spans="1:8" x14ac:dyDescent="0.35">
      <c r="A83">
        <f>'Sponsor Oversight of Schools'!$H$4</f>
        <v>0</v>
      </c>
      <c r="B83" s="5">
        <f>'Sponsor Oversight of Schools'!$H$2</f>
        <v>0</v>
      </c>
      <c r="C83">
        <f>'Sponsor Oversight of Schools'!A91</f>
        <v>220</v>
      </c>
      <c r="D83" t="str">
        <f>'Sponsor Oversight of Schools'!O91</f>
        <v/>
      </c>
      <c r="E83" t="str">
        <f>IF('Sponsor Oversight of Schools'!Q91&lt;&gt;"",'Sponsor Oversight of Schools'!Q91,"")</f>
        <v/>
      </c>
      <c r="F83">
        <f>'Sponsor Oversight of Schools'!S91</f>
        <v>0</v>
      </c>
      <c r="G83">
        <f>'Sponsor Oversight of Schools'!T91</f>
        <v>0</v>
      </c>
      <c r="H83" s="7">
        <f>'Sponsor Oversight of Schools'!U91</f>
        <v>0</v>
      </c>
    </row>
    <row r="84" spans="1:8" ht="16.5" customHeight="1" x14ac:dyDescent="0.35">
      <c r="A84">
        <f>'Sponsor Oversight of Schools'!$H$4</f>
        <v>0</v>
      </c>
      <c r="B84" s="5">
        <f>'Sponsor Oversight of Schools'!$H$2</f>
        <v>0</v>
      </c>
      <c r="C84">
        <f>'Sponsor Oversight of Schools'!A92</f>
        <v>221</v>
      </c>
      <c r="D84" t="str">
        <f>'Sponsor Oversight of Schools'!O92</f>
        <v/>
      </c>
      <c r="E84" t="str">
        <f>IF('Sponsor Oversight of Schools'!Q92&lt;&gt;"",'Sponsor Oversight of Schools'!Q92,"")</f>
        <v/>
      </c>
      <c r="F84">
        <f>'Sponsor Oversight of Schools'!S92</f>
        <v>0</v>
      </c>
      <c r="G84">
        <f>'Sponsor Oversight of Schools'!T92</f>
        <v>0</v>
      </c>
      <c r="H84" s="7">
        <f>'Sponsor Oversight of Schools'!U92</f>
        <v>0</v>
      </c>
    </row>
    <row r="85" spans="1:8" x14ac:dyDescent="0.35">
      <c r="A85">
        <f>'Sponsor Oversight of Schools'!$H$4</f>
        <v>0</v>
      </c>
      <c r="B85" s="5">
        <f>'Sponsor Oversight of Schools'!$H$2</f>
        <v>0</v>
      </c>
      <c r="C85">
        <f>'Sponsor Oversight of Schools'!A93</f>
        <v>222</v>
      </c>
      <c r="D85" t="str">
        <f>'Sponsor Oversight of Schools'!O93</f>
        <v/>
      </c>
      <c r="E85" t="str">
        <f>IF('Sponsor Oversight of Schools'!Q93&lt;&gt;"",'Sponsor Oversight of Schools'!Q93,"")</f>
        <v/>
      </c>
      <c r="F85">
        <f>'Sponsor Oversight of Schools'!S93</f>
        <v>0</v>
      </c>
      <c r="G85">
        <f>'Sponsor Oversight of Schools'!T93</f>
        <v>0</v>
      </c>
      <c r="H85" s="7">
        <f>'Sponsor Oversight of Schools'!U93</f>
        <v>0</v>
      </c>
    </row>
    <row r="86" spans="1:8" x14ac:dyDescent="0.35">
      <c r="A86">
        <f>'Sponsor Oversight of Schools'!$H$4</f>
        <v>0</v>
      </c>
      <c r="B86" s="5">
        <f>'Sponsor Oversight of Schools'!$H$2</f>
        <v>0</v>
      </c>
      <c r="C86">
        <f>'Sponsor Oversight of Schools'!A94</f>
        <v>223</v>
      </c>
      <c r="D86" t="str">
        <f>'Sponsor Oversight of Schools'!O94</f>
        <v/>
      </c>
      <c r="E86" t="str">
        <f>IF('Sponsor Oversight of Schools'!Q94&lt;&gt;"",'Sponsor Oversight of Schools'!Q94,"")</f>
        <v/>
      </c>
      <c r="F86">
        <f>'Sponsor Oversight of Schools'!S94</f>
        <v>0</v>
      </c>
      <c r="G86">
        <f>'Sponsor Oversight of Schools'!T94</f>
        <v>0</v>
      </c>
      <c r="H86" s="7">
        <f>'Sponsor Oversight of Schools'!U94</f>
        <v>0</v>
      </c>
    </row>
    <row r="87" spans="1:8" x14ac:dyDescent="0.35">
      <c r="A87">
        <f>'Sponsor Oversight of Schools'!$H$4</f>
        <v>0</v>
      </c>
      <c r="B87" s="5">
        <f>'Sponsor Oversight of Schools'!$H$2</f>
        <v>0</v>
      </c>
      <c r="C87">
        <f>'Sponsor Oversight of Schools'!A95</f>
        <v>224</v>
      </c>
      <c r="D87" t="str">
        <f>'Sponsor Oversight of Schools'!O95</f>
        <v/>
      </c>
      <c r="E87" t="str">
        <f>IF('Sponsor Oversight of Schools'!Q95&lt;&gt;"",'Sponsor Oversight of Schools'!Q95,"")</f>
        <v/>
      </c>
      <c r="F87">
        <f>'Sponsor Oversight of Schools'!S95</f>
        <v>0</v>
      </c>
      <c r="G87">
        <f>'Sponsor Oversight of Schools'!T95</f>
        <v>0</v>
      </c>
      <c r="H87" s="7">
        <f>'Sponsor Oversight of Schools'!U95</f>
        <v>0</v>
      </c>
    </row>
    <row r="88" spans="1:8" x14ac:dyDescent="0.35">
      <c r="A88">
        <f>'Sponsor Oversight of Schools'!$H$4</f>
        <v>0</v>
      </c>
      <c r="B88" s="5">
        <f>'Sponsor Oversight of Schools'!$H$2</f>
        <v>0</v>
      </c>
      <c r="C88">
        <f>'Sponsor Oversight of Schools'!A96</f>
        <v>225</v>
      </c>
      <c r="D88" t="str">
        <f>'Sponsor Oversight of Schools'!O96</f>
        <v/>
      </c>
      <c r="E88" t="str">
        <f>IF('Sponsor Oversight of Schools'!Q96&lt;&gt;"",'Sponsor Oversight of Schools'!Q96,"")</f>
        <v/>
      </c>
      <c r="F88">
        <f>'Sponsor Oversight of Schools'!S96</f>
        <v>0</v>
      </c>
      <c r="G88">
        <f>'Sponsor Oversight of Schools'!T96</f>
        <v>0</v>
      </c>
      <c r="H88" s="7">
        <f>'Sponsor Oversight of Schools'!U96</f>
        <v>0</v>
      </c>
    </row>
    <row r="89" spans="1:8" x14ac:dyDescent="0.35">
      <c r="A89">
        <f>'Sponsor Oversight of Schools'!$H$4</f>
        <v>0</v>
      </c>
      <c r="B89" s="5">
        <f>'Sponsor Oversight of Schools'!$H$2</f>
        <v>0</v>
      </c>
      <c r="C89">
        <f>'Sponsor Oversight of Schools'!A97</f>
        <v>226</v>
      </c>
      <c r="D89" t="str">
        <f>'Sponsor Oversight of Schools'!O97</f>
        <v/>
      </c>
      <c r="E89" t="str">
        <f>IF('Sponsor Oversight of Schools'!Q97&lt;&gt;"",'Sponsor Oversight of Schools'!Q97,"")</f>
        <v/>
      </c>
      <c r="F89">
        <f>'Sponsor Oversight of Schools'!S97</f>
        <v>0</v>
      </c>
      <c r="G89">
        <f>'Sponsor Oversight of Schools'!T97</f>
        <v>0</v>
      </c>
      <c r="H89" s="7">
        <f>'Sponsor Oversight of Schools'!U97</f>
        <v>0</v>
      </c>
    </row>
    <row r="90" spans="1:8" x14ac:dyDescent="0.35">
      <c r="A90">
        <f>'Sponsor Oversight of Schools'!$H$4</f>
        <v>0</v>
      </c>
      <c r="B90" s="5">
        <f>'Sponsor Oversight of Schools'!$H$2</f>
        <v>0</v>
      </c>
      <c r="C90">
        <f>'Sponsor Oversight of Schools'!A98</f>
        <v>227</v>
      </c>
      <c r="D90" t="str">
        <f>'Sponsor Oversight of Schools'!O98</f>
        <v/>
      </c>
      <c r="E90" t="str">
        <f>IF('Sponsor Oversight of Schools'!Q98&lt;&gt;"",'Sponsor Oversight of Schools'!Q98,"")</f>
        <v/>
      </c>
      <c r="F90">
        <f>'Sponsor Oversight of Schools'!S98</f>
        <v>0</v>
      </c>
      <c r="G90">
        <f>'Sponsor Oversight of Schools'!T98</f>
        <v>0</v>
      </c>
      <c r="H90" s="7">
        <f>'Sponsor Oversight of Schools'!U98</f>
        <v>0</v>
      </c>
    </row>
    <row r="91" spans="1:8" x14ac:dyDescent="0.35">
      <c r="A91">
        <f>'Sponsor Oversight of Schools'!$H$4</f>
        <v>0</v>
      </c>
      <c r="B91" s="5">
        <f>'Sponsor Oversight of Schools'!$H$2</f>
        <v>0</v>
      </c>
      <c r="C91">
        <f>'Sponsor Oversight of Schools'!A99</f>
        <v>228</v>
      </c>
      <c r="D91" t="str">
        <f>'Sponsor Oversight of Schools'!O99</f>
        <v/>
      </c>
      <c r="E91" t="str">
        <f>IF('Sponsor Oversight of Schools'!Q99&lt;&gt;"",'Sponsor Oversight of Schools'!Q99,"")</f>
        <v/>
      </c>
      <c r="F91">
        <f>'Sponsor Oversight of Schools'!S99</f>
        <v>0</v>
      </c>
      <c r="G91">
        <f>'Sponsor Oversight of Schools'!T99</f>
        <v>0</v>
      </c>
      <c r="H91" s="7">
        <f>'Sponsor Oversight of Schools'!U99</f>
        <v>0</v>
      </c>
    </row>
    <row r="92" spans="1:8" x14ac:dyDescent="0.35">
      <c r="A92">
        <f>'Sponsor Oversight of Schools'!$H$4</f>
        <v>0</v>
      </c>
      <c r="B92" s="5">
        <f>'Sponsor Oversight of Schools'!$H$2</f>
        <v>0</v>
      </c>
      <c r="C92">
        <f>'Sponsor Oversight of Schools'!A100</f>
        <v>229</v>
      </c>
      <c r="D92" t="str">
        <f>'Sponsor Oversight of Schools'!O100</f>
        <v/>
      </c>
      <c r="E92" t="str">
        <f>IF('Sponsor Oversight of Schools'!Q100&lt;&gt;"",'Sponsor Oversight of Schools'!Q100,"")</f>
        <v/>
      </c>
      <c r="F92">
        <f>'Sponsor Oversight of Schools'!S100</f>
        <v>0</v>
      </c>
      <c r="G92">
        <f>'Sponsor Oversight of Schools'!T100</f>
        <v>0</v>
      </c>
      <c r="H92" s="7">
        <f>'Sponsor Oversight of Schools'!U100</f>
        <v>0</v>
      </c>
    </row>
    <row r="93" spans="1:8" x14ac:dyDescent="0.35">
      <c r="A93">
        <f>'Sponsor Oversight of Schools'!$H$4</f>
        <v>0</v>
      </c>
      <c r="B93" s="5">
        <f>'Sponsor Oversight of Schools'!$H$2</f>
        <v>0</v>
      </c>
      <c r="C93">
        <f>'Sponsor Oversight of Schools'!A101</f>
        <v>230</v>
      </c>
      <c r="D93" t="str">
        <f>'Sponsor Oversight of Schools'!O101</f>
        <v/>
      </c>
      <c r="E93" t="str">
        <f>IF('Sponsor Oversight of Schools'!Q101&lt;&gt;"",'Sponsor Oversight of Schools'!Q101,"")</f>
        <v/>
      </c>
      <c r="F93">
        <f>'Sponsor Oversight of Schools'!S101</f>
        <v>0</v>
      </c>
      <c r="G93">
        <f>'Sponsor Oversight of Schools'!T101</f>
        <v>0</v>
      </c>
      <c r="H93" s="7">
        <f>'Sponsor Oversight of Schools'!U101</f>
        <v>0</v>
      </c>
    </row>
    <row r="94" spans="1:8" x14ac:dyDescent="0.35">
      <c r="A94">
        <f>'Sponsor Oversight of Schools'!$H$4</f>
        <v>0</v>
      </c>
      <c r="B94" s="5">
        <f>'Sponsor Oversight of Schools'!$H$2</f>
        <v>0</v>
      </c>
      <c r="C94">
        <f>'Sponsor Oversight of Schools'!A102</f>
        <v>231</v>
      </c>
      <c r="D94" t="str">
        <f>'Sponsor Oversight of Schools'!O102</f>
        <v/>
      </c>
      <c r="E94" t="str">
        <f>IF('Sponsor Oversight of Schools'!Q102&lt;&gt;"",'Sponsor Oversight of Schools'!Q102,"")</f>
        <v/>
      </c>
      <c r="F94">
        <f>'Sponsor Oversight of Schools'!S102</f>
        <v>0</v>
      </c>
      <c r="G94">
        <f>'Sponsor Oversight of Schools'!T102</f>
        <v>0</v>
      </c>
      <c r="H94" s="7">
        <f>'Sponsor Oversight of Schools'!U102</f>
        <v>0</v>
      </c>
    </row>
    <row r="95" spans="1:8" x14ac:dyDescent="0.35">
      <c r="A95">
        <f>'Sponsor Oversight of Schools'!$H$4</f>
        <v>0</v>
      </c>
      <c r="B95" s="5">
        <f>'Sponsor Oversight of Schools'!$H$2</f>
        <v>0</v>
      </c>
      <c r="C95">
        <f>'Sponsor Oversight of Schools'!A103</f>
        <v>301</v>
      </c>
      <c r="D95" t="str">
        <f>'Sponsor Oversight of Schools'!O103</f>
        <v/>
      </c>
      <c r="E95" t="str">
        <f>IF('Sponsor Oversight of Schools'!Q103&lt;&gt;"",'Sponsor Oversight of Schools'!Q103,"")</f>
        <v/>
      </c>
      <c r="F95">
        <f>'Sponsor Oversight of Schools'!S103</f>
        <v>0</v>
      </c>
      <c r="G95">
        <f>'Sponsor Oversight of Schools'!T103</f>
        <v>0</v>
      </c>
      <c r="H95" s="7">
        <f>'Sponsor Oversight of Schools'!U103</f>
        <v>0</v>
      </c>
    </row>
    <row r="96" spans="1:8" x14ac:dyDescent="0.35">
      <c r="A96">
        <f>'Sponsor Oversight of Schools'!$H$4</f>
        <v>0</v>
      </c>
      <c r="B96" s="5">
        <f>'Sponsor Oversight of Schools'!$H$2</f>
        <v>0</v>
      </c>
      <c r="C96">
        <f>'Sponsor Oversight of Schools'!A104</f>
        <v>302</v>
      </c>
      <c r="D96" t="str">
        <f>'Sponsor Oversight of Schools'!O104</f>
        <v/>
      </c>
      <c r="E96" t="str">
        <f>IF('Sponsor Oversight of Schools'!Q104&lt;&gt;"",'Sponsor Oversight of Schools'!Q104,"")</f>
        <v/>
      </c>
      <c r="F96">
        <f>'Sponsor Oversight of Schools'!S104</f>
        <v>0</v>
      </c>
      <c r="G96">
        <f>'Sponsor Oversight of Schools'!T104</f>
        <v>0</v>
      </c>
      <c r="H96" s="7">
        <f>'Sponsor Oversight of Schools'!U104</f>
        <v>0</v>
      </c>
    </row>
    <row r="97" spans="1:8" x14ac:dyDescent="0.35">
      <c r="A97">
        <f>'Sponsor Oversight of Schools'!$H$4</f>
        <v>0</v>
      </c>
      <c r="B97" s="5">
        <f>'Sponsor Oversight of Schools'!$H$2</f>
        <v>0</v>
      </c>
      <c r="C97">
        <f>'Sponsor Oversight of Schools'!A105</f>
        <v>304</v>
      </c>
      <c r="D97" t="str">
        <f>'Sponsor Oversight of Schools'!O105</f>
        <v/>
      </c>
      <c r="E97" t="str">
        <f>IF('Sponsor Oversight of Schools'!Q105&lt;&gt;"",'Sponsor Oversight of Schools'!Q105,"")</f>
        <v/>
      </c>
      <c r="F97">
        <f>'Sponsor Oversight of Schools'!S105</f>
        <v>0</v>
      </c>
      <c r="G97">
        <f>'Sponsor Oversight of Schools'!T105</f>
        <v>0</v>
      </c>
      <c r="H97" s="7">
        <f>'Sponsor Oversight of Schools'!U105</f>
        <v>0</v>
      </c>
    </row>
    <row r="98" spans="1:8" x14ac:dyDescent="0.35">
      <c r="A98">
        <f>'Sponsor Oversight of Schools'!$H$4</f>
        <v>0</v>
      </c>
      <c r="B98" s="5">
        <f>'Sponsor Oversight of Schools'!$H$2</f>
        <v>0</v>
      </c>
      <c r="C98">
        <f>'Sponsor Oversight of Schools'!A106</f>
        <v>305</v>
      </c>
      <c r="D98" t="str">
        <f>'Sponsor Oversight of Schools'!O106</f>
        <v/>
      </c>
      <c r="E98" t="str">
        <f>IF('Sponsor Oversight of Schools'!Q106&lt;&gt;"",'Sponsor Oversight of Schools'!Q106,"")</f>
        <v/>
      </c>
      <c r="F98">
        <f>'Sponsor Oversight of Schools'!S106</f>
        <v>0</v>
      </c>
      <c r="G98">
        <f>'Sponsor Oversight of Schools'!T106</f>
        <v>0</v>
      </c>
      <c r="H98" s="7">
        <f>'Sponsor Oversight of Schools'!U106</f>
        <v>0</v>
      </c>
    </row>
    <row r="99" spans="1:8" x14ac:dyDescent="0.35">
      <c r="A99">
        <f>'Sponsor Oversight of Schools'!$H$4</f>
        <v>0</v>
      </c>
      <c r="B99" s="5">
        <f>'Sponsor Oversight of Schools'!$H$2</f>
        <v>0</v>
      </c>
      <c r="C99">
        <f>'Sponsor Oversight of Schools'!A107</f>
        <v>306</v>
      </c>
      <c r="D99" t="str">
        <f>'Sponsor Oversight of Schools'!O107</f>
        <v/>
      </c>
      <c r="E99" t="str">
        <f>IF('Sponsor Oversight of Schools'!Q107&lt;&gt;"",'Sponsor Oversight of Schools'!Q107,"")</f>
        <v/>
      </c>
      <c r="F99">
        <f>'Sponsor Oversight of Schools'!S107</f>
        <v>0</v>
      </c>
      <c r="G99">
        <f>'Sponsor Oversight of Schools'!T107</f>
        <v>0</v>
      </c>
      <c r="H99" s="7">
        <f>'Sponsor Oversight of Schools'!U107</f>
        <v>0</v>
      </c>
    </row>
    <row r="100" spans="1:8" x14ac:dyDescent="0.35">
      <c r="A100">
        <f>'Sponsor Oversight of Schools'!$H$4</f>
        <v>0</v>
      </c>
      <c r="B100" s="5">
        <f>'Sponsor Oversight of Schools'!$H$2</f>
        <v>0</v>
      </c>
      <c r="C100">
        <f>'Sponsor Oversight of Schools'!A108</f>
        <v>307</v>
      </c>
      <c r="D100" t="str">
        <f>'Sponsor Oversight of Schools'!O108</f>
        <v/>
      </c>
      <c r="E100" t="str">
        <f>IF('Sponsor Oversight of Schools'!Q108&lt;&gt;"",'Sponsor Oversight of Schools'!Q108,"")</f>
        <v/>
      </c>
      <c r="F100">
        <f>'Sponsor Oversight of Schools'!S108</f>
        <v>0</v>
      </c>
      <c r="G100">
        <f>'Sponsor Oversight of Schools'!T108</f>
        <v>0</v>
      </c>
      <c r="H100" s="7">
        <f>'Sponsor Oversight of Schools'!U108</f>
        <v>0</v>
      </c>
    </row>
    <row r="101" spans="1:8" x14ac:dyDescent="0.35">
      <c r="A101">
        <f>'Sponsor Oversight of Schools'!$H$4</f>
        <v>0</v>
      </c>
      <c r="B101" s="5">
        <f>'Sponsor Oversight of Schools'!$H$2</f>
        <v>0</v>
      </c>
      <c r="C101">
        <f>'Sponsor Oversight of Schools'!A109</f>
        <v>308</v>
      </c>
      <c r="D101" t="str">
        <f>'Sponsor Oversight of Schools'!O109</f>
        <v/>
      </c>
      <c r="E101" t="str">
        <f>IF('Sponsor Oversight of Schools'!Q109&lt;&gt;"",'Sponsor Oversight of Schools'!Q109,"")</f>
        <v/>
      </c>
      <c r="F101">
        <f>'Sponsor Oversight of Schools'!S109</f>
        <v>0</v>
      </c>
      <c r="G101">
        <f>'Sponsor Oversight of Schools'!T109</f>
        <v>0</v>
      </c>
      <c r="H101" s="7">
        <f>'Sponsor Oversight of Schools'!U109</f>
        <v>0</v>
      </c>
    </row>
    <row r="102" spans="1:8" x14ac:dyDescent="0.35">
      <c r="A102">
        <f>'Sponsor Oversight of Schools'!$H$4</f>
        <v>0</v>
      </c>
      <c r="B102" s="5">
        <f>'Sponsor Oversight of Schools'!$H$2</f>
        <v>0</v>
      </c>
      <c r="C102">
        <f>'Sponsor Oversight of Schools'!A110</f>
        <v>309</v>
      </c>
      <c r="D102" t="str">
        <f>'Sponsor Oversight of Schools'!O110</f>
        <v/>
      </c>
      <c r="E102" t="str">
        <f>IF('Sponsor Oversight of Schools'!Q110&lt;&gt;"",'Sponsor Oversight of Schools'!Q110,"")</f>
        <v/>
      </c>
      <c r="F102">
        <f>'Sponsor Oversight of Schools'!S110</f>
        <v>0</v>
      </c>
      <c r="G102">
        <f>'Sponsor Oversight of Schools'!T110</f>
        <v>0</v>
      </c>
      <c r="H102" s="7">
        <f>'Sponsor Oversight of Schools'!U110</f>
        <v>0</v>
      </c>
    </row>
    <row r="103" spans="1:8" x14ac:dyDescent="0.35">
      <c r="A103">
        <f>'Sponsor Oversight of Schools'!$H$4</f>
        <v>0</v>
      </c>
      <c r="B103" s="5">
        <f>'Sponsor Oversight of Schools'!$H$2</f>
        <v>0</v>
      </c>
      <c r="C103">
        <f>'Sponsor Oversight of Schools'!A111</f>
        <v>310</v>
      </c>
      <c r="D103" t="str">
        <f>'Sponsor Oversight of Schools'!O111</f>
        <v/>
      </c>
      <c r="E103" t="str">
        <f>IF('Sponsor Oversight of Schools'!Q111&lt;&gt;"",'Sponsor Oversight of Schools'!Q111,"")</f>
        <v/>
      </c>
      <c r="F103">
        <f>'Sponsor Oversight of Schools'!S111</f>
        <v>0</v>
      </c>
      <c r="G103">
        <f>'Sponsor Oversight of Schools'!T111</f>
        <v>0</v>
      </c>
      <c r="H103" s="7">
        <f>'Sponsor Oversight of Schools'!U111</f>
        <v>0</v>
      </c>
    </row>
    <row r="104" spans="1:8" x14ac:dyDescent="0.35">
      <c r="A104">
        <f>'Sponsor Oversight of Schools'!$H$4</f>
        <v>0</v>
      </c>
      <c r="B104" s="5">
        <f>'Sponsor Oversight of Schools'!$H$2</f>
        <v>0</v>
      </c>
      <c r="C104">
        <f>'Sponsor Oversight of Schools'!A112</f>
        <v>311</v>
      </c>
      <c r="D104" t="str">
        <f>'Sponsor Oversight of Schools'!O112</f>
        <v/>
      </c>
      <c r="E104" t="str">
        <f>IF('Sponsor Oversight of Schools'!Q112&lt;&gt;"",'Sponsor Oversight of Schools'!Q112,"")</f>
        <v/>
      </c>
      <c r="F104">
        <f>'Sponsor Oversight of Schools'!S112</f>
        <v>0</v>
      </c>
      <c r="G104">
        <f>'Sponsor Oversight of Schools'!T112</f>
        <v>0</v>
      </c>
      <c r="H104" s="7">
        <f>'Sponsor Oversight of Schools'!U112</f>
        <v>0</v>
      </c>
    </row>
    <row r="105" spans="1:8" x14ac:dyDescent="0.35">
      <c r="A105">
        <f>'Sponsor Oversight of Schools'!$H$4</f>
        <v>0</v>
      </c>
      <c r="B105" s="5">
        <f>'Sponsor Oversight of Schools'!$H$2</f>
        <v>0</v>
      </c>
      <c r="C105">
        <f>'Sponsor Oversight of Schools'!A113</f>
        <v>312</v>
      </c>
      <c r="D105" t="str">
        <f>'Sponsor Oversight of Schools'!O113</f>
        <v/>
      </c>
      <c r="E105" t="str">
        <f>IF('Sponsor Oversight of Schools'!Q113&lt;&gt;"",'Sponsor Oversight of Schools'!Q113,"")</f>
        <v/>
      </c>
      <c r="F105">
        <f>'Sponsor Oversight of Schools'!S113</f>
        <v>0</v>
      </c>
      <c r="G105">
        <f>'Sponsor Oversight of Schools'!T113</f>
        <v>0</v>
      </c>
      <c r="H105" s="7">
        <f>'Sponsor Oversight of Schools'!U113</f>
        <v>0</v>
      </c>
    </row>
    <row r="106" spans="1:8" x14ac:dyDescent="0.35">
      <c r="A106">
        <f>'Sponsor Oversight of Schools'!$H$4</f>
        <v>0</v>
      </c>
      <c r="B106" s="5">
        <f>'Sponsor Oversight of Schools'!$H$2</f>
        <v>0</v>
      </c>
      <c r="C106">
        <f>'Sponsor Oversight of Schools'!A114</f>
        <v>313</v>
      </c>
      <c r="D106" t="str">
        <f>'Sponsor Oversight of Schools'!O114</f>
        <v/>
      </c>
      <c r="E106" t="str">
        <f>IF('Sponsor Oversight of Schools'!Q114&lt;&gt;"",'Sponsor Oversight of Schools'!Q114,"")</f>
        <v/>
      </c>
      <c r="F106">
        <f>'Sponsor Oversight of Schools'!S114</f>
        <v>0</v>
      </c>
      <c r="G106">
        <f>'Sponsor Oversight of Schools'!T114</f>
        <v>0</v>
      </c>
      <c r="H106" s="7">
        <f>'Sponsor Oversight of Schools'!U114</f>
        <v>0</v>
      </c>
    </row>
    <row r="107" spans="1:8" x14ac:dyDescent="0.35">
      <c r="A107">
        <f>'Sponsor Oversight of Schools'!$H$4</f>
        <v>0</v>
      </c>
      <c r="B107" s="5">
        <f>'Sponsor Oversight of Schools'!$H$2</f>
        <v>0</v>
      </c>
      <c r="C107">
        <f>'Sponsor Oversight of Schools'!A115</f>
        <v>314</v>
      </c>
      <c r="D107" t="str">
        <f>'Sponsor Oversight of Schools'!O115</f>
        <v/>
      </c>
      <c r="E107" t="str">
        <f>IF('Sponsor Oversight of Schools'!Q115&lt;&gt;"",'Sponsor Oversight of Schools'!Q115,"")</f>
        <v/>
      </c>
      <c r="F107">
        <f>'Sponsor Oversight of Schools'!S115</f>
        <v>0</v>
      </c>
      <c r="G107">
        <f>'Sponsor Oversight of Schools'!T115</f>
        <v>0</v>
      </c>
      <c r="H107" s="7">
        <f>'Sponsor Oversight of Schools'!U115</f>
        <v>0</v>
      </c>
    </row>
    <row r="108" spans="1:8" x14ac:dyDescent="0.35">
      <c r="A108">
        <f>'Sponsor Oversight of Schools'!$H$4</f>
        <v>0</v>
      </c>
      <c r="B108" s="5">
        <f>'Sponsor Oversight of Schools'!$H$2</f>
        <v>0</v>
      </c>
      <c r="C108">
        <f>'Sponsor Oversight of Schools'!A116</f>
        <v>315</v>
      </c>
      <c r="D108" t="str">
        <f>'Sponsor Oversight of Schools'!O116</f>
        <v/>
      </c>
      <c r="E108" t="str">
        <f>IF('Sponsor Oversight of Schools'!Q116&lt;&gt;"",'Sponsor Oversight of Schools'!Q116,"")</f>
        <v/>
      </c>
      <c r="F108">
        <f>'Sponsor Oversight of Schools'!S116</f>
        <v>0</v>
      </c>
      <c r="G108">
        <f>'Sponsor Oversight of Schools'!T116</f>
        <v>0</v>
      </c>
      <c r="H108" s="7">
        <f>'Sponsor Oversight of Schools'!U116</f>
        <v>0</v>
      </c>
    </row>
    <row r="109" spans="1:8" x14ac:dyDescent="0.35">
      <c r="A109">
        <f>'Sponsor Oversight of Schools'!$H$4</f>
        <v>0</v>
      </c>
      <c r="B109" s="5">
        <f>'Sponsor Oversight of Schools'!$H$2</f>
        <v>0</v>
      </c>
      <c r="C109">
        <f>'Sponsor Oversight of Schools'!A117</f>
        <v>316</v>
      </c>
      <c r="D109" t="str">
        <f>'Sponsor Oversight of Schools'!O117</f>
        <v/>
      </c>
      <c r="E109" t="str">
        <f>IF('Sponsor Oversight of Schools'!Q117&lt;&gt;"",'Sponsor Oversight of Schools'!Q117,"")</f>
        <v/>
      </c>
      <c r="F109">
        <f>'Sponsor Oversight of Schools'!S117</f>
        <v>0</v>
      </c>
      <c r="G109">
        <f>'Sponsor Oversight of Schools'!T117</f>
        <v>0</v>
      </c>
      <c r="H109" s="7">
        <f>'Sponsor Oversight of Schools'!U117</f>
        <v>0</v>
      </c>
    </row>
    <row r="110" spans="1:8" x14ac:dyDescent="0.35">
      <c r="A110">
        <f>'Sponsor Oversight of Schools'!$H$4</f>
        <v>0</v>
      </c>
      <c r="B110" s="5">
        <f>'Sponsor Oversight of Schools'!$H$2</f>
        <v>0</v>
      </c>
      <c r="C110">
        <f>'Sponsor Oversight of Schools'!A118</f>
        <v>317</v>
      </c>
      <c r="D110" t="str">
        <f>'Sponsor Oversight of Schools'!O118</f>
        <v/>
      </c>
      <c r="E110" t="str">
        <f>IF('Sponsor Oversight of Schools'!Q118&lt;&gt;"",'Sponsor Oversight of Schools'!Q118,"")</f>
        <v/>
      </c>
      <c r="F110">
        <f>'Sponsor Oversight of Schools'!S118</f>
        <v>0</v>
      </c>
      <c r="G110">
        <f>'Sponsor Oversight of Schools'!T118</f>
        <v>0</v>
      </c>
      <c r="H110" s="7">
        <f>'Sponsor Oversight of Schools'!U118</f>
        <v>0</v>
      </c>
    </row>
    <row r="111" spans="1:8" x14ac:dyDescent="0.35">
      <c r="A111">
        <f>'Sponsor Oversight of Schools'!$H$4</f>
        <v>0</v>
      </c>
      <c r="B111" s="5">
        <f>'Sponsor Oversight of Schools'!$H$2</f>
        <v>0</v>
      </c>
      <c r="C111">
        <f>'Sponsor Oversight of Schools'!A119</f>
        <v>318</v>
      </c>
      <c r="D111" t="str">
        <f>'Sponsor Oversight of Schools'!O119</f>
        <v/>
      </c>
      <c r="E111" t="str">
        <f>IF('Sponsor Oversight of Schools'!Q119&lt;&gt;"",'Sponsor Oversight of Schools'!Q119,"")</f>
        <v/>
      </c>
      <c r="F111">
        <f>'Sponsor Oversight of Schools'!S119</f>
        <v>0</v>
      </c>
      <c r="G111">
        <f>'Sponsor Oversight of Schools'!T119</f>
        <v>0</v>
      </c>
      <c r="H111" s="7">
        <f>'Sponsor Oversight of Schools'!U119</f>
        <v>0</v>
      </c>
    </row>
    <row r="112" spans="1:8" x14ac:dyDescent="0.35">
      <c r="A112">
        <f>'Sponsor Oversight of Schools'!$H$4</f>
        <v>0</v>
      </c>
      <c r="B112" s="5">
        <f>'Sponsor Oversight of Schools'!$H$2</f>
        <v>0</v>
      </c>
      <c r="C112">
        <f>'Sponsor Oversight of Schools'!A120</f>
        <v>319</v>
      </c>
      <c r="D112" t="str">
        <f>'Sponsor Oversight of Schools'!O120</f>
        <v/>
      </c>
      <c r="E112" t="str">
        <f>IF('Sponsor Oversight of Schools'!Q120&lt;&gt;"",'Sponsor Oversight of Schools'!Q120,"")</f>
        <v/>
      </c>
      <c r="F112">
        <f>'Sponsor Oversight of Schools'!S120</f>
        <v>0</v>
      </c>
      <c r="G112">
        <f>'Sponsor Oversight of Schools'!T120</f>
        <v>0</v>
      </c>
      <c r="H112" s="7">
        <f>'Sponsor Oversight of Schools'!U120</f>
        <v>0</v>
      </c>
    </row>
    <row r="113" spans="1:8" x14ac:dyDescent="0.35">
      <c r="A113">
        <f>'Sponsor Oversight of Schools'!$H$4</f>
        <v>0</v>
      </c>
      <c r="B113" s="5">
        <f>'Sponsor Oversight of Schools'!$H$2</f>
        <v>0</v>
      </c>
      <c r="C113">
        <f>'Sponsor Oversight of Schools'!A121</f>
        <v>320</v>
      </c>
      <c r="D113" t="str">
        <f>'Sponsor Oversight of Schools'!O121</f>
        <v/>
      </c>
      <c r="E113" t="str">
        <f>IF('Sponsor Oversight of Schools'!Q121&lt;&gt;"",'Sponsor Oversight of Schools'!Q121,"")</f>
        <v/>
      </c>
      <c r="F113">
        <f>'Sponsor Oversight of Schools'!S121</f>
        <v>0</v>
      </c>
      <c r="G113">
        <f>'Sponsor Oversight of Schools'!T121</f>
        <v>0</v>
      </c>
      <c r="H113" s="7">
        <f>'Sponsor Oversight of Schools'!U121</f>
        <v>0</v>
      </c>
    </row>
    <row r="114" spans="1:8" x14ac:dyDescent="0.35">
      <c r="A114">
        <f>'Sponsor Oversight of Schools'!$H$4</f>
        <v>0</v>
      </c>
      <c r="B114" s="5">
        <f>'Sponsor Oversight of Schools'!$H$2</f>
        <v>0</v>
      </c>
      <c r="C114">
        <v>401</v>
      </c>
      <c r="D114" t="str">
        <f>IF('Sponsor Oversight of Schools'!O122="Go to item 401-B for sponsor certification",'Sponsor Oversight of Schools'!O123,'Sponsor Oversight of Schools'!O122)</f>
        <v/>
      </c>
      <c r="E114" t="str">
        <f>IF('Sponsor Oversight of Schools'!Q122&lt;&gt;"",'Sponsor Oversight of Schools'!Q122,"")</f>
        <v/>
      </c>
      <c r="F114">
        <f>'Sponsor Oversight of Schools'!S122</f>
        <v>0</v>
      </c>
      <c r="G114">
        <f>'Sponsor Oversight of Schools'!T122</f>
        <v>0</v>
      </c>
      <c r="H114" s="7">
        <f>'Sponsor Oversight of Schools'!U122</f>
        <v>0</v>
      </c>
    </row>
    <row r="115" spans="1:8" x14ac:dyDescent="0.35">
      <c r="A115">
        <f>'Sponsor Oversight of Schools'!$H$4</f>
        <v>0</v>
      </c>
      <c r="B115" s="5">
        <f>'Sponsor Oversight of Schools'!$H$2</f>
        <v>0</v>
      </c>
      <c r="C115">
        <f>'Sponsor Oversight of Schools'!A124</f>
        <v>402</v>
      </c>
      <c r="D115" t="str">
        <f>'Sponsor Oversight of Schools'!O124</f>
        <v/>
      </c>
      <c r="E115" t="str">
        <f>IF('Sponsor Oversight of Schools'!Q124&lt;&gt;"",'Sponsor Oversight of Schools'!Q124,"")</f>
        <v/>
      </c>
      <c r="F115">
        <f>'Sponsor Oversight of Schools'!S124</f>
        <v>0</v>
      </c>
      <c r="G115">
        <f>'Sponsor Oversight of Schools'!T124</f>
        <v>0</v>
      </c>
      <c r="H115" s="7">
        <f>'Sponsor Oversight of Schools'!U124</f>
        <v>0</v>
      </c>
    </row>
    <row r="116" spans="1:8" x14ac:dyDescent="0.35">
      <c r="A116">
        <f>'Sponsor Oversight of Schools'!$H$4</f>
        <v>0</v>
      </c>
      <c r="B116" s="5">
        <f>'Sponsor Oversight of Schools'!$H$2</f>
        <v>0</v>
      </c>
      <c r="C116">
        <f>'Sponsor Oversight of Schools'!A125</f>
        <v>403</v>
      </c>
      <c r="D116" t="str">
        <f>'Sponsor Oversight of Schools'!O125</f>
        <v/>
      </c>
      <c r="E116" t="str">
        <f>IF('Sponsor Oversight of Schools'!Q125&lt;&gt;"",'Sponsor Oversight of Schools'!Q125,"")</f>
        <v/>
      </c>
      <c r="F116">
        <f>'Sponsor Oversight of Schools'!S125</f>
        <v>0</v>
      </c>
      <c r="G116">
        <f>'Sponsor Oversight of Schools'!T125</f>
        <v>0</v>
      </c>
      <c r="H116" s="7">
        <f>'Sponsor Oversight of Schools'!U125</f>
        <v>0</v>
      </c>
    </row>
    <row r="117" spans="1:8" x14ac:dyDescent="0.35">
      <c r="A117">
        <f>'Sponsor Oversight of Schools'!$H$4</f>
        <v>0</v>
      </c>
      <c r="B117" s="5">
        <f>'Sponsor Oversight of Schools'!$H$2</f>
        <v>0</v>
      </c>
      <c r="C117">
        <f>'Sponsor Oversight of Schools'!A126</f>
        <v>404</v>
      </c>
      <c r="D117" t="str">
        <f>'Sponsor Oversight of Schools'!O126</f>
        <v/>
      </c>
      <c r="E117" t="str">
        <f>IF('Sponsor Oversight of Schools'!Q126&lt;&gt;"",'Sponsor Oversight of Schools'!Q126,"")</f>
        <v/>
      </c>
      <c r="F117">
        <f>'Sponsor Oversight of Schools'!S126</f>
        <v>0</v>
      </c>
      <c r="G117">
        <f>'Sponsor Oversight of Schools'!T126</f>
        <v>0</v>
      </c>
      <c r="H117" s="7">
        <f>'Sponsor Oversight of Schools'!U126</f>
        <v>0</v>
      </c>
    </row>
    <row r="118" spans="1:8" x14ac:dyDescent="0.35">
      <c r="A118">
        <f>'Sponsor Oversight of Schools'!$H$4</f>
        <v>0</v>
      </c>
      <c r="B118" s="5">
        <f>'Sponsor Oversight of Schools'!$H$2</f>
        <v>0</v>
      </c>
      <c r="C118">
        <f>'Sponsor Oversight of Schools'!A127</f>
        <v>405</v>
      </c>
      <c r="D118" t="str">
        <f>'Sponsor Oversight of Schools'!O127</f>
        <v/>
      </c>
      <c r="E118" t="str">
        <f>IF('Sponsor Oversight of Schools'!Q127&lt;&gt;"",'Sponsor Oversight of Schools'!Q127,"")</f>
        <v/>
      </c>
      <c r="F118">
        <f>'Sponsor Oversight of Schools'!S127</f>
        <v>0</v>
      </c>
      <c r="G118">
        <f>'Sponsor Oversight of Schools'!T127</f>
        <v>0</v>
      </c>
      <c r="H118" s="7">
        <f>'Sponsor Oversight of Schools'!U127</f>
        <v>0</v>
      </c>
    </row>
    <row r="119" spans="1:8" x14ac:dyDescent="0.35">
      <c r="A119">
        <f>'Sponsor Oversight of Schools'!$H$4</f>
        <v>0</v>
      </c>
      <c r="B119" s="5">
        <f>'Sponsor Oversight of Schools'!$H$2</f>
        <v>0</v>
      </c>
      <c r="C119">
        <f>'Sponsor Oversight of Schools'!A128</f>
        <v>406</v>
      </c>
      <c r="D119" t="str">
        <f>'Sponsor Oversight of Schools'!O128</f>
        <v/>
      </c>
      <c r="E119" t="str">
        <f>IF('Sponsor Oversight of Schools'!Q128&lt;&gt;"",'Sponsor Oversight of Schools'!Q128,"")</f>
        <v/>
      </c>
      <c r="F119">
        <f>'Sponsor Oversight of Schools'!S128</f>
        <v>0</v>
      </c>
      <c r="G119">
        <f>'Sponsor Oversight of Schools'!T128</f>
        <v>0</v>
      </c>
      <c r="H119" s="7">
        <f>'Sponsor Oversight of Schools'!U128</f>
        <v>0</v>
      </c>
    </row>
    <row r="120" spans="1:8" x14ac:dyDescent="0.35">
      <c r="A120">
        <f>'Sponsor Oversight of Schools'!$H$4</f>
        <v>0</v>
      </c>
      <c r="B120" s="5">
        <f>'Sponsor Oversight of Schools'!$H$2</f>
        <v>0</v>
      </c>
      <c r="C120">
        <f>'Sponsor Oversight of Schools'!A129</f>
        <v>407</v>
      </c>
      <c r="D120" t="str">
        <f>'Sponsor Oversight of Schools'!O129</f>
        <v/>
      </c>
      <c r="E120" t="str">
        <f>IF('Sponsor Oversight of Schools'!Q129&lt;&gt;"",'Sponsor Oversight of Schools'!Q129,"")</f>
        <v/>
      </c>
      <c r="F120">
        <f>'Sponsor Oversight of Schools'!S129</f>
        <v>0</v>
      </c>
      <c r="G120">
        <f>'Sponsor Oversight of Schools'!T129</f>
        <v>0</v>
      </c>
      <c r="H120" s="7">
        <f>'Sponsor Oversight of Schools'!U129</f>
        <v>0</v>
      </c>
    </row>
    <row r="121" spans="1:8" x14ac:dyDescent="0.35">
      <c r="A121">
        <f>'Sponsor Oversight of Schools'!$H$4</f>
        <v>0</v>
      </c>
      <c r="B121" s="5">
        <f>'Sponsor Oversight of Schools'!$H$2</f>
        <v>0</v>
      </c>
      <c r="C121">
        <f>'Sponsor Oversight of Schools'!A130</f>
        <v>408</v>
      </c>
      <c r="D121" t="str">
        <f>'Sponsor Oversight of Schools'!O130</f>
        <v/>
      </c>
      <c r="E121" t="str">
        <f>IF('Sponsor Oversight of Schools'!Q130&lt;&gt;"",'Sponsor Oversight of Schools'!Q130,"")</f>
        <v/>
      </c>
      <c r="F121">
        <f>'Sponsor Oversight of Schools'!S130</f>
        <v>0</v>
      </c>
      <c r="G121">
        <f>'Sponsor Oversight of Schools'!T130</f>
        <v>0</v>
      </c>
      <c r="H121" s="7">
        <f>'Sponsor Oversight of Schools'!U130</f>
        <v>0</v>
      </c>
    </row>
    <row r="122" spans="1:8" x14ac:dyDescent="0.35">
      <c r="A122">
        <f>'Sponsor Oversight of Schools'!$H$4</f>
        <v>0</v>
      </c>
      <c r="B122" s="5">
        <f>'Sponsor Oversight of Schools'!$H$2</f>
        <v>0</v>
      </c>
      <c r="C122">
        <f>'Sponsor Oversight of Schools'!A131</f>
        <v>409</v>
      </c>
      <c r="D122" t="str">
        <f>'Sponsor Oversight of Schools'!O131</f>
        <v/>
      </c>
      <c r="E122" t="str">
        <f>IF('Sponsor Oversight of Schools'!Q131&lt;&gt;"",'Sponsor Oversight of Schools'!Q131,"")</f>
        <v/>
      </c>
      <c r="F122">
        <f>'Sponsor Oversight of Schools'!S131</f>
        <v>0</v>
      </c>
      <c r="G122">
        <f>'Sponsor Oversight of Schools'!T131</f>
        <v>0</v>
      </c>
      <c r="H122" s="7">
        <f>'Sponsor Oversight of Schools'!U131</f>
        <v>0</v>
      </c>
    </row>
    <row r="123" spans="1:8" x14ac:dyDescent="0.35">
      <c r="A123">
        <f>'Sponsor Oversight of Schools'!$H$4</f>
        <v>0</v>
      </c>
      <c r="B123" s="5">
        <f>'Sponsor Oversight of Schools'!$H$2</f>
        <v>0</v>
      </c>
      <c r="C123">
        <f>'Sponsor Oversight of Schools'!A132</f>
        <v>410</v>
      </c>
      <c r="D123" t="str">
        <f>'Sponsor Oversight of Schools'!O132</f>
        <v/>
      </c>
      <c r="E123" t="str">
        <f>IF('Sponsor Oversight of Schools'!Q132&lt;&gt;"",'Sponsor Oversight of Schools'!Q132,"")</f>
        <v/>
      </c>
      <c r="F123">
        <f>'Sponsor Oversight of Schools'!S132</f>
        <v>0</v>
      </c>
      <c r="G123">
        <f>'Sponsor Oversight of Schools'!T132</f>
        <v>0</v>
      </c>
      <c r="H123" s="7">
        <f>'Sponsor Oversight of Schools'!U132</f>
        <v>0</v>
      </c>
    </row>
    <row r="124" spans="1:8" x14ac:dyDescent="0.35">
      <c r="A124">
        <f>'Sponsor Oversight of Schools'!$H$4</f>
        <v>0</v>
      </c>
      <c r="B124" s="5">
        <f>'Sponsor Oversight of Schools'!$H$2</f>
        <v>0</v>
      </c>
      <c r="C124">
        <f>'Sponsor Oversight of Schools'!A133</f>
        <v>411</v>
      </c>
      <c r="D124" t="str">
        <f>'Sponsor Oversight of Schools'!O133</f>
        <v/>
      </c>
      <c r="E124" t="str">
        <f>IF('Sponsor Oversight of Schools'!Q133&lt;&gt;"",'Sponsor Oversight of Schools'!Q133,"")</f>
        <v/>
      </c>
      <c r="F124">
        <f>'Sponsor Oversight of Schools'!S133</f>
        <v>0</v>
      </c>
      <c r="G124">
        <f>'Sponsor Oversight of Schools'!T133</f>
        <v>0</v>
      </c>
      <c r="H124" s="7">
        <f>'Sponsor Oversight of Schools'!U133</f>
        <v>0</v>
      </c>
    </row>
    <row r="125" spans="1:8" x14ac:dyDescent="0.35">
      <c r="A125">
        <f>'Sponsor Oversight of Schools'!$H$4</f>
        <v>0</v>
      </c>
      <c r="B125" s="5">
        <f>'Sponsor Oversight of Schools'!$H$2</f>
        <v>0</v>
      </c>
      <c r="C125">
        <f>'Sponsor Oversight of Schools'!A134</f>
        <v>412</v>
      </c>
      <c r="D125" t="str">
        <f>'Sponsor Oversight of Schools'!O134</f>
        <v/>
      </c>
      <c r="E125" t="str">
        <f>IF('Sponsor Oversight of Schools'!Q134&lt;&gt;"",'Sponsor Oversight of Schools'!Q134,"")</f>
        <v/>
      </c>
      <c r="F125">
        <f>'Sponsor Oversight of Schools'!S134</f>
        <v>0</v>
      </c>
      <c r="G125">
        <f>'Sponsor Oversight of Schools'!T134</f>
        <v>0</v>
      </c>
      <c r="H125" s="7">
        <f>'Sponsor Oversight of Schools'!U134</f>
        <v>0</v>
      </c>
    </row>
    <row r="126" spans="1:8" x14ac:dyDescent="0.35">
      <c r="A126">
        <f>'Sponsor Oversight of Schools'!$H$4</f>
        <v>0</v>
      </c>
      <c r="B126" s="5">
        <f>'Sponsor Oversight of Schools'!$H$2</f>
        <v>0</v>
      </c>
      <c r="C126">
        <f>'Sponsor Oversight of Schools'!A135</f>
        <v>413</v>
      </c>
      <c r="D126" t="str">
        <f>'Sponsor Oversight of Schools'!O135</f>
        <v/>
      </c>
      <c r="E126" t="str">
        <f>IF('Sponsor Oversight of Schools'!Q135&lt;&gt;"",'Sponsor Oversight of Schools'!Q135,"")</f>
        <v/>
      </c>
      <c r="F126">
        <f>'Sponsor Oversight of Schools'!S135</f>
        <v>0</v>
      </c>
      <c r="G126">
        <f>'Sponsor Oversight of Schools'!T135</f>
        <v>0</v>
      </c>
      <c r="H126" s="7">
        <f>'Sponsor Oversight of Schools'!U135</f>
        <v>0</v>
      </c>
    </row>
    <row r="127" spans="1:8" x14ac:dyDescent="0.35">
      <c r="A127">
        <f>'Sponsor Oversight of Schools'!$H$4</f>
        <v>0</v>
      </c>
      <c r="B127" s="5">
        <f>'Sponsor Oversight of Schools'!$H$2</f>
        <v>0</v>
      </c>
      <c r="C127">
        <f>'Sponsor Oversight of Schools'!A136</f>
        <v>414</v>
      </c>
      <c r="D127" t="str">
        <f>'Sponsor Oversight of Schools'!O136</f>
        <v/>
      </c>
      <c r="E127" t="str">
        <f>IF('Sponsor Oversight of Schools'!Q136&lt;&gt;"",'Sponsor Oversight of Schools'!Q136,"")</f>
        <v/>
      </c>
      <c r="F127">
        <f>'Sponsor Oversight of Schools'!S136</f>
        <v>0</v>
      </c>
      <c r="G127">
        <f>'Sponsor Oversight of Schools'!T136</f>
        <v>0</v>
      </c>
      <c r="H127" s="7">
        <f>'Sponsor Oversight of Schools'!U136</f>
        <v>0</v>
      </c>
    </row>
    <row r="128" spans="1:8" x14ac:dyDescent="0.35">
      <c r="A128">
        <f>'Sponsor Oversight of Schools'!$H$4</f>
        <v>0</v>
      </c>
      <c r="B128" s="5">
        <f>'Sponsor Oversight of Schools'!$H$2</f>
        <v>0</v>
      </c>
      <c r="C128">
        <f>'Sponsor Oversight of Schools'!A137</f>
        <v>415</v>
      </c>
      <c r="D128" t="str">
        <f>'Sponsor Oversight of Schools'!O137</f>
        <v/>
      </c>
      <c r="E128" t="str">
        <f>IF('Sponsor Oversight of Schools'!Q137&lt;&gt;"",'Sponsor Oversight of Schools'!Q137,"")</f>
        <v/>
      </c>
      <c r="F128">
        <f>'Sponsor Oversight of Schools'!S137</f>
        <v>0</v>
      </c>
      <c r="G128">
        <f>'Sponsor Oversight of Schools'!T137</f>
        <v>0</v>
      </c>
      <c r="H128" s="7">
        <f>'Sponsor Oversight of Schools'!U137</f>
        <v>0</v>
      </c>
    </row>
    <row r="129" spans="1:8" x14ac:dyDescent="0.35">
      <c r="A129">
        <f>'Sponsor Oversight of Schools'!$H$4</f>
        <v>0</v>
      </c>
      <c r="B129" s="5">
        <f>'Sponsor Oversight of Schools'!$H$2</f>
        <v>0</v>
      </c>
      <c r="C129">
        <f>'Sponsor Oversight of Schools'!A138</f>
        <v>416</v>
      </c>
      <c r="D129" t="str">
        <f>'Sponsor Oversight of Schools'!O138</f>
        <v/>
      </c>
      <c r="E129" t="str">
        <f>IF('Sponsor Oversight of Schools'!Q138&lt;&gt;"",'Sponsor Oversight of Schools'!Q138,"")</f>
        <v/>
      </c>
      <c r="F129">
        <f>'Sponsor Oversight of Schools'!S138</f>
        <v>0</v>
      </c>
      <c r="G129">
        <f>'Sponsor Oversight of Schools'!T138</f>
        <v>0</v>
      </c>
      <c r="H129" s="7">
        <f>'Sponsor Oversight of Schools'!U138</f>
        <v>0</v>
      </c>
    </row>
    <row r="130" spans="1:8" x14ac:dyDescent="0.35">
      <c r="A130">
        <f>'Sponsor Oversight of Schools'!$H$4</f>
        <v>0</v>
      </c>
      <c r="B130" s="5">
        <f>'Sponsor Oversight of Schools'!$H$2</f>
        <v>0</v>
      </c>
      <c r="C130">
        <f>'Sponsor Oversight of Schools'!A139</f>
        <v>417</v>
      </c>
      <c r="D130" t="str">
        <f>'Sponsor Oversight of Schools'!O139</f>
        <v/>
      </c>
      <c r="E130" t="str">
        <f>IF('Sponsor Oversight of Schools'!Q139&lt;&gt;"",'Sponsor Oversight of Schools'!Q139,"")</f>
        <v/>
      </c>
      <c r="F130">
        <f>'Sponsor Oversight of Schools'!S139</f>
        <v>0</v>
      </c>
      <c r="G130">
        <f>'Sponsor Oversight of Schools'!T139</f>
        <v>0</v>
      </c>
      <c r="H130" s="7">
        <f>'Sponsor Oversight of Schools'!U139</f>
        <v>0</v>
      </c>
    </row>
    <row r="131" spans="1:8" x14ac:dyDescent="0.35">
      <c r="A131">
        <f>'Sponsor Oversight of Schools'!$H$4</f>
        <v>0</v>
      </c>
      <c r="B131" s="5">
        <f>'Sponsor Oversight of Schools'!$H$2</f>
        <v>0</v>
      </c>
      <c r="C131">
        <f>'Sponsor Oversight of Schools'!A140</f>
        <v>418</v>
      </c>
      <c r="D131" t="str">
        <f>'Sponsor Oversight of Schools'!O140</f>
        <v/>
      </c>
      <c r="E131" t="str">
        <f>IF('Sponsor Oversight of Schools'!Q140&lt;&gt;"",'Sponsor Oversight of Schools'!Q140,"")</f>
        <v/>
      </c>
      <c r="F131">
        <f>'Sponsor Oversight of Schools'!S140</f>
        <v>0</v>
      </c>
      <c r="G131">
        <f>'Sponsor Oversight of Schools'!T140</f>
        <v>0</v>
      </c>
      <c r="H131" s="7">
        <f>'Sponsor Oversight of Schools'!U140</f>
        <v>0</v>
      </c>
    </row>
    <row r="132" spans="1:8" x14ac:dyDescent="0.35">
      <c r="A132">
        <f>'Sponsor Oversight of Schools'!$H$4</f>
        <v>0</v>
      </c>
      <c r="B132" s="5">
        <f>'Sponsor Oversight of Schools'!$H$2</f>
        <v>0</v>
      </c>
      <c r="C132">
        <f>'Sponsor Oversight of Schools'!A141</f>
        <v>426</v>
      </c>
      <c r="D132" t="str">
        <f>'Sponsor Oversight of Schools'!O141</f>
        <v/>
      </c>
      <c r="E132" t="str">
        <f>IF('Sponsor Oversight of Schools'!Q141&lt;&gt;"",'Sponsor Oversight of Schools'!Q141,"")</f>
        <v/>
      </c>
      <c r="F132">
        <f>'Sponsor Oversight of Schools'!S141</f>
        <v>0</v>
      </c>
      <c r="G132">
        <f>'Sponsor Oversight of Schools'!T141</f>
        <v>0</v>
      </c>
      <c r="H132" s="7">
        <f>'Sponsor Oversight of Schools'!U141</f>
        <v>0</v>
      </c>
    </row>
    <row r="133" spans="1:8" x14ac:dyDescent="0.35">
      <c r="A133">
        <f>'Sponsor Oversight of Schools'!$H$4</f>
        <v>0</v>
      </c>
      <c r="B133" s="5">
        <f>'Sponsor Oversight of Schools'!$H$2</f>
        <v>0</v>
      </c>
      <c r="C133">
        <f>'Sponsor Oversight of Schools'!A142</f>
        <v>427</v>
      </c>
      <c r="D133" t="str">
        <f>'Sponsor Oversight of Schools'!O142</f>
        <v/>
      </c>
      <c r="E133" t="str">
        <f>IF('Sponsor Oversight of Schools'!Q142&lt;&gt;"",'Sponsor Oversight of Schools'!Q142,"")</f>
        <v/>
      </c>
      <c r="F133">
        <f>'Sponsor Oversight of Schools'!S142</f>
        <v>0</v>
      </c>
      <c r="G133">
        <f>'Sponsor Oversight of Schools'!T142</f>
        <v>0</v>
      </c>
      <c r="H133" s="7">
        <f>'Sponsor Oversight of Schools'!U142</f>
        <v>0</v>
      </c>
    </row>
    <row r="134" spans="1:8" x14ac:dyDescent="0.35">
      <c r="A134">
        <f>'Sponsor Oversight of Schools'!$H$4</f>
        <v>0</v>
      </c>
      <c r="B134" s="5">
        <f>'Sponsor Oversight of Schools'!$H$2</f>
        <v>0</v>
      </c>
      <c r="C134">
        <f>'Sponsor Oversight of Schools'!A143</f>
        <v>428</v>
      </c>
      <c r="D134" t="str">
        <f>'Sponsor Oversight of Schools'!O143</f>
        <v/>
      </c>
      <c r="E134" t="str">
        <f>IF('Sponsor Oversight of Schools'!Q143&lt;&gt;"",'Sponsor Oversight of Schools'!Q143,"")</f>
        <v/>
      </c>
      <c r="F134">
        <f>'Sponsor Oversight of Schools'!S143</f>
        <v>0</v>
      </c>
      <c r="G134">
        <f>'Sponsor Oversight of Schools'!T143</f>
        <v>0</v>
      </c>
      <c r="H134" s="7">
        <f>'Sponsor Oversight of Schools'!U143</f>
        <v>0</v>
      </c>
    </row>
    <row r="135" spans="1:8" x14ac:dyDescent="0.35">
      <c r="A135">
        <f>'Sponsor Oversight of Schools'!$H$4</f>
        <v>0</v>
      </c>
      <c r="B135" s="5">
        <f>'Sponsor Oversight of Schools'!$H$2</f>
        <v>0</v>
      </c>
      <c r="C135">
        <f>'Sponsor Oversight of Schools'!A144</f>
        <v>429</v>
      </c>
      <c r="D135" t="str">
        <f>'Sponsor Oversight of Schools'!O144</f>
        <v/>
      </c>
      <c r="E135" t="str">
        <f>IF('Sponsor Oversight of Schools'!Q144&lt;&gt;"",'Sponsor Oversight of Schools'!Q144,"")</f>
        <v/>
      </c>
      <c r="F135">
        <f>'Sponsor Oversight of Schools'!S144</f>
        <v>0</v>
      </c>
      <c r="G135">
        <f>'Sponsor Oversight of Schools'!T144</f>
        <v>0</v>
      </c>
      <c r="H135" s="7">
        <f>'Sponsor Oversight of Schools'!U144</f>
        <v>0</v>
      </c>
    </row>
    <row r="136" spans="1:8" x14ac:dyDescent="0.35">
      <c r="A136">
        <f>'Sponsor Oversight of Schools'!$H$4</f>
        <v>0</v>
      </c>
      <c r="B136" s="5">
        <f>'Sponsor Oversight of Schools'!$H$2</f>
        <v>0</v>
      </c>
      <c r="C136">
        <f>'Sponsor Oversight of Schools'!A145</f>
        <v>431</v>
      </c>
      <c r="D136" t="str">
        <f>'Sponsor Oversight of Schools'!O145</f>
        <v/>
      </c>
      <c r="E136" t="str">
        <f>IF('Sponsor Oversight of Schools'!Q145&lt;&gt;"",'Sponsor Oversight of Schools'!Q145,"")</f>
        <v/>
      </c>
      <c r="F136">
        <f>'Sponsor Oversight of Schools'!S145</f>
        <v>0</v>
      </c>
      <c r="G136">
        <f>'Sponsor Oversight of Schools'!T145</f>
        <v>0</v>
      </c>
      <c r="H136" s="7">
        <f>'Sponsor Oversight of Schools'!U145</f>
        <v>0</v>
      </c>
    </row>
    <row r="137" spans="1:8" x14ac:dyDescent="0.35">
      <c r="A137">
        <f>'Sponsor Oversight of Schools'!$H$4</f>
        <v>0</v>
      </c>
      <c r="B137" s="5">
        <f>'Sponsor Oversight of Schools'!$H$2</f>
        <v>0</v>
      </c>
      <c r="C137">
        <f>'Sponsor Oversight of Schools'!A146</f>
        <v>432</v>
      </c>
      <c r="D137" t="str">
        <f>'Sponsor Oversight of Schools'!O146</f>
        <v/>
      </c>
      <c r="E137" t="str">
        <f>IF('Sponsor Oversight of Schools'!Q146&lt;&gt;"",'Sponsor Oversight of Schools'!Q146,"")</f>
        <v/>
      </c>
      <c r="F137">
        <f>'Sponsor Oversight of Schools'!S146</f>
        <v>0</v>
      </c>
      <c r="G137">
        <f>'Sponsor Oversight of Schools'!T146</f>
        <v>0</v>
      </c>
      <c r="H137" s="7">
        <f>'Sponsor Oversight of Schools'!U146</f>
        <v>0</v>
      </c>
    </row>
    <row r="138" spans="1:8" x14ac:dyDescent="0.35">
      <c r="A138">
        <f>'Sponsor Oversight of Schools'!$H$4</f>
        <v>0</v>
      </c>
      <c r="B138" s="5">
        <f>'Sponsor Oversight of Schools'!$H$2</f>
        <v>0</v>
      </c>
      <c r="C138">
        <f>'Sponsor Oversight of Schools'!A147</f>
        <v>433</v>
      </c>
      <c r="D138" t="str">
        <f>'Sponsor Oversight of Schools'!O147</f>
        <v/>
      </c>
      <c r="E138" t="str">
        <f>IF('Sponsor Oversight of Schools'!Q147&lt;&gt;"",'Sponsor Oversight of Schools'!Q147,"")</f>
        <v/>
      </c>
      <c r="F138">
        <f>'Sponsor Oversight of Schools'!S147</f>
        <v>0</v>
      </c>
      <c r="G138">
        <f>'Sponsor Oversight of Schools'!T147</f>
        <v>0</v>
      </c>
      <c r="H138" s="7">
        <f>'Sponsor Oversight of Schools'!U147</f>
        <v>0</v>
      </c>
    </row>
    <row r="139" spans="1:8" x14ac:dyDescent="0.35">
      <c r="A139">
        <f>'Sponsor Oversight of Schools'!$H$4</f>
        <v>0</v>
      </c>
      <c r="B139" s="5">
        <f>'Sponsor Oversight of Schools'!$H$2</f>
        <v>0</v>
      </c>
      <c r="C139">
        <f>'Sponsor Oversight of Schools'!A148</f>
        <v>434</v>
      </c>
      <c r="D139" t="str">
        <f>'Sponsor Oversight of Schools'!O148</f>
        <v/>
      </c>
      <c r="E139" t="str">
        <f>IF('Sponsor Oversight of Schools'!Q148&lt;&gt;"",'Sponsor Oversight of Schools'!Q148,"")</f>
        <v/>
      </c>
      <c r="F139">
        <f>'Sponsor Oversight of Schools'!S148</f>
        <v>0</v>
      </c>
      <c r="G139">
        <f>'Sponsor Oversight of Schools'!T148</f>
        <v>0</v>
      </c>
      <c r="H139" s="7">
        <f>'Sponsor Oversight of Schools'!U148</f>
        <v>0</v>
      </c>
    </row>
    <row r="140" spans="1:8" x14ac:dyDescent="0.35">
      <c r="A140">
        <f>'Sponsor Oversight of Schools'!$H$4</f>
        <v>0</v>
      </c>
      <c r="B140" s="5">
        <f>'Sponsor Oversight of Schools'!$H$2</f>
        <v>0</v>
      </c>
      <c r="C140">
        <f>'Sponsor Oversight of Schools'!A149</f>
        <v>435</v>
      </c>
      <c r="D140" t="str">
        <f>'Sponsor Oversight of Schools'!O149</f>
        <v/>
      </c>
      <c r="E140" t="str">
        <f>IF('Sponsor Oversight of Schools'!Q149&lt;&gt;"",'Sponsor Oversight of Schools'!Q149,"")</f>
        <v/>
      </c>
      <c r="F140">
        <f>'Sponsor Oversight of Schools'!S149</f>
        <v>0</v>
      </c>
      <c r="G140">
        <f>'Sponsor Oversight of Schools'!T149</f>
        <v>0</v>
      </c>
      <c r="H140" s="7">
        <f>'Sponsor Oversight of Schools'!U149</f>
        <v>0</v>
      </c>
    </row>
    <row r="141" spans="1:8" x14ac:dyDescent="0.35">
      <c r="A141">
        <f>'Sponsor Oversight of Schools'!$H$4</f>
        <v>0</v>
      </c>
      <c r="B141" s="5">
        <f>'Sponsor Oversight of Schools'!$H$2</f>
        <v>0</v>
      </c>
      <c r="C141">
        <f>'Sponsor Oversight of Schools'!A150</f>
        <v>436</v>
      </c>
      <c r="D141" t="str">
        <f>'Sponsor Oversight of Schools'!O150</f>
        <v/>
      </c>
      <c r="E141" t="str">
        <f>IF('Sponsor Oversight of Schools'!Q150&lt;&gt;"",'Sponsor Oversight of Schools'!Q150,"")</f>
        <v/>
      </c>
      <c r="F141">
        <f>'Sponsor Oversight of Schools'!S150</f>
        <v>0</v>
      </c>
      <c r="G141">
        <f>'Sponsor Oversight of Schools'!T150</f>
        <v>0</v>
      </c>
      <c r="H141" s="7">
        <f>'Sponsor Oversight of Schools'!U150</f>
        <v>0</v>
      </c>
    </row>
    <row r="142" spans="1:8" x14ac:dyDescent="0.35">
      <c r="A142">
        <f>'Sponsor Oversight of Schools'!$H$4</f>
        <v>0</v>
      </c>
      <c r="B142" s="5">
        <f>'Sponsor Oversight of Schools'!$H$2</f>
        <v>0</v>
      </c>
      <c r="C142">
        <f>'Sponsor Oversight of Schools'!A151</f>
        <v>437</v>
      </c>
      <c r="D142" t="str">
        <f>'Sponsor Oversight of Schools'!O151</f>
        <v/>
      </c>
      <c r="E142" t="str">
        <f>IF('Sponsor Oversight of Schools'!Q151&lt;&gt;"",'Sponsor Oversight of Schools'!Q151,"")</f>
        <v/>
      </c>
      <c r="F142">
        <f>'Sponsor Oversight of Schools'!S151</f>
        <v>0</v>
      </c>
      <c r="G142">
        <f>'Sponsor Oversight of Schools'!T151</f>
        <v>0</v>
      </c>
      <c r="H142" s="7">
        <f>'Sponsor Oversight of Schools'!U151</f>
        <v>0</v>
      </c>
    </row>
    <row r="143" spans="1:8" x14ac:dyDescent="0.35">
      <c r="A143">
        <f>'Sponsor Oversight of Schools'!$H$4</f>
        <v>0</v>
      </c>
      <c r="B143" s="5">
        <f>'Sponsor Oversight of Schools'!$H$2</f>
        <v>0</v>
      </c>
      <c r="C143">
        <f>'Sponsor Oversight of Schools'!A152</f>
        <v>438</v>
      </c>
      <c r="D143" t="str">
        <f>'Sponsor Oversight of Schools'!O152</f>
        <v/>
      </c>
      <c r="E143" t="str">
        <f>IF('Sponsor Oversight of Schools'!Q152&lt;&gt;"",'Sponsor Oversight of Schools'!Q152,"")</f>
        <v/>
      </c>
      <c r="F143">
        <f>'Sponsor Oversight of Schools'!S152</f>
        <v>0</v>
      </c>
      <c r="G143">
        <f>'Sponsor Oversight of Schools'!T152</f>
        <v>0</v>
      </c>
      <c r="H143" s="7">
        <f>'Sponsor Oversight of Schools'!U152</f>
        <v>0</v>
      </c>
    </row>
    <row r="144" spans="1:8" x14ac:dyDescent="0.35">
      <c r="A144">
        <f>'Sponsor Oversight of Schools'!$H$4</f>
        <v>0</v>
      </c>
      <c r="B144" s="5">
        <f>'Sponsor Oversight of Schools'!$H$2</f>
        <v>0</v>
      </c>
      <c r="C144">
        <f>'Sponsor Oversight of Schools'!A153</f>
        <v>439</v>
      </c>
      <c r="D144" t="str">
        <f>'Sponsor Oversight of Schools'!O153</f>
        <v/>
      </c>
      <c r="E144" t="str">
        <f>IF('Sponsor Oversight of Schools'!Q153&lt;&gt;"",'Sponsor Oversight of Schools'!Q153,"")</f>
        <v/>
      </c>
      <c r="F144">
        <f>'Sponsor Oversight of Schools'!S153</f>
        <v>0</v>
      </c>
      <c r="G144">
        <f>'Sponsor Oversight of Schools'!T153</f>
        <v>0</v>
      </c>
      <c r="H144" s="7">
        <f>'Sponsor Oversight of Schools'!U153</f>
        <v>0</v>
      </c>
    </row>
    <row r="145" spans="1:8" x14ac:dyDescent="0.35">
      <c r="A145">
        <f>'Sponsor Oversight of Schools'!$H$4</f>
        <v>0</v>
      </c>
      <c r="B145" s="5">
        <f>'Sponsor Oversight of Schools'!$H$2</f>
        <v>0</v>
      </c>
      <c r="C145">
        <f>'Sponsor Oversight of Schools'!A154</f>
        <v>440</v>
      </c>
      <c r="D145" t="str">
        <f>'Sponsor Oversight of Schools'!O154</f>
        <v/>
      </c>
      <c r="E145" t="str">
        <f>IF('Sponsor Oversight of Schools'!Q154&lt;&gt;"",'Sponsor Oversight of Schools'!Q154,"")</f>
        <v/>
      </c>
      <c r="F145">
        <f>'Sponsor Oversight of Schools'!S154</f>
        <v>0</v>
      </c>
      <c r="G145">
        <f>'Sponsor Oversight of Schools'!T154</f>
        <v>0</v>
      </c>
      <c r="H145" s="7">
        <f>'Sponsor Oversight of Schools'!U154</f>
        <v>0</v>
      </c>
    </row>
    <row r="146" spans="1:8" x14ac:dyDescent="0.35">
      <c r="A146">
        <f>'Sponsor Oversight of Schools'!$H$4</f>
        <v>0</v>
      </c>
      <c r="B146" s="5">
        <f>'Sponsor Oversight of Schools'!$H$2</f>
        <v>0</v>
      </c>
      <c r="C146">
        <f>'Sponsor Oversight of Schools'!A155</f>
        <v>441</v>
      </c>
      <c r="D146" t="str">
        <f>'Sponsor Oversight of Schools'!O155</f>
        <v/>
      </c>
      <c r="E146" t="str">
        <f>IF('Sponsor Oversight of Schools'!Q155&lt;&gt;"",'Sponsor Oversight of Schools'!Q155,"")</f>
        <v/>
      </c>
      <c r="F146">
        <f>'Sponsor Oversight of Schools'!S155</f>
        <v>0</v>
      </c>
      <c r="G146">
        <f>'Sponsor Oversight of Schools'!T155</f>
        <v>0</v>
      </c>
      <c r="H146" s="7">
        <f>'Sponsor Oversight of Schools'!U155</f>
        <v>0</v>
      </c>
    </row>
    <row r="147" spans="1:8" x14ac:dyDescent="0.35">
      <c r="A147">
        <f>'Sponsor Oversight of Schools'!$H$4</f>
        <v>0</v>
      </c>
      <c r="B147" s="5">
        <f>'Sponsor Oversight of Schools'!$H$2</f>
        <v>0</v>
      </c>
      <c r="C147">
        <f>'Sponsor Oversight of Schools'!A156</f>
        <v>442</v>
      </c>
      <c r="D147" t="str">
        <f>'Sponsor Oversight of Schools'!O156</f>
        <v/>
      </c>
      <c r="E147" t="str">
        <f>IF('Sponsor Oversight of Schools'!Q156&lt;&gt;"",'Sponsor Oversight of Schools'!Q156,"")</f>
        <v/>
      </c>
      <c r="F147">
        <f>'Sponsor Oversight of Schools'!S156</f>
        <v>0</v>
      </c>
      <c r="G147">
        <f>'Sponsor Oversight of Schools'!T156</f>
        <v>0</v>
      </c>
      <c r="H147" s="7">
        <f>'Sponsor Oversight of Schools'!U156</f>
        <v>0</v>
      </c>
    </row>
    <row r="148" spans="1:8" x14ac:dyDescent="0.35">
      <c r="A148">
        <f>'Sponsor Oversight of Schools'!$H$4</f>
        <v>0</v>
      </c>
      <c r="B148" s="5">
        <f>'Sponsor Oversight of Schools'!$H$2</f>
        <v>0</v>
      </c>
      <c r="C148">
        <f>'Sponsor Oversight of Schools'!A157</f>
        <v>443</v>
      </c>
      <c r="D148" t="str">
        <f>'Sponsor Oversight of Schools'!O157</f>
        <v/>
      </c>
      <c r="E148" t="str">
        <f>IF('Sponsor Oversight of Schools'!Q157&lt;&gt;"",'Sponsor Oversight of Schools'!Q157,"")</f>
        <v/>
      </c>
      <c r="F148">
        <f>'Sponsor Oversight of Schools'!S157</f>
        <v>0</v>
      </c>
      <c r="G148">
        <f>'Sponsor Oversight of Schools'!T157</f>
        <v>0</v>
      </c>
      <c r="H148" s="7">
        <f>'Sponsor Oversight of Schools'!U157</f>
        <v>0</v>
      </c>
    </row>
    <row r="149" spans="1:8" x14ac:dyDescent="0.35">
      <c r="A149">
        <f>'Sponsor Oversight of Schools'!$H$4</f>
        <v>0</v>
      </c>
      <c r="B149" s="5">
        <f>'Sponsor Oversight of Schools'!$H$2</f>
        <v>0</v>
      </c>
      <c r="C149">
        <f>'Sponsor Oversight of Schools'!A158</f>
        <v>501</v>
      </c>
      <c r="D149" t="str">
        <f>'Sponsor Oversight of Schools'!O158</f>
        <v/>
      </c>
      <c r="E149" t="str">
        <f>IF('Sponsor Oversight of Schools'!Q158&lt;&gt;"",'Sponsor Oversight of Schools'!Q158,"")</f>
        <v/>
      </c>
      <c r="F149">
        <f>'Sponsor Oversight of Schools'!S158</f>
        <v>0</v>
      </c>
      <c r="G149">
        <f>'Sponsor Oversight of Schools'!T158</f>
        <v>0</v>
      </c>
      <c r="H149" s="7">
        <f>'Sponsor Oversight of Schools'!U158</f>
        <v>0</v>
      </c>
    </row>
    <row r="150" spans="1:8" x14ac:dyDescent="0.35">
      <c r="A150">
        <f>'Sponsor Oversight of Schools'!$H$4</f>
        <v>0</v>
      </c>
      <c r="B150" s="5">
        <f>'Sponsor Oversight of Schools'!$H$2</f>
        <v>0</v>
      </c>
      <c r="C150">
        <f>'Sponsor Oversight of Schools'!A159</f>
        <v>502</v>
      </c>
      <c r="D150" t="str">
        <f>'Sponsor Oversight of Schools'!O159</f>
        <v/>
      </c>
      <c r="E150" t="str">
        <f>IF('Sponsor Oversight of Schools'!Q159&lt;&gt;"",'Sponsor Oversight of Schools'!Q159,"")</f>
        <v/>
      </c>
      <c r="F150">
        <f>'Sponsor Oversight of Schools'!S159</f>
        <v>0</v>
      </c>
      <c r="G150">
        <f>'Sponsor Oversight of Schools'!T159</f>
        <v>0</v>
      </c>
      <c r="H150" s="7">
        <f>'Sponsor Oversight of Schools'!U159</f>
        <v>0</v>
      </c>
    </row>
    <row r="151" spans="1:8" x14ac:dyDescent="0.35">
      <c r="A151">
        <f>'Sponsor Oversight of Schools'!$H$4</f>
        <v>0</v>
      </c>
      <c r="B151" s="5">
        <f>'Sponsor Oversight of Schools'!$H$2</f>
        <v>0</v>
      </c>
      <c r="C151">
        <f>'Sponsor Oversight of Schools'!A160</f>
        <v>503</v>
      </c>
      <c r="D151" t="str">
        <f>'Sponsor Oversight of Schools'!O160</f>
        <v/>
      </c>
      <c r="E151" t="str">
        <f>IF('Sponsor Oversight of Schools'!Q160&lt;&gt;"",'Sponsor Oversight of Schools'!Q160,"")</f>
        <v/>
      </c>
      <c r="F151">
        <f>'Sponsor Oversight of Schools'!S160</f>
        <v>0</v>
      </c>
      <c r="G151">
        <f>'Sponsor Oversight of Schools'!T160</f>
        <v>0</v>
      </c>
      <c r="H151" s="7">
        <f>'Sponsor Oversight of Schools'!U160</f>
        <v>0</v>
      </c>
    </row>
    <row r="152" spans="1:8" x14ac:dyDescent="0.35">
      <c r="A152">
        <f>'Sponsor Oversight of Schools'!$H$4</f>
        <v>0</v>
      </c>
      <c r="B152" s="5">
        <f>'Sponsor Oversight of Schools'!$H$2</f>
        <v>0</v>
      </c>
      <c r="C152">
        <f>'Sponsor Oversight of Schools'!A161</f>
        <v>504</v>
      </c>
      <c r="D152" t="str">
        <f>'Sponsor Oversight of Schools'!O161</f>
        <v/>
      </c>
      <c r="E152" t="str">
        <f>IF('Sponsor Oversight of Schools'!Q161&lt;&gt;"",'Sponsor Oversight of Schools'!Q161,"")</f>
        <v/>
      </c>
      <c r="F152">
        <f>'Sponsor Oversight of Schools'!S161</f>
        <v>0</v>
      </c>
      <c r="G152">
        <f>'Sponsor Oversight of Schools'!T161</f>
        <v>0</v>
      </c>
      <c r="H152" s="7">
        <f>'Sponsor Oversight of Schools'!U161</f>
        <v>0</v>
      </c>
    </row>
    <row r="153" spans="1:8" x14ac:dyDescent="0.35">
      <c r="A153">
        <f>'Sponsor Oversight of Schools'!$H$4</f>
        <v>0</v>
      </c>
      <c r="B153" s="5">
        <f>'Sponsor Oversight of Schools'!$H$2</f>
        <v>0</v>
      </c>
      <c r="C153">
        <f>'Sponsor Oversight of Schools'!A162</f>
        <v>505</v>
      </c>
      <c r="D153" t="str">
        <f>'Sponsor Oversight of Schools'!O162</f>
        <v/>
      </c>
      <c r="E153" t="str">
        <f>IF('Sponsor Oversight of Schools'!Q162&lt;&gt;"",'Sponsor Oversight of Schools'!Q162,"")</f>
        <v/>
      </c>
      <c r="F153">
        <f>'Sponsor Oversight of Schools'!S162</f>
        <v>0</v>
      </c>
      <c r="G153">
        <f>'Sponsor Oversight of Schools'!T162</f>
        <v>0</v>
      </c>
      <c r="H153" s="7">
        <f>'Sponsor Oversight of Schools'!U162</f>
        <v>0</v>
      </c>
    </row>
    <row r="154" spans="1:8" x14ac:dyDescent="0.35">
      <c r="A154">
        <f>'Sponsor Oversight of Schools'!$H$4</f>
        <v>0</v>
      </c>
      <c r="B154" s="5">
        <f>'Sponsor Oversight of Schools'!$H$2</f>
        <v>0</v>
      </c>
      <c r="C154">
        <f>'Sponsor Oversight of Schools'!A163</f>
        <v>506</v>
      </c>
      <c r="D154" t="str">
        <f>'Sponsor Oversight of Schools'!O163</f>
        <v/>
      </c>
      <c r="E154" t="str">
        <f>IF('Sponsor Oversight of Schools'!Q163&lt;&gt;"",'Sponsor Oversight of Schools'!Q163,"")</f>
        <v/>
      </c>
      <c r="F154">
        <f>'Sponsor Oversight of Schools'!S163</f>
        <v>0</v>
      </c>
      <c r="G154">
        <f>'Sponsor Oversight of Schools'!T163</f>
        <v>0</v>
      </c>
      <c r="H154" s="7">
        <f>'Sponsor Oversight of Schools'!U163</f>
        <v>0</v>
      </c>
    </row>
    <row r="155" spans="1:8" x14ac:dyDescent="0.35">
      <c r="A155">
        <f>'Sponsor Oversight of Schools'!$H$4</f>
        <v>0</v>
      </c>
      <c r="B155" s="5">
        <f>'Sponsor Oversight of Schools'!$H$2</f>
        <v>0</v>
      </c>
      <c r="C155">
        <f>'Sponsor Oversight of Schools'!A164</f>
        <v>507</v>
      </c>
      <c r="D155" t="str">
        <f>'Sponsor Oversight of Schools'!O164</f>
        <v/>
      </c>
      <c r="E155" t="str">
        <f>IF('Sponsor Oversight of Schools'!Q164&lt;&gt;"",'Sponsor Oversight of Schools'!Q164,"")</f>
        <v/>
      </c>
      <c r="F155">
        <f>'Sponsor Oversight of Schools'!S164</f>
        <v>0</v>
      </c>
      <c r="G155">
        <f>'Sponsor Oversight of Schools'!T164</f>
        <v>0</v>
      </c>
      <c r="H155" s="7">
        <f>'Sponsor Oversight of Schools'!U164</f>
        <v>0</v>
      </c>
    </row>
    <row r="156" spans="1:8" x14ac:dyDescent="0.35">
      <c r="A156">
        <f>'Sponsor Oversight of Schools'!$H$4</f>
        <v>0</v>
      </c>
      <c r="B156" s="5">
        <f>'Sponsor Oversight of Schools'!$H$2</f>
        <v>0</v>
      </c>
      <c r="C156">
        <f>'Sponsor Oversight of Schools'!A165</f>
        <v>508</v>
      </c>
      <c r="D156" t="str">
        <f>'Sponsor Oversight of Schools'!O165</f>
        <v/>
      </c>
      <c r="E156" t="str">
        <f>IF('Sponsor Oversight of Schools'!Q165&lt;&gt;"",'Sponsor Oversight of Schools'!Q165,"")</f>
        <v/>
      </c>
      <c r="F156">
        <f>'Sponsor Oversight of Schools'!S165</f>
        <v>0</v>
      </c>
      <c r="G156">
        <f>'Sponsor Oversight of Schools'!T165</f>
        <v>0</v>
      </c>
      <c r="H156" s="7">
        <f>'Sponsor Oversight of Schools'!U165</f>
        <v>0</v>
      </c>
    </row>
    <row r="157" spans="1:8" x14ac:dyDescent="0.35">
      <c r="A157">
        <f>'Sponsor Oversight of Schools'!$H$4</f>
        <v>0</v>
      </c>
      <c r="B157" s="5">
        <f>'Sponsor Oversight of Schools'!$H$2</f>
        <v>0</v>
      </c>
      <c r="C157">
        <f>'Sponsor Oversight of Schools'!A166</f>
        <v>509</v>
      </c>
      <c r="D157" t="str">
        <f>'Sponsor Oversight of Schools'!O166</f>
        <v/>
      </c>
      <c r="E157" t="str">
        <f>IF('Sponsor Oversight of Schools'!Q166&lt;&gt;"",'Sponsor Oversight of Schools'!Q166,"")</f>
        <v/>
      </c>
      <c r="F157">
        <f>'Sponsor Oversight of Schools'!S166</f>
        <v>0</v>
      </c>
      <c r="G157">
        <f>'Sponsor Oversight of Schools'!T166</f>
        <v>0</v>
      </c>
      <c r="H157" s="7">
        <f>'Sponsor Oversight of Schools'!U166</f>
        <v>0</v>
      </c>
    </row>
    <row r="158" spans="1:8" x14ac:dyDescent="0.35">
      <c r="A158">
        <f>'Sponsor Oversight of Schools'!$H$4</f>
        <v>0</v>
      </c>
      <c r="B158" s="5">
        <f>'Sponsor Oversight of Schools'!$H$2</f>
        <v>0</v>
      </c>
      <c r="C158">
        <f>'Sponsor Oversight of Schools'!A167</f>
        <v>511</v>
      </c>
      <c r="D158" t="str">
        <f>'Sponsor Oversight of Schools'!O167</f>
        <v/>
      </c>
      <c r="E158" t="str">
        <f>IF('Sponsor Oversight of Schools'!Q167&lt;&gt;"",'Sponsor Oversight of Schools'!Q167,"")</f>
        <v/>
      </c>
      <c r="F158">
        <f>'Sponsor Oversight of Schools'!S167</f>
        <v>0</v>
      </c>
      <c r="G158">
        <f>'Sponsor Oversight of Schools'!T167</f>
        <v>0</v>
      </c>
      <c r="H158" s="7">
        <f>'Sponsor Oversight of Schools'!U167</f>
        <v>0</v>
      </c>
    </row>
    <row r="159" spans="1:8" x14ac:dyDescent="0.35">
      <c r="A159">
        <f>'Sponsor Oversight of Schools'!$H$4</f>
        <v>0</v>
      </c>
      <c r="B159" s="5">
        <f>'Sponsor Oversight of Schools'!$H$2</f>
        <v>0</v>
      </c>
      <c r="C159">
        <f>'Sponsor Oversight of Schools'!A168</f>
        <v>513</v>
      </c>
      <c r="D159" t="str">
        <f>'Sponsor Oversight of Schools'!O168</f>
        <v/>
      </c>
      <c r="E159" t="str">
        <f>IF('Sponsor Oversight of Schools'!Q168&lt;&gt;"",'Sponsor Oversight of Schools'!Q168,"")</f>
        <v/>
      </c>
      <c r="F159">
        <f>'Sponsor Oversight of Schools'!S168</f>
        <v>0</v>
      </c>
      <c r="G159">
        <f>'Sponsor Oversight of Schools'!T168</f>
        <v>0</v>
      </c>
      <c r="H159" s="7">
        <f>'Sponsor Oversight of Schools'!U168</f>
        <v>0</v>
      </c>
    </row>
    <row r="160" spans="1:8" x14ac:dyDescent="0.35">
      <c r="A160">
        <f>'Sponsor Oversight of Schools'!$H$4</f>
        <v>0</v>
      </c>
      <c r="B160" s="5">
        <f>'Sponsor Oversight of Schools'!$H$2</f>
        <v>0</v>
      </c>
      <c r="C160">
        <f>'Sponsor Oversight of Schools'!A169</f>
        <v>515</v>
      </c>
      <c r="D160" t="str">
        <f>'Sponsor Oversight of Schools'!O169</f>
        <v/>
      </c>
      <c r="E160" t="str">
        <f>IF('Sponsor Oversight of Schools'!Q169&lt;&gt;"",'Sponsor Oversight of Schools'!Q169,"")</f>
        <v/>
      </c>
      <c r="F160">
        <f>'Sponsor Oversight of Schools'!S169</f>
        <v>0</v>
      </c>
      <c r="G160">
        <f>'Sponsor Oversight of Schools'!T169</f>
        <v>0</v>
      </c>
      <c r="H160" s="7">
        <f>'Sponsor Oversight of Schools'!U169</f>
        <v>0</v>
      </c>
    </row>
    <row r="161" spans="1:8" x14ac:dyDescent="0.35">
      <c r="A161">
        <f>'Sponsor Oversight of Schools'!$H$4</f>
        <v>0</v>
      </c>
      <c r="B161" s="5">
        <f>'Sponsor Oversight of Schools'!$H$2</f>
        <v>0</v>
      </c>
      <c r="C161">
        <f>'Sponsor Oversight of Schools'!A170</f>
        <v>516</v>
      </c>
      <c r="D161" t="str">
        <f>'Sponsor Oversight of Schools'!O170</f>
        <v/>
      </c>
      <c r="E161" t="str">
        <f>IF('Sponsor Oversight of Schools'!Q170&lt;&gt;"",'Sponsor Oversight of Schools'!Q170,"")</f>
        <v/>
      </c>
      <c r="F161">
        <f>'Sponsor Oversight of Schools'!S170</f>
        <v>0</v>
      </c>
      <c r="G161">
        <f>'Sponsor Oversight of Schools'!T170</f>
        <v>0</v>
      </c>
      <c r="H161" s="7">
        <f>'Sponsor Oversight of Schools'!U170</f>
        <v>0</v>
      </c>
    </row>
    <row r="162" spans="1:8" x14ac:dyDescent="0.35">
      <c r="A162">
        <f>'Sponsor Oversight of Schools'!$H$4</f>
        <v>0</v>
      </c>
      <c r="B162" s="5">
        <f>'Sponsor Oversight of Schools'!$H$2</f>
        <v>0</v>
      </c>
      <c r="C162">
        <v>517</v>
      </c>
      <c r="D162" t="str">
        <f>IF('Sponsor Oversight of Schools'!O171="Go to item 517-B to complete sponsor certification",'Sponsor Oversight of Schools'!O172,'Sponsor Oversight of Schools'!O171)</f>
        <v/>
      </c>
      <c r="E162" t="str">
        <f>IF('Sponsor Oversight of Schools'!Q171&lt;&gt;"",'Sponsor Oversight of Schools'!Q171,"")</f>
        <v/>
      </c>
      <c r="F162">
        <f>'Sponsor Oversight of Schools'!S171</f>
        <v>0</v>
      </c>
      <c r="G162">
        <f>'Sponsor Oversight of Schools'!T171</f>
        <v>0</v>
      </c>
      <c r="H162" s="7">
        <f>'Sponsor Oversight of Schools'!U171</f>
        <v>0</v>
      </c>
    </row>
    <row r="163" spans="1:8" x14ac:dyDescent="0.35">
      <c r="A163">
        <f>'Sponsor Oversight of Schools'!$H$4</f>
        <v>0</v>
      </c>
      <c r="B163" s="5">
        <f>'Sponsor Oversight of Schools'!$H$2</f>
        <v>0</v>
      </c>
      <c r="C163">
        <f>'Sponsor Oversight of Schools'!A173</f>
        <v>519</v>
      </c>
      <c r="D163" t="str">
        <f>'Sponsor Oversight of Schools'!O173</f>
        <v/>
      </c>
      <c r="E163" t="str">
        <f>IF('Sponsor Oversight of Schools'!Q173&lt;&gt;"",'Sponsor Oversight of Schools'!Q173,"")</f>
        <v/>
      </c>
      <c r="F163">
        <f>'Sponsor Oversight of Schools'!S173</f>
        <v>0</v>
      </c>
      <c r="G163">
        <f>'Sponsor Oversight of Schools'!T173</f>
        <v>0</v>
      </c>
      <c r="H163" s="7">
        <f>'Sponsor Oversight of Schools'!U173</f>
        <v>0</v>
      </c>
    </row>
    <row r="164" spans="1:8" x14ac:dyDescent="0.35">
      <c r="A164">
        <f>'Sponsor Oversight of Schools'!$H$4</f>
        <v>0</v>
      </c>
      <c r="B164" s="5">
        <f>'Sponsor Oversight of Schools'!$H$2</f>
        <v>0</v>
      </c>
      <c r="C164">
        <f>'Sponsor Oversight of Schools'!A174</f>
        <v>520</v>
      </c>
      <c r="D164" t="str">
        <f>'Sponsor Oversight of Schools'!O174</f>
        <v/>
      </c>
      <c r="E164" t="str">
        <f>IF('Sponsor Oversight of Schools'!Q174&lt;&gt;"",'Sponsor Oversight of Schools'!Q174,"")</f>
        <v/>
      </c>
      <c r="F164">
        <f>'Sponsor Oversight of Schools'!S174</f>
        <v>0</v>
      </c>
      <c r="G164">
        <f>'Sponsor Oversight of Schools'!T174</f>
        <v>0</v>
      </c>
      <c r="H164" s="7">
        <f>'Sponsor Oversight of Schools'!U174</f>
        <v>0</v>
      </c>
    </row>
    <row r="165" spans="1:8" x14ac:dyDescent="0.35">
      <c r="A165">
        <f>'Sponsor Oversight of Schools'!$H$4</f>
        <v>0</v>
      </c>
      <c r="B165" s="5">
        <f>'Sponsor Oversight of Schools'!$H$2</f>
        <v>0</v>
      </c>
      <c r="C165">
        <f>'Sponsor Oversight of Schools'!A175</f>
        <v>521</v>
      </c>
      <c r="D165" t="str">
        <f>'Sponsor Oversight of Schools'!O175</f>
        <v/>
      </c>
      <c r="E165" t="str">
        <f>IF('Sponsor Oversight of Schools'!Q175&lt;&gt;"",'Sponsor Oversight of Schools'!Q175,"")</f>
        <v/>
      </c>
      <c r="F165">
        <f>'Sponsor Oversight of Schools'!S175</f>
        <v>0</v>
      </c>
      <c r="G165">
        <f>'Sponsor Oversight of Schools'!T175</f>
        <v>0</v>
      </c>
      <c r="H165" s="7">
        <f>'Sponsor Oversight of Schools'!U175</f>
        <v>0</v>
      </c>
    </row>
    <row r="166" spans="1:8" x14ac:dyDescent="0.35">
      <c r="A166">
        <f>'Sponsor Oversight of Schools'!$H$4</f>
        <v>0</v>
      </c>
      <c r="B166" s="5">
        <f>'Sponsor Oversight of Schools'!$H$2</f>
        <v>0</v>
      </c>
      <c r="C166">
        <f>'Sponsor Oversight of Schools'!A176</f>
        <v>522</v>
      </c>
      <c r="D166" t="str">
        <f>'Sponsor Oversight of Schools'!O176</f>
        <v/>
      </c>
      <c r="E166" t="str">
        <f>IF('Sponsor Oversight of Schools'!Q176&lt;&gt;"",'Sponsor Oversight of Schools'!Q176,"")</f>
        <v/>
      </c>
      <c r="F166">
        <f>'Sponsor Oversight of Schools'!S176</f>
        <v>0</v>
      </c>
      <c r="G166">
        <f>'Sponsor Oversight of Schools'!T176</f>
        <v>0</v>
      </c>
      <c r="H166" s="7">
        <f>'Sponsor Oversight of Schools'!U176</f>
        <v>0</v>
      </c>
    </row>
    <row r="167" spans="1:8" x14ac:dyDescent="0.35">
      <c r="A167">
        <f>'Sponsor Oversight of Schools'!$H$4</f>
        <v>0</v>
      </c>
      <c r="B167" s="5">
        <f>'Sponsor Oversight of Schools'!$H$2</f>
        <v>0</v>
      </c>
      <c r="C167">
        <f>'Sponsor Oversight of Schools'!A177</f>
        <v>523</v>
      </c>
      <c r="D167" t="str">
        <f>'Sponsor Oversight of Schools'!O177</f>
        <v/>
      </c>
      <c r="E167" t="str">
        <f>IF('Sponsor Oversight of Schools'!Q177&lt;&gt;"",'Sponsor Oversight of Schools'!Q177,"")</f>
        <v/>
      </c>
      <c r="F167">
        <f>'Sponsor Oversight of Schools'!S177</f>
        <v>0</v>
      </c>
      <c r="G167">
        <f>'Sponsor Oversight of Schools'!T177</f>
        <v>0</v>
      </c>
      <c r="H167" s="7">
        <f>'Sponsor Oversight of Schools'!U177</f>
        <v>0</v>
      </c>
    </row>
    <row r="168" spans="1:8" x14ac:dyDescent="0.35">
      <c r="A168">
        <f>'Sponsor Oversight of Schools'!$H$4</f>
        <v>0</v>
      </c>
      <c r="B168" s="5">
        <f>'Sponsor Oversight of Schools'!$H$2</f>
        <v>0</v>
      </c>
      <c r="C168">
        <f>'Sponsor Oversight of Schools'!A178</f>
        <v>524</v>
      </c>
      <c r="D168" t="str">
        <f>'Sponsor Oversight of Schools'!O178</f>
        <v/>
      </c>
      <c r="E168" t="str">
        <f>IF('Sponsor Oversight of Schools'!Q178&lt;&gt;"",'Sponsor Oversight of Schools'!Q178,"")</f>
        <v/>
      </c>
      <c r="F168">
        <f>'Sponsor Oversight of Schools'!S178</f>
        <v>0</v>
      </c>
      <c r="G168">
        <f>'Sponsor Oversight of Schools'!T178</f>
        <v>0</v>
      </c>
      <c r="H168" s="7">
        <f>'Sponsor Oversight of Schools'!U178</f>
        <v>0</v>
      </c>
    </row>
    <row r="169" spans="1:8" x14ac:dyDescent="0.35">
      <c r="A169">
        <f>'Sponsor Oversight of Schools'!$H$4</f>
        <v>0</v>
      </c>
      <c r="B169" s="5">
        <f>'Sponsor Oversight of Schools'!$H$2</f>
        <v>0</v>
      </c>
      <c r="C169">
        <f>'Sponsor Oversight of Schools'!A179</f>
        <v>525</v>
      </c>
      <c r="D169" t="str">
        <f>'Sponsor Oversight of Schools'!O179</f>
        <v/>
      </c>
      <c r="E169" t="str">
        <f>IF('Sponsor Oversight of Schools'!Q179&lt;&gt;"",'Sponsor Oversight of Schools'!Q179,"")</f>
        <v/>
      </c>
      <c r="F169">
        <f>'Sponsor Oversight of Schools'!S179</f>
        <v>0</v>
      </c>
      <c r="G169">
        <f>'Sponsor Oversight of Schools'!T179</f>
        <v>0</v>
      </c>
      <c r="H169" s="7">
        <f>'Sponsor Oversight of Schools'!U179</f>
        <v>0</v>
      </c>
    </row>
    <row r="170" spans="1:8" x14ac:dyDescent="0.35">
      <c r="A170">
        <f>'Sponsor Oversight of Schools'!$H$4</f>
        <v>0</v>
      </c>
      <c r="B170" s="5">
        <f>'Sponsor Oversight of Schools'!$H$2</f>
        <v>0</v>
      </c>
      <c r="C170">
        <f>'Sponsor Oversight of Schools'!A180</f>
        <v>526</v>
      </c>
      <c r="D170" t="str">
        <f>'Sponsor Oversight of Schools'!O180</f>
        <v/>
      </c>
      <c r="E170" t="str">
        <f>IF('Sponsor Oversight of Schools'!Q180&lt;&gt;"",'Sponsor Oversight of Schools'!Q180,"")</f>
        <v/>
      </c>
      <c r="F170">
        <f>'Sponsor Oversight of Schools'!S180</f>
        <v>0</v>
      </c>
      <c r="G170">
        <f>'Sponsor Oversight of Schools'!T180</f>
        <v>0</v>
      </c>
      <c r="H170" s="7">
        <f>'Sponsor Oversight of Schools'!U180</f>
        <v>0</v>
      </c>
    </row>
    <row r="171" spans="1:8" x14ac:dyDescent="0.35">
      <c r="A171">
        <f>'Sponsor Oversight of Schools'!$H$4</f>
        <v>0</v>
      </c>
      <c r="B171" s="5">
        <f>'Sponsor Oversight of Schools'!$H$2</f>
        <v>0</v>
      </c>
      <c r="C171">
        <f>'Sponsor Oversight of Schools'!A181</f>
        <v>527</v>
      </c>
      <c r="D171" t="str">
        <f>'Sponsor Oversight of Schools'!O181</f>
        <v/>
      </c>
      <c r="E171" t="str">
        <f>IF('Sponsor Oversight of Schools'!Q181&lt;&gt;"",'Sponsor Oversight of Schools'!Q181,"")</f>
        <v/>
      </c>
      <c r="F171">
        <f>'Sponsor Oversight of Schools'!S181</f>
        <v>0</v>
      </c>
      <c r="G171">
        <f>'Sponsor Oversight of Schools'!T181</f>
        <v>0</v>
      </c>
      <c r="H171" s="7">
        <f>'Sponsor Oversight of Schools'!U181</f>
        <v>0</v>
      </c>
    </row>
    <row r="172" spans="1:8" x14ac:dyDescent="0.35">
      <c r="A172">
        <f>'Sponsor Oversight of Schools'!$H$4</f>
        <v>0</v>
      </c>
      <c r="B172" s="5">
        <f>'Sponsor Oversight of Schools'!$H$2</f>
        <v>0</v>
      </c>
      <c r="C172">
        <f>'Sponsor Oversight of Schools'!A182</f>
        <v>528</v>
      </c>
      <c r="D172" t="str">
        <f>'Sponsor Oversight of Schools'!O182</f>
        <v/>
      </c>
      <c r="E172" t="str">
        <f>IF('Sponsor Oversight of Schools'!Q182&lt;&gt;"",'Sponsor Oversight of Schools'!Q182,"")</f>
        <v/>
      </c>
      <c r="F172">
        <f>'Sponsor Oversight of Schools'!S182</f>
        <v>0</v>
      </c>
      <c r="G172">
        <f>'Sponsor Oversight of Schools'!T182</f>
        <v>0</v>
      </c>
      <c r="H172" s="7">
        <f>'Sponsor Oversight of Schools'!U182</f>
        <v>0</v>
      </c>
    </row>
    <row r="173" spans="1:8" x14ac:dyDescent="0.35">
      <c r="A173">
        <f>'Sponsor Oversight of Schools'!$H$4</f>
        <v>0</v>
      </c>
      <c r="B173" s="5">
        <f>'Sponsor Oversight of Schools'!$H$2</f>
        <v>0</v>
      </c>
      <c r="C173">
        <f>'Sponsor Oversight of Schools'!A183</f>
        <v>529</v>
      </c>
      <c r="D173" t="str">
        <f>'Sponsor Oversight of Schools'!O183</f>
        <v/>
      </c>
      <c r="E173" t="str">
        <f>IF('Sponsor Oversight of Schools'!Q183&lt;&gt;"",'Sponsor Oversight of Schools'!Q183,"")</f>
        <v/>
      </c>
      <c r="F173">
        <f>'Sponsor Oversight of Schools'!S183</f>
        <v>0</v>
      </c>
      <c r="G173">
        <f>'Sponsor Oversight of Schools'!T183</f>
        <v>0</v>
      </c>
      <c r="H173" s="7">
        <f>'Sponsor Oversight of Schools'!U183</f>
        <v>0</v>
      </c>
    </row>
    <row r="174" spans="1:8" x14ac:dyDescent="0.35">
      <c r="A174">
        <f>'Sponsor Oversight of Schools'!$H$4</f>
        <v>0</v>
      </c>
      <c r="B174" s="5">
        <f>'Sponsor Oversight of Schools'!$H$2</f>
        <v>0</v>
      </c>
      <c r="C174">
        <f>'Sponsor Oversight of Schools'!A184</f>
        <v>530</v>
      </c>
      <c r="D174" t="str">
        <f>'Sponsor Oversight of Schools'!O184</f>
        <v/>
      </c>
      <c r="E174" t="str">
        <f>IF('Sponsor Oversight of Schools'!Q184&lt;&gt;"",'Sponsor Oversight of Schools'!Q184,"")</f>
        <v/>
      </c>
      <c r="F174">
        <f>'Sponsor Oversight of Schools'!S184</f>
        <v>0</v>
      </c>
      <c r="G174">
        <f>'Sponsor Oversight of Schools'!T184</f>
        <v>0</v>
      </c>
      <c r="H174" s="7">
        <f>'Sponsor Oversight of Schools'!U184</f>
        <v>0</v>
      </c>
    </row>
    <row r="175" spans="1:8" x14ac:dyDescent="0.35">
      <c r="A175">
        <f>'Sponsor Oversight of Schools'!$H$4</f>
        <v>0</v>
      </c>
      <c r="B175" s="5">
        <f>'Sponsor Oversight of Schools'!$H$2</f>
        <v>0</v>
      </c>
      <c r="C175">
        <f>'Sponsor Oversight of Schools'!A185</f>
        <v>531</v>
      </c>
      <c r="D175" t="str">
        <f>'Sponsor Oversight of Schools'!O185</f>
        <v/>
      </c>
      <c r="E175" t="str">
        <f>IF('Sponsor Oversight of Schools'!Q185&lt;&gt;"",'Sponsor Oversight of Schools'!Q185,"")</f>
        <v/>
      </c>
      <c r="F175">
        <f>'Sponsor Oversight of Schools'!S185</f>
        <v>0</v>
      </c>
      <c r="G175">
        <f>'Sponsor Oversight of Schools'!T185</f>
        <v>0</v>
      </c>
      <c r="H175" s="7">
        <f>'Sponsor Oversight of Schools'!U185</f>
        <v>0</v>
      </c>
    </row>
    <row r="176" spans="1:8" x14ac:dyDescent="0.35">
      <c r="A176">
        <f>'Sponsor Oversight of Schools'!$H$4</f>
        <v>0</v>
      </c>
      <c r="B176" s="5">
        <f>'Sponsor Oversight of Schools'!$H$2</f>
        <v>0</v>
      </c>
      <c r="C176">
        <f>'Sponsor Oversight of Schools'!A186</f>
        <v>601</v>
      </c>
      <c r="D176" t="str">
        <f>'Sponsor Oversight of Schools'!O186</f>
        <v/>
      </c>
      <c r="E176" t="str">
        <f>IF('Sponsor Oversight of Schools'!Q186&lt;&gt;"",'Sponsor Oversight of Schools'!Q186,"")</f>
        <v/>
      </c>
      <c r="F176">
        <f>'Sponsor Oversight of Schools'!S186</f>
        <v>0</v>
      </c>
      <c r="G176">
        <f>'Sponsor Oversight of Schools'!T186</f>
        <v>0</v>
      </c>
      <c r="H176" s="7">
        <f>'Sponsor Oversight of Schools'!U186</f>
        <v>0</v>
      </c>
    </row>
    <row r="177" spans="1:8" x14ac:dyDescent="0.35">
      <c r="A177">
        <f>'Sponsor Oversight of Schools'!$H$4</f>
        <v>0</v>
      </c>
      <c r="B177" s="5">
        <f>'Sponsor Oversight of Schools'!$H$2</f>
        <v>0</v>
      </c>
      <c r="C177">
        <f>'Sponsor Oversight of Schools'!A187</f>
        <v>602</v>
      </c>
      <c r="D177" t="str">
        <f>'Sponsor Oversight of Schools'!O187</f>
        <v/>
      </c>
      <c r="E177" t="str">
        <f>IF('Sponsor Oversight of Schools'!Q187&lt;&gt;"",'Sponsor Oversight of Schools'!Q187,"")</f>
        <v/>
      </c>
      <c r="F177">
        <f>'Sponsor Oversight of Schools'!S187</f>
        <v>0</v>
      </c>
      <c r="G177">
        <f>'Sponsor Oversight of Schools'!T187</f>
        <v>0</v>
      </c>
      <c r="H177" s="7">
        <f>'Sponsor Oversight of Schools'!U187</f>
        <v>0</v>
      </c>
    </row>
    <row r="178" spans="1:8" x14ac:dyDescent="0.35">
      <c r="A178">
        <f>'Sponsor Oversight of Schools'!$H$4</f>
        <v>0</v>
      </c>
      <c r="B178" s="5">
        <f>'Sponsor Oversight of Schools'!$H$2</f>
        <v>0</v>
      </c>
      <c r="C178">
        <f>'Sponsor Oversight of Schools'!A188</f>
        <v>603</v>
      </c>
      <c r="D178" t="str">
        <f>'Sponsor Oversight of Schools'!O188</f>
        <v/>
      </c>
      <c r="E178" t="str">
        <f>IF('Sponsor Oversight of Schools'!Q188&lt;&gt;"",'Sponsor Oversight of Schools'!Q188,"")</f>
        <v/>
      </c>
      <c r="F178">
        <f>'Sponsor Oversight of Schools'!S188</f>
        <v>0</v>
      </c>
      <c r="G178">
        <f>'Sponsor Oversight of Schools'!T188</f>
        <v>0</v>
      </c>
      <c r="H178" s="7">
        <f>'Sponsor Oversight of Schools'!U188</f>
        <v>0</v>
      </c>
    </row>
    <row r="179" spans="1:8" x14ac:dyDescent="0.35">
      <c r="A179">
        <f>'Sponsor Oversight of Schools'!$H$4</f>
        <v>0</v>
      </c>
      <c r="B179" s="5">
        <f>'Sponsor Oversight of Schools'!$H$2</f>
        <v>0</v>
      </c>
      <c r="C179">
        <f>'Sponsor Oversight of Schools'!A189</f>
        <v>604</v>
      </c>
      <c r="D179" t="str">
        <f>'Sponsor Oversight of Schools'!O189</f>
        <v/>
      </c>
      <c r="E179" t="str">
        <f>IF('Sponsor Oversight of Schools'!Q189&lt;&gt;"",'Sponsor Oversight of Schools'!Q189,"")</f>
        <v/>
      </c>
      <c r="F179">
        <f>'Sponsor Oversight of Schools'!S189</f>
        <v>0</v>
      </c>
      <c r="G179">
        <f>'Sponsor Oversight of Schools'!T189</f>
        <v>0</v>
      </c>
      <c r="H179" s="7">
        <f>'Sponsor Oversight of Schools'!U189</f>
        <v>0</v>
      </c>
    </row>
    <row r="180" spans="1:8" x14ac:dyDescent="0.35">
      <c r="A180">
        <f>'Sponsor Oversight of Schools'!$H$4</f>
        <v>0</v>
      </c>
      <c r="B180" s="5">
        <f>'Sponsor Oversight of Schools'!$H$2</f>
        <v>0</v>
      </c>
      <c r="C180">
        <f>'Sponsor Oversight of Schools'!A190</f>
        <v>605</v>
      </c>
      <c r="D180" t="str">
        <f>'Sponsor Oversight of Schools'!O190</f>
        <v/>
      </c>
      <c r="E180" t="str">
        <f>IF('Sponsor Oversight of Schools'!Q190&lt;&gt;"",'Sponsor Oversight of Schools'!Q190,"")</f>
        <v/>
      </c>
      <c r="F180">
        <f>'Sponsor Oversight of Schools'!S190</f>
        <v>0</v>
      </c>
      <c r="G180">
        <f>'Sponsor Oversight of Schools'!T190</f>
        <v>0</v>
      </c>
      <c r="H180" s="7">
        <f>'Sponsor Oversight of Schools'!U190</f>
        <v>0</v>
      </c>
    </row>
    <row r="181" spans="1:8" x14ac:dyDescent="0.35">
      <c r="A181">
        <f>'Sponsor Oversight of Schools'!$H$4</f>
        <v>0</v>
      </c>
      <c r="B181" s="5">
        <f>'Sponsor Oversight of Schools'!$H$2</f>
        <v>0</v>
      </c>
      <c r="C181">
        <f>'Sponsor Oversight of Schools'!A191</f>
        <v>606</v>
      </c>
      <c r="D181" t="str">
        <f>'Sponsor Oversight of Schools'!O191</f>
        <v/>
      </c>
      <c r="E181" t="str">
        <f>IF('Sponsor Oversight of Schools'!Q191&lt;&gt;"",'Sponsor Oversight of Schools'!Q191,"")</f>
        <v/>
      </c>
      <c r="F181">
        <f>'Sponsor Oversight of Schools'!S191</f>
        <v>0</v>
      </c>
      <c r="G181">
        <f>'Sponsor Oversight of Schools'!T191</f>
        <v>0</v>
      </c>
      <c r="H181" s="7">
        <f>'Sponsor Oversight of Schools'!U191</f>
        <v>0</v>
      </c>
    </row>
    <row r="182" spans="1:8" x14ac:dyDescent="0.35">
      <c r="A182">
        <f>'Sponsor Oversight of Schools'!$H$4</f>
        <v>0</v>
      </c>
      <c r="B182" s="5">
        <f>'Sponsor Oversight of Schools'!$H$2</f>
        <v>0</v>
      </c>
      <c r="C182">
        <f>'Sponsor Oversight of Schools'!A192</f>
        <v>607</v>
      </c>
      <c r="D182" t="str">
        <f>'Sponsor Oversight of Schools'!O192</f>
        <v/>
      </c>
      <c r="E182" t="str">
        <f>IF('Sponsor Oversight of Schools'!Q192&lt;&gt;"",'Sponsor Oversight of Schools'!Q192,"")</f>
        <v/>
      </c>
      <c r="F182">
        <f>'Sponsor Oversight of Schools'!S192</f>
        <v>0</v>
      </c>
      <c r="G182">
        <f>'Sponsor Oversight of Schools'!T192</f>
        <v>0</v>
      </c>
      <c r="H182" s="7">
        <f>'Sponsor Oversight of Schools'!U192</f>
        <v>0</v>
      </c>
    </row>
    <row r="183" spans="1:8" x14ac:dyDescent="0.35">
      <c r="A183">
        <f>'Sponsor Oversight of Schools'!$H$4</f>
        <v>0</v>
      </c>
      <c r="B183" s="5">
        <f>'Sponsor Oversight of Schools'!$H$2</f>
        <v>0</v>
      </c>
      <c r="C183">
        <f>'Sponsor Oversight of Schools'!A193</f>
        <v>608</v>
      </c>
      <c r="D183" t="str">
        <f>'Sponsor Oversight of Schools'!O193</f>
        <v/>
      </c>
      <c r="E183" t="str">
        <f>IF('Sponsor Oversight of Schools'!Q193&lt;&gt;"",'Sponsor Oversight of Schools'!Q193,"")</f>
        <v/>
      </c>
      <c r="F183">
        <f>'Sponsor Oversight of Schools'!S193</f>
        <v>0</v>
      </c>
      <c r="G183">
        <f>'Sponsor Oversight of Schools'!T193</f>
        <v>0</v>
      </c>
      <c r="H183" s="7">
        <f>'Sponsor Oversight of Schools'!U193</f>
        <v>0</v>
      </c>
    </row>
    <row r="184" spans="1:8" x14ac:dyDescent="0.35">
      <c r="A184">
        <f>'Sponsor Oversight of Schools'!$H$4</f>
        <v>0</v>
      </c>
      <c r="B184" s="5">
        <f>'Sponsor Oversight of Schools'!$H$2</f>
        <v>0</v>
      </c>
      <c r="C184">
        <f>'Sponsor Oversight of Schools'!A194</f>
        <v>610</v>
      </c>
      <c r="D184" t="str">
        <f>'Sponsor Oversight of Schools'!O194</f>
        <v/>
      </c>
      <c r="E184" t="str">
        <f>IF('Sponsor Oversight of Schools'!Q194&lt;&gt;"",'Sponsor Oversight of Schools'!Q194,"")</f>
        <v/>
      </c>
      <c r="F184">
        <f>'Sponsor Oversight of Schools'!S194</f>
        <v>0</v>
      </c>
      <c r="G184">
        <f>'Sponsor Oversight of Schools'!T194</f>
        <v>0</v>
      </c>
      <c r="H184" s="7">
        <f>'Sponsor Oversight of Schools'!U194</f>
        <v>0</v>
      </c>
    </row>
    <row r="185" spans="1:8" x14ac:dyDescent="0.35">
      <c r="A185">
        <f>'Sponsor Oversight of Schools'!$H$4</f>
        <v>0</v>
      </c>
      <c r="B185" s="5">
        <f>'Sponsor Oversight of Schools'!$H$2</f>
        <v>0</v>
      </c>
      <c r="C185">
        <f>'Sponsor Oversight of Schools'!A195</f>
        <v>611</v>
      </c>
      <c r="D185" t="str">
        <f>'Sponsor Oversight of Schools'!O195</f>
        <v/>
      </c>
      <c r="E185" t="str">
        <f>IF('Sponsor Oversight of Schools'!Q195&lt;&gt;"",'Sponsor Oversight of Schools'!Q195,"")</f>
        <v/>
      </c>
      <c r="F185">
        <f>'Sponsor Oversight of Schools'!S195</f>
        <v>0</v>
      </c>
      <c r="G185">
        <f>'Sponsor Oversight of Schools'!T195</f>
        <v>0</v>
      </c>
      <c r="H185" s="7">
        <f>'Sponsor Oversight of Schools'!U195</f>
        <v>0</v>
      </c>
    </row>
    <row r="186" spans="1:8" x14ac:dyDescent="0.35">
      <c r="A186">
        <f>'Sponsor Oversight of Schools'!$H$4</f>
        <v>0</v>
      </c>
      <c r="B186" s="5">
        <f>'Sponsor Oversight of Schools'!$H$2</f>
        <v>0</v>
      </c>
      <c r="C186">
        <f>'Sponsor Oversight of Schools'!A196</f>
        <v>612</v>
      </c>
      <c r="D186" t="str">
        <f>'Sponsor Oversight of Schools'!O196</f>
        <v/>
      </c>
      <c r="E186" t="str">
        <f>IF('Sponsor Oversight of Schools'!Q196&lt;&gt;"",'Sponsor Oversight of Schools'!Q196,"")</f>
        <v/>
      </c>
      <c r="F186">
        <f>'Sponsor Oversight of Schools'!S196</f>
        <v>0</v>
      </c>
      <c r="G186">
        <f>'Sponsor Oversight of Schools'!T196</f>
        <v>0</v>
      </c>
      <c r="H186" s="7">
        <f>'Sponsor Oversight of Schools'!U196</f>
        <v>0</v>
      </c>
    </row>
    <row r="187" spans="1:8" x14ac:dyDescent="0.35">
      <c r="A187">
        <f>'Sponsor Oversight of Schools'!$H$4</f>
        <v>0</v>
      </c>
      <c r="B187" s="5">
        <f>'Sponsor Oversight of Schools'!$H$2</f>
        <v>0</v>
      </c>
      <c r="C187">
        <f>'Sponsor Oversight of Schools'!A197</f>
        <v>613</v>
      </c>
      <c r="D187" t="str">
        <f>'Sponsor Oversight of Schools'!O197</f>
        <v/>
      </c>
      <c r="E187" t="str">
        <f>IF('Sponsor Oversight of Schools'!Q197&lt;&gt;"",'Sponsor Oversight of Schools'!Q197,"")</f>
        <v/>
      </c>
      <c r="F187">
        <f>'Sponsor Oversight of Schools'!S197</f>
        <v>0</v>
      </c>
      <c r="G187">
        <f>'Sponsor Oversight of Schools'!T197</f>
        <v>0</v>
      </c>
      <c r="H187" s="7">
        <f>'Sponsor Oversight of Schools'!U197</f>
        <v>0</v>
      </c>
    </row>
    <row r="188" spans="1:8" x14ac:dyDescent="0.35">
      <c r="A188">
        <f>'Sponsor Oversight of Schools'!$H$4</f>
        <v>0</v>
      </c>
      <c r="B188" s="5">
        <f>'Sponsor Oversight of Schools'!$H$2</f>
        <v>0</v>
      </c>
      <c r="C188">
        <f>'Sponsor Oversight of Schools'!A198</f>
        <v>614</v>
      </c>
      <c r="D188" t="str">
        <f>'Sponsor Oversight of Schools'!O198</f>
        <v/>
      </c>
      <c r="E188" t="str">
        <f>IF('Sponsor Oversight of Schools'!Q198&lt;&gt;"",'Sponsor Oversight of Schools'!Q198,"")</f>
        <v/>
      </c>
      <c r="F188">
        <f>'Sponsor Oversight of Schools'!S198</f>
        <v>0</v>
      </c>
      <c r="G188">
        <f>'Sponsor Oversight of Schools'!T198</f>
        <v>0</v>
      </c>
      <c r="H188" s="7">
        <f>'Sponsor Oversight of Schools'!U198</f>
        <v>0</v>
      </c>
    </row>
    <row r="189" spans="1:8" x14ac:dyDescent="0.35">
      <c r="A189">
        <f>'Sponsor Oversight of Schools'!$H$4</f>
        <v>0</v>
      </c>
      <c r="B189" s="5">
        <f>'Sponsor Oversight of Schools'!$H$2</f>
        <v>0</v>
      </c>
      <c r="C189">
        <f>'Sponsor Oversight of Schools'!A199</f>
        <v>615</v>
      </c>
      <c r="D189" t="str">
        <f>'Sponsor Oversight of Schools'!O199</f>
        <v/>
      </c>
      <c r="E189" t="str">
        <f>IF('Sponsor Oversight of Schools'!Q199&lt;&gt;"",'Sponsor Oversight of Schools'!Q199,"")</f>
        <v/>
      </c>
      <c r="F189">
        <f>'Sponsor Oversight of Schools'!S199</f>
        <v>0</v>
      </c>
      <c r="G189">
        <f>'Sponsor Oversight of Schools'!T199</f>
        <v>0</v>
      </c>
      <c r="H189" s="7">
        <f>'Sponsor Oversight of Schools'!U199</f>
        <v>0</v>
      </c>
    </row>
    <row r="190" spans="1:8" x14ac:dyDescent="0.35">
      <c r="A190">
        <f>'Sponsor Oversight of Schools'!$H$4</f>
        <v>0</v>
      </c>
      <c r="B190" s="5">
        <f>'Sponsor Oversight of Schools'!$H$2</f>
        <v>0</v>
      </c>
      <c r="C190">
        <f>'Sponsor Oversight of Schools'!A200</f>
        <v>616</v>
      </c>
      <c r="D190" t="str">
        <f>'Sponsor Oversight of Schools'!O200</f>
        <v/>
      </c>
      <c r="E190" t="str">
        <f>IF('Sponsor Oversight of Schools'!Q200&lt;&gt;"",'Sponsor Oversight of Schools'!Q200,"")</f>
        <v/>
      </c>
      <c r="F190">
        <f>'Sponsor Oversight of Schools'!S200</f>
        <v>0</v>
      </c>
      <c r="G190">
        <f>'Sponsor Oversight of Schools'!T200</f>
        <v>0</v>
      </c>
      <c r="H190" s="7">
        <f>'Sponsor Oversight of Schools'!U200</f>
        <v>0</v>
      </c>
    </row>
    <row r="191" spans="1:8" x14ac:dyDescent="0.35">
      <c r="A191">
        <f>'Sponsor Oversight of Schools'!$H$4</f>
        <v>0</v>
      </c>
      <c r="B191" s="5">
        <f>'Sponsor Oversight of Schools'!$H$2</f>
        <v>0</v>
      </c>
      <c r="C191">
        <f>'Sponsor Oversight of Schools'!A201</f>
        <v>618</v>
      </c>
      <c r="D191" t="str">
        <f>'Sponsor Oversight of Schools'!O201</f>
        <v/>
      </c>
      <c r="E191" t="str">
        <f>IF('Sponsor Oversight of Schools'!Q201&lt;&gt;"",'Sponsor Oversight of Schools'!Q201,"")</f>
        <v/>
      </c>
      <c r="F191">
        <f>'Sponsor Oversight of Schools'!S201</f>
        <v>0</v>
      </c>
      <c r="G191">
        <f>'Sponsor Oversight of Schools'!T201</f>
        <v>0</v>
      </c>
      <c r="H191" s="7">
        <f>'Sponsor Oversight of Schools'!U201</f>
        <v>0</v>
      </c>
    </row>
    <row r="192" spans="1:8" x14ac:dyDescent="0.35">
      <c r="A192">
        <f>'Sponsor Oversight of Schools'!$H$4</f>
        <v>0</v>
      </c>
      <c r="B192" s="5">
        <f>'Sponsor Oversight of Schools'!$H$2</f>
        <v>0</v>
      </c>
      <c r="C192">
        <f>'Sponsor Oversight of Schools'!A202</f>
        <v>619</v>
      </c>
      <c r="D192" t="str">
        <f>'Sponsor Oversight of Schools'!O202</f>
        <v/>
      </c>
      <c r="E192" t="str">
        <f>IF('Sponsor Oversight of Schools'!Q202&lt;&gt;"",'Sponsor Oversight of Schools'!Q202,"")</f>
        <v/>
      </c>
      <c r="F192">
        <f>'Sponsor Oversight of Schools'!S202</f>
        <v>0</v>
      </c>
      <c r="G192">
        <f>'Sponsor Oversight of Schools'!T202</f>
        <v>0</v>
      </c>
      <c r="H192" s="7">
        <f>'Sponsor Oversight of Schools'!U202</f>
        <v>0</v>
      </c>
    </row>
    <row r="193" spans="1:8" x14ac:dyDescent="0.35">
      <c r="A193">
        <f>'Sponsor Oversight of Schools'!$H$4</f>
        <v>0</v>
      </c>
      <c r="B193" s="5">
        <f>'Sponsor Oversight of Schools'!$H$2</f>
        <v>0</v>
      </c>
      <c r="C193">
        <f>'Sponsor Oversight of Schools'!A203</f>
        <v>620</v>
      </c>
      <c r="D193" t="str">
        <f>'Sponsor Oversight of Schools'!O203</f>
        <v/>
      </c>
      <c r="E193" t="str">
        <f>IF('Sponsor Oversight of Schools'!Q203&lt;&gt;"",'Sponsor Oversight of Schools'!Q203,"")</f>
        <v/>
      </c>
      <c r="F193">
        <f>'Sponsor Oversight of Schools'!S203</f>
        <v>0</v>
      </c>
      <c r="G193">
        <f>'Sponsor Oversight of Schools'!T203</f>
        <v>0</v>
      </c>
      <c r="H193" s="7">
        <f>'Sponsor Oversight of Schools'!U203</f>
        <v>0</v>
      </c>
    </row>
    <row r="194" spans="1:8" x14ac:dyDescent="0.35">
      <c r="A194">
        <f>'Sponsor Oversight of Schools'!$H$4</f>
        <v>0</v>
      </c>
      <c r="B194" s="5">
        <f>'Sponsor Oversight of Schools'!$H$2</f>
        <v>0</v>
      </c>
      <c r="C194">
        <f>'Sponsor Oversight of Schools'!A204</f>
        <v>621</v>
      </c>
      <c r="D194" t="str">
        <f>'Sponsor Oversight of Schools'!O204</f>
        <v/>
      </c>
      <c r="E194" t="str">
        <f>IF('Sponsor Oversight of Schools'!Q204&lt;&gt;"",'Sponsor Oversight of Schools'!Q204,"")</f>
        <v/>
      </c>
      <c r="F194">
        <f>'Sponsor Oversight of Schools'!S204</f>
        <v>0</v>
      </c>
      <c r="G194">
        <f>'Sponsor Oversight of Schools'!T204</f>
        <v>0</v>
      </c>
      <c r="H194" s="7">
        <f>'Sponsor Oversight of Schools'!U204</f>
        <v>0</v>
      </c>
    </row>
    <row r="195" spans="1:8" x14ac:dyDescent="0.35">
      <c r="A195">
        <f>'Sponsor Oversight of Schools'!$H$4</f>
        <v>0</v>
      </c>
      <c r="B195" s="5">
        <f>'Sponsor Oversight of Schools'!$H$2</f>
        <v>0</v>
      </c>
      <c r="C195">
        <f>'Sponsor Oversight of Schools'!A205</f>
        <v>622</v>
      </c>
      <c r="D195" t="str">
        <f>'Sponsor Oversight of Schools'!O205</f>
        <v/>
      </c>
      <c r="E195" t="str">
        <f>IF('Sponsor Oversight of Schools'!Q205&lt;&gt;"",'Sponsor Oversight of Schools'!Q205,"")</f>
        <v/>
      </c>
      <c r="F195">
        <f>'Sponsor Oversight of Schools'!S205</f>
        <v>0</v>
      </c>
      <c r="G195">
        <f>'Sponsor Oversight of Schools'!T205</f>
        <v>0</v>
      </c>
      <c r="H195" s="7">
        <f>'Sponsor Oversight of Schools'!U205</f>
        <v>0</v>
      </c>
    </row>
    <row r="196" spans="1:8" x14ac:dyDescent="0.35">
      <c r="A196">
        <f>'Sponsor Oversight of Schools'!$H$4</f>
        <v>0</v>
      </c>
      <c r="B196" s="5">
        <f>'Sponsor Oversight of Schools'!$H$2</f>
        <v>0</v>
      </c>
      <c r="C196">
        <f>'Sponsor Oversight of Schools'!A206</f>
        <v>623</v>
      </c>
      <c r="D196" t="str">
        <f>'Sponsor Oversight of Schools'!O206</f>
        <v/>
      </c>
      <c r="E196" t="str">
        <f>IF('Sponsor Oversight of Schools'!Q206&lt;&gt;"",'Sponsor Oversight of Schools'!Q206,"")</f>
        <v/>
      </c>
      <c r="F196">
        <f>'Sponsor Oversight of Schools'!S206</f>
        <v>0</v>
      </c>
      <c r="G196">
        <f>'Sponsor Oversight of Schools'!T206</f>
        <v>0</v>
      </c>
      <c r="H196" s="7">
        <f>'Sponsor Oversight of Schools'!U206</f>
        <v>0</v>
      </c>
    </row>
    <row r="197" spans="1:8" x14ac:dyDescent="0.35">
      <c r="A197">
        <f>'Sponsor Oversight of Schools'!$H$4</f>
        <v>0</v>
      </c>
      <c r="B197" s="5">
        <f>'Sponsor Oversight of Schools'!$H$2</f>
        <v>0</v>
      </c>
      <c r="C197">
        <f>'Sponsor Oversight of Schools'!A207</f>
        <v>624</v>
      </c>
      <c r="D197" t="str">
        <f>'Sponsor Oversight of Schools'!O207</f>
        <v/>
      </c>
      <c r="E197" t="str">
        <f>IF('Sponsor Oversight of Schools'!Q207&lt;&gt;"",'Sponsor Oversight of Schools'!Q207,"")</f>
        <v/>
      </c>
      <c r="F197">
        <f>'Sponsor Oversight of Schools'!S207</f>
        <v>0</v>
      </c>
      <c r="G197">
        <f>'Sponsor Oversight of Schools'!T207</f>
        <v>0</v>
      </c>
      <c r="H197" s="7">
        <f>'Sponsor Oversight of Schools'!U207</f>
        <v>0</v>
      </c>
    </row>
    <row r="198" spans="1:8" x14ac:dyDescent="0.35">
      <c r="A198">
        <f>'Sponsor Oversight of Schools'!$H$4</f>
        <v>0</v>
      </c>
      <c r="B198" s="5">
        <f>'Sponsor Oversight of Schools'!$H$2</f>
        <v>0</v>
      </c>
      <c r="C198">
        <f>'Sponsor Oversight of Schools'!A208</f>
        <v>625</v>
      </c>
      <c r="D198" t="str">
        <f>'Sponsor Oversight of Schools'!O208</f>
        <v/>
      </c>
      <c r="E198" t="str">
        <f>IF('Sponsor Oversight of Schools'!Q208&lt;&gt;"",'Sponsor Oversight of Schools'!Q208,"")</f>
        <v/>
      </c>
      <c r="F198">
        <f>'Sponsor Oversight of Schools'!S208</f>
        <v>0</v>
      </c>
      <c r="G198">
        <f>'Sponsor Oversight of Schools'!T208</f>
        <v>0</v>
      </c>
      <c r="H198" s="7">
        <f>'Sponsor Oversight of Schools'!U208</f>
        <v>0</v>
      </c>
    </row>
    <row r="199" spans="1:8" x14ac:dyDescent="0.35">
      <c r="A199">
        <f>'Sponsor Oversight of Schools'!$H$4</f>
        <v>0</v>
      </c>
      <c r="B199" s="5">
        <f>'Sponsor Oversight of Schools'!$H$2</f>
        <v>0</v>
      </c>
      <c r="C199">
        <f>'Sponsor Oversight of Schools'!A209</f>
        <v>626</v>
      </c>
      <c r="D199" t="str">
        <f>'Sponsor Oversight of Schools'!O209</f>
        <v/>
      </c>
      <c r="E199" t="str">
        <f>IF('Sponsor Oversight of Schools'!Q209&lt;&gt;"",'Sponsor Oversight of Schools'!Q209,"")</f>
        <v/>
      </c>
      <c r="F199">
        <f>'Sponsor Oversight of Schools'!S209</f>
        <v>0</v>
      </c>
      <c r="G199">
        <f>'Sponsor Oversight of Schools'!T209</f>
        <v>0</v>
      </c>
      <c r="H199" s="7">
        <f>'Sponsor Oversight of Schools'!U209</f>
        <v>0</v>
      </c>
    </row>
    <row r="200" spans="1:8" x14ac:dyDescent="0.35">
      <c r="A200">
        <f>'Sponsor Oversight of Schools'!$H$4</f>
        <v>0</v>
      </c>
      <c r="B200" s="5">
        <f>'Sponsor Oversight of Schools'!$H$2</f>
        <v>0</v>
      </c>
      <c r="C200">
        <f>'Sponsor Oversight of Schools'!A210</f>
        <v>627</v>
      </c>
      <c r="D200" t="str">
        <f>'Sponsor Oversight of Schools'!O210</f>
        <v/>
      </c>
      <c r="E200" t="str">
        <f>IF('Sponsor Oversight of Schools'!Q210&lt;&gt;"",'Sponsor Oversight of Schools'!Q210,"")</f>
        <v/>
      </c>
      <c r="F200">
        <f>'Sponsor Oversight of Schools'!S210</f>
        <v>0</v>
      </c>
      <c r="G200">
        <f>'Sponsor Oversight of Schools'!T210</f>
        <v>0</v>
      </c>
      <c r="H200" s="7">
        <f>'Sponsor Oversight of Schools'!U210</f>
        <v>0</v>
      </c>
    </row>
    <row r="201" spans="1:8" x14ac:dyDescent="0.35">
      <c r="A201">
        <f>'Sponsor Oversight of Schools'!$H$4</f>
        <v>0</v>
      </c>
      <c r="B201" s="5">
        <f>'Sponsor Oversight of Schools'!$H$2</f>
        <v>0</v>
      </c>
      <c r="C201">
        <f>'Sponsor Oversight of Schools'!A211</f>
        <v>628</v>
      </c>
      <c r="D201" t="str">
        <f>'Sponsor Oversight of Schools'!O211</f>
        <v/>
      </c>
      <c r="E201" t="str">
        <f>IF('Sponsor Oversight of Schools'!Q211&lt;&gt;"",'Sponsor Oversight of Schools'!Q211,"")</f>
        <v/>
      </c>
      <c r="F201">
        <f>'Sponsor Oversight of Schools'!S211</f>
        <v>0</v>
      </c>
      <c r="G201">
        <f>'Sponsor Oversight of Schools'!T211</f>
        <v>0</v>
      </c>
      <c r="H201" s="7">
        <f>'Sponsor Oversight of Schools'!U211</f>
        <v>0</v>
      </c>
    </row>
    <row r="202" spans="1:8" x14ac:dyDescent="0.35">
      <c r="A202">
        <f>'Sponsor Oversight of Schools'!$H$4</f>
        <v>0</v>
      </c>
      <c r="B202" s="5">
        <f>'Sponsor Oversight of Schools'!$H$2</f>
        <v>0</v>
      </c>
      <c r="C202">
        <f>'Sponsor Oversight of Schools'!A212</f>
        <v>629</v>
      </c>
      <c r="D202" t="str">
        <f>'Sponsor Oversight of Schools'!O212</f>
        <v/>
      </c>
      <c r="E202" t="str">
        <f>IF('Sponsor Oversight of Schools'!Q212&lt;&gt;"",'Sponsor Oversight of Schools'!Q212,"")</f>
        <v/>
      </c>
      <c r="F202">
        <f>'Sponsor Oversight of Schools'!S212</f>
        <v>0</v>
      </c>
      <c r="G202">
        <f>'Sponsor Oversight of Schools'!T212</f>
        <v>0</v>
      </c>
      <c r="H202" s="7">
        <f>'Sponsor Oversight of Schools'!U212</f>
        <v>0</v>
      </c>
    </row>
    <row r="203" spans="1:8" x14ac:dyDescent="0.35">
      <c r="A203">
        <f>'Sponsor Oversight of Schools'!$H$4</f>
        <v>0</v>
      </c>
      <c r="B203" s="5">
        <f>'Sponsor Oversight of Schools'!$H$2</f>
        <v>0</v>
      </c>
      <c r="C203">
        <f>'Sponsor Oversight of Schools'!A213</f>
        <v>630</v>
      </c>
      <c r="D203" t="str">
        <f>'Sponsor Oversight of Schools'!O213</f>
        <v/>
      </c>
      <c r="E203" t="str">
        <f>IF('Sponsor Oversight of Schools'!Q213&lt;&gt;"",'Sponsor Oversight of Schools'!Q213,"")</f>
        <v/>
      </c>
      <c r="F203">
        <f>'Sponsor Oversight of Schools'!S213</f>
        <v>0</v>
      </c>
      <c r="G203">
        <f>'Sponsor Oversight of Schools'!T213</f>
        <v>0</v>
      </c>
      <c r="H203" s="7">
        <f>'Sponsor Oversight of Schools'!U213</f>
        <v>0</v>
      </c>
    </row>
    <row r="204" spans="1:8" x14ac:dyDescent="0.35">
      <c r="A204">
        <f>'Sponsor Oversight of Schools'!$H$4</f>
        <v>0</v>
      </c>
      <c r="B204" s="5">
        <f>'Sponsor Oversight of Schools'!$H$2</f>
        <v>0</v>
      </c>
      <c r="C204">
        <f>'Sponsor Oversight of Schools'!A214</f>
        <v>631</v>
      </c>
      <c r="D204" t="str">
        <f>'Sponsor Oversight of Schools'!O214</f>
        <v/>
      </c>
      <c r="E204" t="str">
        <f>IF('Sponsor Oversight of Schools'!Q214&lt;&gt;"",'Sponsor Oversight of Schools'!Q214,"")</f>
        <v/>
      </c>
      <c r="F204">
        <f>'Sponsor Oversight of Schools'!S214</f>
        <v>0</v>
      </c>
      <c r="G204">
        <f>'Sponsor Oversight of Schools'!T214</f>
        <v>0</v>
      </c>
      <c r="H204" s="7">
        <f>'Sponsor Oversight of Schools'!U214</f>
        <v>0</v>
      </c>
    </row>
    <row r="205" spans="1:8" x14ac:dyDescent="0.35">
      <c r="A205">
        <f>'Sponsor Oversight of Schools'!$H$4</f>
        <v>0</v>
      </c>
      <c r="B205" s="5">
        <f>'Sponsor Oversight of Schools'!$H$2</f>
        <v>0</v>
      </c>
      <c r="C205">
        <f>'Sponsor Oversight of Schools'!A215</f>
        <v>632</v>
      </c>
      <c r="D205" t="str">
        <f>'Sponsor Oversight of Schools'!O215</f>
        <v/>
      </c>
      <c r="E205" t="str">
        <f>IF('Sponsor Oversight of Schools'!Q215&lt;&gt;"",'Sponsor Oversight of Schools'!Q215,"")</f>
        <v/>
      </c>
      <c r="F205">
        <f>'Sponsor Oversight of Schools'!S215</f>
        <v>0</v>
      </c>
      <c r="G205">
        <f>'Sponsor Oversight of Schools'!T215</f>
        <v>0</v>
      </c>
      <c r="H205" s="7">
        <f>'Sponsor Oversight of Schools'!U215</f>
        <v>0</v>
      </c>
    </row>
    <row r="206" spans="1:8" x14ac:dyDescent="0.35">
      <c r="A206">
        <f>'Sponsor Oversight of Schools'!$H$4</f>
        <v>0</v>
      </c>
      <c r="B206" s="5">
        <f>'Sponsor Oversight of Schools'!$H$2</f>
        <v>0</v>
      </c>
      <c r="C206">
        <f>'Sponsor Oversight of Schools'!A216</f>
        <v>633</v>
      </c>
      <c r="D206" t="str">
        <f>'Sponsor Oversight of Schools'!O216</f>
        <v/>
      </c>
      <c r="E206" t="str">
        <f>IF('Sponsor Oversight of Schools'!Q216&lt;&gt;"",'Sponsor Oversight of Schools'!Q216,"")</f>
        <v/>
      </c>
      <c r="F206">
        <f>'Sponsor Oversight of Schools'!S216</f>
        <v>0</v>
      </c>
      <c r="G206">
        <f>'Sponsor Oversight of Schools'!T216</f>
        <v>0</v>
      </c>
      <c r="H206" s="7">
        <f>'Sponsor Oversight of Schools'!U216</f>
        <v>0</v>
      </c>
    </row>
    <row r="207" spans="1:8" x14ac:dyDescent="0.35">
      <c r="A207">
        <f>'Sponsor Oversight of Schools'!$H$4</f>
        <v>0</v>
      </c>
      <c r="B207" s="5">
        <f>'Sponsor Oversight of Schools'!$H$2</f>
        <v>0</v>
      </c>
      <c r="C207">
        <f>'Sponsor Oversight of Schools'!A217</f>
        <v>634</v>
      </c>
      <c r="D207" t="str">
        <f>'Sponsor Oversight of Schools'!O217</f>
        <v/>
      </c>
      <c r="E207" t="str">
        <f>IF('Sponsor Oversight of Schools'!Q217&lt;&gt;"",'Sponsor Oversight of Schools'!Q217,"")</f>
        <v/>
      </c>
      <c r="F207">
        <f>'Sponsor Oversight of Schools'!S217</f>
        <v>0</v>
      </c>
      <c r="G207">
        <f>'Sponsor Oversight of Schools'!T217</f>
        <v>0</v>
      </c>
      <c r="H207" s="7">
        <f>'Sponsor Oversight of Schools'!U217</f>
        <v>0</v>
      </c>
    </row>
    <row r="208" spans="1:8" x14ac:dyDescent="0.35">
      <c r="A208">
        <f>'Sponsor Oversight of Schools'!$H$4</f>
        <v>0</v>
      </c>
      <c r="B208" s="5">
        <f>'Sponsor Oversight of Schools'!$H$2</f>
        <v>0</v>
      </c>
      <c r="C208">
        <f>'Sponsor Oversight of Schools'!A218</f>
        <v>635</v>
      </c>
      <c r="D208" t="str">
        <f>'Sponsor Oversight of Schools'!O218</f>
        <v/>
      </c>
      <c r="E208" t="str">
        <f>IF('Sponsor Oversight of Schools'!Q218&lt;&gt;"",'Sponsor Oversight of Schools'!Q218,"")</f>
        <v/>
      </c>
      <c r="F208">
        <f>'Sponsor Oversight of Schools'!S218</f>
        <v>0</v>
      </c>
      <c r="G208">
        <f>'Sponsor Oversight of Schools'!T218</f>
        <v>0</v>
      </c>
      <c r="H208" s="7">
        <f>'Sponsor Oversight of Schools'!U218</f>
        <v>0</v>
      </c>
    </row>
    <row r="209" spans="1:8" x14ac:dyDescent="0.35">
      <c r="A209">
        <f>'Sponsor Oversight of Schools'!$H$4</f>
        <v>0</v>
      </c>
      <c r="B209" s="5">
        <f>'Sponsor Oversight of Schools'!$H$2</f>
        <v>0</v>
      </c>
      <c r="C209">
        <f>'Sponsor Oversight of Schools'!A219</f>
        <v>636</v>
      </c>
      <c r="D209" t="str">
        <f>'Sponsor Oversight of Schools'!O219</f>
        <v/>
      </c>
      <c r="E209" t="str">
        <f>IF('Sponsor Oversight of Schools'!Q219&lt;&gt;"",'Sponsor Oversight of Schools'!Q219,"")</f>
        <v/>
      </c>
      <c r="F209">
        <f>'Sponsor Oversight of Schools'!S219</f>
        <v>0</v>
      </c>
      <c r="G209">
        <f>'Sponsor Oversight of Schools'!T219</f>
        <v>0</v>
      </c>
      <c r="H209" s="7">
        <f>'Sponsor Oversight of Schools'!U219</f>
        <v>0</v>
      </c>
    </row>
    <row r="210" spans="1:8" x14ac:dyDescent="0.35">
      <c r="A210">
        <f>'Sponsor Oversight of Schools'!$H$4</f>
        <v>0</v>
      </c>
      <c r="B210" s="5">
        <f>'Sponsor Oversight of Schools'!$H$2</f>
        <v>0</v>
      </c>
      <c r="C210">
        <f>'Sponsor Oversight of Schools'!A220</f>
        <v>637</v>
      </c>
      <c r="D210" t="str">
        <f>'Sponsor Oversight of Schools'!O220</f>
        <v/>
      </c>
      <c r="E210" t="str">
        <f>IF('Sponsor Oversight of Schools'!Q220&lt;&gt;"",'Sponsor Oversight of Schools'!Q220,"")</f>
        <v/>
      </c>
      <c r="F210">
        <f>'Sponsor Oversight of Schools'!S220</f>
        <v>0</v>
      </c>
      <c r="G210">
        <f>'Sponsor Oversight of Schools'!T220</f>
        <v>0</v>
      </c>
      <c r="H210" s="7">
        <f>'Sponsor Oversight of Schools'!U220</f>
        <v>0</v>
      </c>
    </row>
    <row r="211" spans="1:8" x14ac:dyDescent="0.35">
      <c r="A211">
        <f>'Sponsor Oversight of Schools'!$H$4</f>
        <v>0</v>
      </c>
      <c r="B211" s="5">
        <f>'Sponsor Oversight of Schools'!$H$2</f>
        <v>0</v>
      </c>
      <c r="C211">
        <f>'Sponsor Oversight of Schools'!A221</f>
        <v>638</v>
      </c>
      <c r="D211" t="str">
        <f>'Sponsor Oversight of Schools'!O221</f>
        <v/>
      </c>
      <c r="E211" t="str">
        <f>IF('Sponsor Oversight of Schools'!Q221&lt;&gt;"",'Sponsor Oversight of Schools'!Q221,"")</f>
        <v/>
      </c>
      <c r="F211">
        <f>'Sponsor Oversight of Schools'!S221</f>
        <v>0</v>
      </c>
      <c r="G211">
        <f>'Sponsor Oversight of Schools'!T221</f>
        <v>0</v>
      </c>
      <c r="H211" s="7">
        <f>'Sponsor Oversight of Schools'!U221</f>
        <v>0</v>
      </c>
    </row>
    <row r="212" spans="1:8" x14ac:dyDescent="0.35">
      <c r="A212">
        <f>'Sponsor Oversight of Schools'!$H$4</f>
        <v>0</v>
      </c>
      <c r="B212" s="5">
        <f>'Sponsor Oversight of Schools'!$H$2</f>
        <v>0</v>
      </c>
      <c r="C212">
        <f>'Sponsor Oversight of Schools'!A222</f>
        <v>639</v>
      </c>
      <c r="D212" t="str">
        <f>'Sponsor Oversight of Schools'!O222</f>
        <v/>
      </c>
      <c r="E212" t="str">
        <f>IF('Sponsor Oversight of Schools'!Q222&lt;&gt;"",'Sponsor Oversight of Schools'!Q222,"")</f>
        <v/>
      </c>
      <c r="F212">
        <f>'Sponsor Oversight of Schools'!S222</f>
        <v>0</v>
      </c>
      <c r="G212">
        <f>'Sponsor Oversight of Schools'!T222</f>
        <v>0</v>
      </c>
      <c r="H212" s="7">
        <f>'Sponsor Oversight of Schools'!U222</f>
        <v>0</v>
      </c>
    </row>
    <row r="213" spans="1:8" x14ac:dyDescent="0.35">
      <c r="A213">
        <f>'Sponsor Oversight of Schools'!$H$4</f>
        <v>0</v>
      </c>
      <c r="B213" s="5">
        <f>'Sponsor Oversight of Schools'!$H$2</f>
        <v>0</v>
      </c>
      <c r="C213">
        <f>'Sponsor Oversight of Schools'!A223</f>
        <v>640</v>
      </c>
      <c r="D213" t="str">
        <f>'Sponsor Oversight of Schools'!O223</f>
        <v/>
      </c>
      <c r="E213" t="str">
        <f>IF('Sponsor Oversight of Schools'!Q223&lt;&gt;"",'Sponsor Oversight of Schools'!Q223,"")</f>
        <v/>
      </c>
      <c r="F213">
        <f>'Sponsor Oversight of Schools'!S223</f>
        <v>0</v>
      </c>
      <c r="G213">
        <f>'Sponsor Oversight of Schools'!T223</f>
        <v>0</v>
      </c>
      <c r="H213" s="7">
        <f>'Sponsor Oversight of Schools'!U223</f>
        <v>0</v>
      </c>
    </row>
    <row r="214" spans="1:8" x14ac:dyDescent="0.35">
      <c r="A214">
        <f>'Sponsor Oversight of Schools'!$H$4</f>
        <v>0</v>
      </c>
      <c r="B214" s="5">
        <f>'Sponsor Oversight of Schools'!$H$2</f>
        <v>0</v>
      </c>
      <c r="C214">
        <f>'Sponsor Oversight of Schools'!A224</f>
        <v>642</v>
      </c>
      <c r="D214" t="str">
        <f>'Sponsor Oversight of Schools'!O224</f>
        <v/>
      </c>
      <c r="E214" t="str">
        <f>IF('Sponsor Oversight of Schools'!Q224&lt;&gt;"",'Sponsor Oversight of Schools'!Q224,"")</f>
        <v/>
      </c>
      <c r="F214">
        <f>'Sponsor Oversight of Schools'!S224</f>
        <v>0</v>
      </c>
      <c r="G214">
        <f>'Sponsor Oversight of Schools'!T224</f>
        <v>0</v>
      </c>
      <c r="H214" s="7">
        <f>'Sponsor Oversight of Schools'!U224</f>
        <v>0</v>
      </c>
    </row>
    <row r="215" spans="1:8" x14ac:dyDescent="0.35">
      <c r="A215">
        <f>'Sponsor Oversight of Schools'!$H$4</f>
        <v>0</v>
      </c>
      <c r="B215" s="5">
        <f>'Sponsor Oversight of Schools'!$H$2</f>
        <v>0</v>
      </c>
      <c r="C215">
        <f>'Sponsor Oversight of Schools'!A225</f>
        <v>643</v>
      </c>
      <c r="D215" t="str">
        <f>'Sponsor Oversight of Schools'!O225</f>
        <v/>
      </c>
      <c r="E215" t="str">
        <f>IF('Sponsor Oversight of Schools'!Q225&lt;&gt;"",'Sponsor Oversight of Schools'!Q225,"")</f>
        <v/>
      </c>
      <c r="F215">
        <f>'Sponsor Oversight of Schools'!S225</f>
        <v>0</v>
      </c>
      <c r="G215">
        <f>'Sponsor Oversight of Schools'!T225</f>
        <v>0</v>
      </c>
      <c r="H215" s="7">
        <f>'Sponsor Oversight of Schools'!U225</f>
        <v>0</v>
      </c>
    </row>
    <row r="216" spans="1:8" x14ac:dyDescent="0.35">
      <c r="A216">
        <f>'Sponsor Oversight of Schools'!$H$4</f>
        <v>0</v>
      </c>
      <c r="B216" s="5">
        <f>'Sponsor Oversight of Schools'!$H$2</f>
        <v>0</v>
      </c>
      <c r="C216">
        <f>'Sponsor Oversight of Schools'!A226</f>
        <v>651</v>
      </c>
      <c r="D216" t="str">
        <f>'Sponsor Oversight of Schools'!O226</f>
        <v/>
      </c>
      <c r="E216" t="str">
        <f>IF('Sponsor Oversight of Schools'!Q226&lt;&gt;"",'Sponsor Oversight of Schools'!Q226,"")</f>
        <v/>
      </c>
      <c r="F216">
        <f>'Sponsor Oversight of Schools'!S226</f>
        <v>0</v>
      </c>
      <c r="G216">
        <f>'Sponsor Oversight of Schools'!T226</f>
        <v>0</v>
      </c>
      <c r="H216" s="7">
        <f>'Sponsor Oversight of Schools'!U226</f>
        <v>0</v>
      </c>
    </row>
    <row r="217" spans="1:8" x14ac:dyDescent="0.35">
      <c r="A217">
        <f>'Sponsor Oversight of Schools'!$H$4</f>
        <v>0</v>
      </c>
      <c r="B217" s="5">
        <f>'Sponsor Oversight of Schools'!$H$2</f>
        <v>0</v>
      </c>
      <c r="C217">
        <f>'Sponsor Oversight of Schools'!A227</f>
        <v>652</v>
      </c>
      <c r="D217" t="str">
        <f>'Sponsor Oversight of Schools'!O227</f>
        <v/>
      </c>
      <c r="E217" t="str">
        <f>IF('Sponsor Oversight of Schools'!Q227&lt;&gt;"",'Sponsor Oversight of Schools'!Q227,"")</f>
        <v/>
      </c>
      <c r="F217">
        <f>'Sponsor Oversight of Schools'!S227</f>
        <v>0</v>
      </c>
      <c r="G217">
        <f>'Sponsor Oversight of Schools'!T227</f>
        <v>0</v>
      </c>
      <c r="H217" s="7">
        <f>'Sponsor Oversight of Schools'!U227</f>
        <v>0</v>
      </c>
    </row>
    <row r="218" spans="1:8" x14ac:dyDescent="0.35">
      <c r="A218">
        <f>'Sponsor Oversight of Schools'!$H$4</f>
        <v>0</v>
      </c>
      <c r="B218" s="5">
        <f>'Sponsor Oversight of Schools'!$H$2</f>
        <v>0</v>
      </c>
      <c r="C218">
        <f>'Sponsor Oversight of Schools'!A228</f>
        <v>653</v>
      </c>
      <c r="D218" t="str">
        <f>'Sponsor Oversight of Schools'!O228</f>
        <v/>
      </c>
      <c r="E218" t="str">
        <f>IF('Sponsor Oversight of Schools'!Q228&lt;&gt;"",'Sponsor Oversight of Schools'!Q228,"")</f>
        <v/>
      </c>
      <c r="F218">
        <f>'Sponsor Oversight of Schools'!S228</f>
        <v>0</v>
      </c>
      <c r="G218">
        <f>'Sponsor Oversight of Schools'!T228</f>
        <v>0</v>
      </c>
      <c r="H218" s="7">
        <f>'Sponsor Oversight of Schools'!U228</f>
        <v>0</v>
      </c>
    </row>
    <row r="219" spans="1:8" x14ac:dyDescent="0.35">
      <c r="A219">
        <f>'Sponsor Oversight of Schools'!$H$4</f>
        <v>0</v>
      </c>
      <c r="B219" s="5">
        <f>'Sponsor Oversight of Schools'!$H$2</f>
        <v>0</v>
      </c>
      <c r="C219">
        <f>'Sponsor Oversight of Schools'!A229</f>
        <v>654</v>
      </c>
      <c r="D219" t="str">
        <f>'Sponsor Oversight of Schools'!O229</f>
        <v/>
      </c>
      <c r="E219" t="str">
        <f>IF('Sponsor Oversight of Schools'!Q229&lt;&gt;"",'Sponsor Oversight of Schools'!Q229,"")</f>
        <v/>
      </c>
      <c r="F219">
        <f>'Sponsor Oversight of Schools'!S229</f>
        <v>0</v>
      </c>
      <c r="G219">
        <f>'Sponsor Oversight of Schools'!T229</f>
        <v>0</v>
      </c>
      <c r="H219" s="7">
        <f>'Sponsor Oversight of Schools'!U229</f>
        <v>0</v>
      </c>
    </row>
    <row r="220" spans="1:8" x14ac:dyDescent="0.35">
      <c r="A220">
        <f>'Sponsor Oversight of Schools'!$H$4</f>
        <v>0</v>
      </c>
      <c r="B220" s="5">
        <f>'Sponsor Oversight of Schools'!$H$2</f>
        <v>0</v>
      </c>
      <c r="C220">
        <f>'Sponsor Oversight of Schools'!A230</f>
        <v>655</v>
      </c>
      <c r="D220" t="str">
        <f>'Sponsor Oversight of Schools'!O230</f>
        <v/>
      </c>
      <c r="E220" t="str">
        <f>IF('Sponsor Oversight of Schools'!Q230&lt;&gt;"",'Sponsor Oversight of Schools'!Q230,"")</f>
        <v/>
      </c>
      <c r="F220">
        <f>'Sponsor Oversight of Schools'!S230</f>
        <v>0</v>
      </c>
      <c r="G220">
        <f>'Sponsor Oversight of Schools'!T230</f>
        <v>0</v>
      </c>
      <c r="H220" s="7">
        <f>'Sponsor Oversight of Schools'!U230</f>
        <v>0</v>
      </c>
    </row>
    <row r="221" spans="1:8" x14ac:dyDescent="0.35">
      <c r="A221">
        <f>'Sponsor Oversight of Schools'!$H$4</f>
        <v>0</v>
      </c>
      <c r="B221" s="5">
        <f>'Sponsor Oversight of Schools'!$H$2</f>
        <v>0</v>
      </c>
      <c r="C221">
        <f>'Sponsor Oversight of Schools'!A231</f>
        <v>656</v>
      </c>
      <c r="D221" t="str">
        <f>'Sponsor Oversight of Schools'!O231</f>
        <v/>
      </c>
      <c r="E221" t="str">
        <f>IF('Sponsor Oversight of Schools'!Q231&lt;&gt;"",'Sponsor Oversight of Schools'!Q231,"")</f>
        <v/>
      </c>
      <c r="F221">
        <f>'Sponsor Oversight of Schools'!S231</f>
        <v>0</v>
      </c>
      <c r="G221">
        <f>'Sponsor Oversight of Schools'!T231</f>
        <v>0</v>
      </c>
      <c r="H221" s="7">
        <f>'Sponsor Oversight of Schools'!U231</f>
        <v>0</v>
      </c>
    </row>
    <row r="222" spans="1:8" x14ac:dyDescent="0.35">
      <c r="A222">
        <f>'Sponsor Oversight of Schools'!$H$4</f>
        <v>0</v>
      </c>
      <c r="B222" s="5">
        <f>'Sponsor Oversight of Schools'!$H$2</f>
        <v>0</v>
      </c>
      <c r="C222">
        <f>'Sponsor Oversight of Schools'!A232</f>
        <v>657</v>
      </c>
      <c r="D222" t="str">
        <f>'Sponsor Oversight of Schools'!O232</f>
        <v/>
      </c>
      <c r="E222" t="str">
        <f>IF('Sponsor Oversight of Schools'!Q232&lt;&gt;"",'Sponsor Oversight of Schools'!Q232,"")</f>
        <v/>
      </c>
      <c r="F222">
        <f>'Sponsor Oversight of Schools'!S232</f>
        <v>0</v>
      </c>
      <c r="G222">
        <f>'Sponsor Oversight of Schools'!T232</f>
        <v>0</v>
      </c>
      <c r="H222" s="7">
        <f>'Sponsor Oversight of Schools'!U232</f>
        <v>0</v>
      </c>
    </row>
    <row r="223" spans="1:8" x14ac:dyDescent="0.35">
      <c r="A223">
        <f>'Sponsor Oversight of Schools'!$H$4</f>
        <v>0</v>
      </c>
      <c r="B223" s="5">
        <f>'Sponsor Oversight of Schools'!$H$2</f>
        <v>0</v>
      </c>
      <c r="C223">
        <f>'Sponsor Oversight of Schools'!A233</f>
        <v>658</v>
      </c>
      <c r="D223" t="str">
        <f>'Sponsor Oversight of Schools'!O233</f>
        <v/>
      </c>
      <c r="E223" t="str">
        <f>IF('Sponsor Oversight of Schools'!Q233&lt;&gt;"",'Sponsor Oversight of Schools'!Q233,"")</f>
        <v/>
      </c>
      <c r="F223">
        <f>'Sponsor Oversight of Schools'!S233</f>
        <v>0</v>
      </c>
      <c r="G223">
        <f>'Sponsor Oversight of Schools'!T233</f>
        <v>0</v>
      </c>
      <c r="H223" s="7">
        <f>'Sponsor Oversight of Schools'!U233</f>
        <v>0</v>
      </c>
    </row>
    <row r="224" spans="1:8" x14ac:dyDescent="0.35">
      <c r="A224">
        <f>'Sponsor Oversight of Schools'!$H$4</f>
        <v>0</v>
      </c>
      <c r="B224" s="5">
        <f>'Sponsor Oversight of Schools'!$H$2</f>
        <v>0</v>
      </c>
      <c r="C224">
        <f>'Sponsor Oversight of Schools'!A234</f>
        <v>659</v>
      </c>
      <c r="D224" t="str">
        <f>'Sponsor Oversight of Schools'!O234</f>
        <v/>
      </c>
      <c r="E224" t="str">
        <f>IF('Sponsor Oversight of Schools'!Q234&lt;&gt;"",'Sponsor Oversight of Schools'!Q234,"")</f>
        <v/>
      </c>
      <c r="F224">
        <f>'Sponsor Oversight of Schools'!S234</f>
        <v>0</v>
      </c>
      <c r="G224">
        <f>'Sponsor Oversight of Schools'!T234</f>
        <v>0</v>
      </c>
      <c r="H224" s="7">
        <f>'Sponsor Oversight of Schools'!U234</f>
        <v>0</v>
      </c>
    </row>
    <row r="225" spans="1:8" x14ac:dyDescent="0.35">
      <c r="A225">
        <f>'Sponsor Oversight of Schools'!$H$4</f>
        <v>0</v>
      </c>
      <c r="B225" s="5">
        <f>'Sponsor Oversight of Schools'!$H$2</f>
        <v>0</v>
      </c>
      <c r="C225">
        <f>'Sponsor Oversight of Schools'!A235</f>
        <v>660</v>
      </c>
      <c r="D225" t="str">
        <f>'Sponsor Oversight of Schools'!O235</f>
        <v/>
      </c>
      <c r="E225" t="str">
        <f>IF('Sponsor Oversight of Schools'!Q235&lt;&gt;"",'Sponsor Oversight of Schools'!Q235,"")</f>
        <v/>
      </c>
      <c r="F225">
        <f>'Sponsor Oversight of Schools'!S235</f>
        <v>0</v>
      </c>
      <c r="G225">
        <f>'Sponsor Oversight of Schools'!T235</f>
        <v>0</v>
      </c>
      <c r="H225" s="7">
        <f>'Sponsor Oversight of Schools'!U235</f>
        <v>0</v>
      </c>
    </row>
    <row r="226" spans="1:8" x14ac:dyDescent="0.35">
      <c r="A226">
        <f>'Sponsor Oversight of Schools'!$H$4</f>
        <v>0</v>
      </c>
      <c r="B226" s="5">
        <f>'Sponsor Oversight of Schools'!$H$2</f>
        <v>0</v>
      </c>
      <c r="C226">
        <f>'Sponsor Oversight of Schools'!A236</f>
        <v>661</v>
      </c>
      <c r="D226" t="str">
        <f>'Sponsor Oversight of Schools'!O236</f>
        <v/>
      </c>
      <c r="E226" t="str">
        <f>IF('Sponsor Oversight of Schools'!Q236&lt;&gt;"",'Sponsor Oversight of Schools'!Q236,"")</f>
        <v/>
      </c>
      <c r="F226">
        <f>'Sponsor Oversight of Schools'!S236</f>
        <v>0</v>
      </c>
      <c r="G226">
        <f>'Sponsor Oversight of Schools'!T236</f>
        <v>0</v>
      </c>
      <c r="H226" s="7">
        <f>'Sponsor Oversight of Schools'!U236</f>
        <v>0</v>
      </c>
    </row>
    <row r="227" spans="1:8" x14ac:dyDescent="0.35">
      <c r="A227">
        <f>'Sponsor Oversight of Schools'!$H$4</f>
        <v>0</v>
      </c>
      <c r="B227" s="5">
        <f>'Sponsor Oversight of Schools'!$H$2</f>
        <v>0</v>
      </c>
      <c r="C227">
        <f>'Sponsor Oversight of Schools'!A237</f>
        <v>662</v>
      </c>
      <c r="D227" t="str">
        <f>'Sponsor Oversight of Schools'!O237</f>
        <v/>
      </c>
      <c r="E227" t="str">
        <f>IF('Sponsor Oversight of Schools'!Q237&lt;&gt;"",'Sponsor Oversight of Schools'!Q237,"")</f>
        <v/>
      </c>
      <c r="F227">
        <f>'Sponsor Oversight of Schools'!S237</f>
        <v>0</v>
      </c>
      <c r="G227">
        <f>'Sponsor Oversight of Schools'!T237</f>
        <v>0</v>
      </c>
      <c r="H227" s="7">
        <f>'Sponsor Oversight of Schools'!U237</f>
        <v>0</v>
      </c>
    </row>
    <row r="228" spans="1:8" x14ac:dyDescent="0.35">
      <c r="A228">
        <f>'Sponsor Oversight of Schools'!$H$4</f>
        <v>0</v>
      </c>
      <c r="B228" s="5">
        <f>'Sponsor Oversight of Schools'!$H$2</f>
        <v>0</v>
      </c>
      <c r="C228">
        <f>'Sponsor Oversight of Schools'!A238</f>
        <v>663</v>
      </c>
      <c r="D228" t="str">
        <f>'Sponsor Oversight of Schools'!O238</f>
        <v/>
      </c>
      <c r="E228" t="str">
        <f>IF('Sponsor Oversight of Schools'!Q238&lt;&gt;"",'Sponsor Oversight of Schools'!Q238,"")</f>
        <v/>
      </c>
      <c r="F228">
        <f>'Sponsor Oversight of Schools'!S238</f>
        <v>0</v>
      </c>
      <c r="G228">
        <f>'Sponsor Oversight of Schools'!T238</f>
        <v>0</v>
      </c>
      <c r="H228" s="7">
        <f>'Sponsor Oversight of Schools'!U238</f>
        <v>0</v>
      </c>
    </row>
    <row r="229" spans="1:8" x14ac:dyDescent="0.35">
      <c r="A229">
        <f>'Sponsor Oversight of Schools'!$H$4</f>
        <v>0</v>
      </c>
      <c r="B229" s="5">
        <f>'Sponsor Oversight of Schools'!$H$2</f>
        <v>0</v>
      </c>
      <c r="C229">
        <f>'Sponsor Oversight of Schools'!A239</f>
        <v>664</v>
      </c>
      <c r="D229" t="str">
        <f>'Sponsor Oversight of Schools'!O239</f>
        <v/>
      </c>
      <c r="E229" t="str">
        <f>IF('Sponsor Oversight of Schools'!Q239&lt;&gt;"",'Sponsor Oversight of Schools'!Q239,"")</f>
        <v/>
      </c>
      <c r="F229">
        <f>'Sponsor Oversight of Schools'!S239</f>
        <v>0</v>
      </c>
      <c r="G229">
        <f>'Sponsor Oversight of Schools'!T239</f>
        <v>0</v>
      </c>
      <c r="H229" s="7">
        <f>'Sponsor Oversight of Schools'!U239</f>
        <v>0</v>
      </c>
    </row>
    <row r="230" spans="1:8" x14ac:dyDescent="0.35">
      <c r="A230">
        <f>'Sponsor Oversight of Schools'!$H$4</f>
        <v>0</v>
      </c>
      <c r="B230" s="5">
        <f>'Sponsor Oversight of Schools'!$H$2</f>
        <v>0</v>
      </c>
      <c r="C230">
        <f>'Sponsor Oversight of Schools'!A240</f>
        <v>665</v>
      </c>
      <c r="D230" t="str">
        <f>'Sponsor Oversight of Schools'!O240</f>
        <v/>
      </c>
      <c r="E230" t="str">
        <f>IF('Sponsor Oversight of Schools'!Q240&lt;&gt;"",'Sponsor Oversight of Schools'!Q240,"")</f>
        <v/>
      </c>
      <c r="F230">
        <f>'Sponsor Oversight of Schools'!S240</f>
        <v>0</v>
      </c>
      <c r="G230">
        <f>'Sponsor Oversight of Schools'!T240</f>
        <v>0</v>
      </c>
      <c r="H230" s="7">
        <f>'Sponsor Oversight of Schools'!U240</f>
        <v>0</v>
      </c>
    </row>
    <row r="231" spans="1:8" x14ac:dyDescent="0.35">
      <c r="A231">
        <f>'Sponsor Oversight of Schools'!$H$4</f>
        <v>0</v>
      </c>
      <c r="B231" s="5">
        <f>'Sponsor Oversight of Schools'!$H$2</f>
        <v>0</v>
      </c>
      <c r="C231">
        <f>'Sponsor Oversight of Schools'!A241</f>
        <v>666</v>
      </c>
      <c r="D231" t="str">
        <f>'Sponsor Oversight of Schools'!O241</f>
        <v/>
      </c>
      <c r="E231" t="str">
        <f>IF('Sponsor Oversight of Schools'!Q241&lt;&gt;"",'Sponsor Oversight of Schools'!Q241,"")</f>
        <v/>
      </c>
      <c r="F231">
        <f>'Sponsor Oversight of Schools'!S241</f>
        <v>0</v>
      </c>
      <c r="G231">
        <f>'Sponsor Oversight of Schools'!T241</f>
        <v>0</v>
      </c>
      <c r="H231" s="7">
        <f>'Sponsor Oversight of Schools'!U241</f>
        <v>0</v>
      </c>
    </row>
    <row r="232" spans="1:8" x14ac:dyDescent="0.35">
      <c r="A232">
        <f>'Sponsor Oversight of Schools'!$H$4</f>
        <v>0</v>
      </c>
      <c r="B232" s="5">
        <f>'Sponsor Oversight of Schools'!$H$2</f>
        <v>0</v>
      </c>
      <c r="C232">
        <f>'Sponsor Oversight of Schools'!A242</f>
        <v>667</v>
      </c>
      <c r="D232" t="str">
        <f>'Sponsor Oversight of Schools'!O242</f>
        <v/>
      </c>
      <c r="E232" t="str">
        <f>IF('Sponsor Oversight of Schools'!Q242&lt;&gt;"",'Sponsor Oversight of Schools'!Q242,"")</f>
        <v/>
      </c>
      <c r="F232">
        <f>'Sponsor Oversight of Schools'!S242</f>
        <v>0</v>
      </c>
      <c r="G232">
        <f>'Sponsor Oversight of Schools'!T242</f>
        <v>0</v>
      </c>
      <c r="H232" s="7">
        <f>'Sponsor Oversight of Schools'!U242</f>
        <v>0</v>
      </c>
    </row>
    <row r="233" spans="1:8" x14ac:dyDescent="0.35">
      <c r="A233">
        <f>'Sponsor Oversight of Schools'!$H$4</f>
        <v>0</v>
      </c>
      <c r="B233" s="5">
        <f>'Sponsor Oversight of Schools'!$H$2</f>
        <v>0</v>
      </c>
      <c r="C233">
        <f>'Sponsor Oversight of Schools'!A243</f>
        <v>668</v>
      </c>
      <c r="D233" t="str">
        <f>'Sponsor Oversight of Schools'!O243</f>
        <v/>
      </c>
      <c r="E233" t="str">
        <f>IF('Sponsor Oversight of Schools'!Q243&lt;&gt;"",'Sponsor Oversight of Schools'!Q243,"")</f>
        <v/>
      </c>
      <c r="F233">
        <f>'Sponsor Oversight of Schools'!S243</f>
        <v>0</v>
      </c>
      <c r="G233">
        <f>'Sponsor Oversight of Schools'!T243</f>
        <v>0</v>
      </c>
      <c r="H233" s="7">
        <f>'Sponsor Oversight of Schools'!U243</f>
        <v>0</v>
      </c>
    </row>
    <row r="234" spans="1:8" x14ac:dyDescent="0.35">
      <c r="A234">
        <f>'Sponsor Oversight of Schools'!$H$4</f>
        <v>0</v>
      </c>
      <c r="B234" s="5">
        <f>'Sponsor Oversight of Schools'!$H$2</f>
        <v>0</v>
      </c>
      <c r="C234">
        <f>'Sponsor Oversight of Schools'!A244</f>
        <v>669</v>
      </c>
      <c r="D234" t="str">
        <f>'Sponsor Oversight of Schools'!O244</f>
        <v/>
      </c>
      <c r="E234" t="str">
        <f>IF('Sponsor Oversight of Schools'!Q244&lt;&gt;"",'Sponsor Oversight of Schools'!Q244,"")</f>
        <v/>
      </c>
      <c r="F234">
        <f>'Sponsor Oversight of Schools'!S244</f>
        <v>0</v>
      </c>
      <c r="G234">
        <f>'Sponsor Oversight of Schools'!T244</f>
        <v>0</v>
      </c>
      <c r="H234" s="7">
        <f>'Sponsor Oversight of Schools'!U244</f>
        <v>0</v>
      </c>
    </row>
    <row r="235" spans="1:8" x14ac:dyDescent="0.35">
      <c r="A235">
        <f>'Sponsor Oversight of Schools'!$H$4</f>
        <v>0</v>
      </c>
      <c r="B235" s="5">
        <f>'Sponsor Oversight of Schools'!$H$2</f>
        <v>0</v>
      </c>
      <c r="C235">
        <f>'Sponsor Oversight of Schools'!A245</f>
        <v>670</v>
      </c>
      <c r="D235" t="str">
        <f>'Sponsor Oversight of Schools'!O245</f>
        <v/>
      </c>
      <c r="E235" t="str">
        <f>IF('Sponsor Oversight of Schools'!Q245&lt;&gt;"",'Sponsor Oversight of Schools'!Q245,"")</f>
        <v/>
      </c>
      <c r="F235">
        <f>'Sponsor Oversight of Schools'!S245</f>
        <v>0</v>
      </c>
      <c r="G235">
        <f>'Sponsor Oversight of Schools'!T245</f>
        <v>0</v>
      </c>
      <c r="H235" s="7">
        <f>'Sponsor Oversight of Schools'!U245</f>
        <v>0</v>
      </c>
    </row>
    <row r="236" spans="1:8" x14ac:dyDescent="0.35">
      <c r="A236">
        <f>'Sponsor Oversight of Schools'!$H$4</f>
        <v>0</v>
      </c>
      <c r="B236" s="5">
        <f>'Sponsor Oversight of Schools'!$H$2</f>
        <v>0</v>
      </c>
      <c r="C236">
        <f>'Sponsor Oversight of Schools'!A246</f>
        <v>671</v>
      </c>
      <c r="D236" t="str">
        <f>'Sponsor Oversight of Schools'!O246</f>
        <v/>
      </c>
      <c r="E236" t="str">
        <f>IF('Sponsor Oversight of Schools'!Q246&lt;&gt;"",'Sponsor Oversight of Schools'!Q246,"")</f>
        <v/>
      </c>
      <c r="F236">
        <f>'Sponsor Oversight of Schools'!S246</f>
        <v>0</v>
      </c>
      <c r="G236">
        <f>'Sponsor Oversight of Schools'!T246</f>
        <v>0</v>
      </c>
      <c r="H236" s="7">
        <f>'Sponsor Oversight of Schools'!U246</f>
        <v>0</v>
      </c>
    </row>
    <row r="237" spans="1:8" x14ac:dyDescent="0.35">
      <c r="A237">
        <f>'Sponsor Oversight of Schools'!$H$4</f>
        <v>0</v>
      </c>
      <c r="B237" s="5">
        <f>'Sponsor Oversight of Schools'!$H$2</f>
        <v>0</v>
      </c>
      <c r="C237">
        <f>'Sponsor Oversight of Schools'!A247</f>
        <v>672</v>
      </c>
      <c r="D237" t="str">
        <f>'Sponsor Oversight of Schools'!O247</f>
        <v/>
      </c>
      <c r="E237" t="str">
        <f>IF('Sponsor Oversight of Schools'!Q247&lt;&gt;"",'Sponsor Oversight of Schools'!Q247,"")</f>
        <v/>
      </c>
      <c r="F237">
        <f>'Sponsor Oversight of Schools'!S247</f>
        <v>0</v>
      </c>
      <c r="G237">
        <f>'Sponsor Oversight of Schools'!T247</f>
        <v>0</v>
      </c>
      <c r="H237" s="7">
        <f>'Sponsor Oversight of Schools'!U247</f>
        <v>0</v>
      </c>
    </row>
    <row r="238" spans="1:8" x14ac:dyDescent="0.35">
      <c r="A238">
        <f>'Sponsor Oversight of Schools'!$H$4</f>
        <v>0</v>
      </c>
      <c r="B238" s="5">
        <f>'Sponsor Oversight of Schools'!$H$2</f>
        <v>0</v>
      </c>
      <c r="C238">
        <f>'Sponsor Oversight of Schools'!A248</f>
        <v>673</v>
      </c>
      <c r="D238" t="str">
        <f>'Sponsor Oversight of Schools'!O248</f>
        <v/>
      </c>
      <c r="E238" t="str">
        <f>IF('Sponsor Oversight of Schools'!Q248&lt;&gt;"",'Sponsor Oversight of Schools'!Q248,"")</f>
        <v/>
      </c>
      <c r="F238">
        <f>'Sponsor Oversight of Schools'!S248</f>
        <v>0</v>
      </c>
      <c r="G238">
        <f>'Sponsor Oversight of Schools'!T248</f>
        <v>0</v>
      </c>
      <c r="H238" s="7">
        <f>'Sponsor Oversight of Schools'!U248</f>
        <v>0</v>
      </c>
    </row>
    <row r="239" spans="1:8" x14ac:dyDescent="0.35">
      <c r="A239">
        <f>'Sponsor Oversight of Schools'!$H$4</f>
        <v>0</v>
      </c>
      <c r="B239" s="5">
        <f>'Sponsor Oversight of Schools'!$H$2</f>
        <v>0</v>
      </c>
      <c r="C239">
        <f>'Sponsor Oversight of Schools'!A249</f>
        <v>701</v>
      </c>
      <c r="D239" t="str">
        <f>'Sponsor Oversight of Schools'!O249</f>
        <v/>
      </c>
      <c r="E239" t="str">
        <f>IF('Sponsor Oversight of Schools'!Q249&lt;&gt;"",'Sponsor Oversight of Schools'!Q249,"")</f>
        <v/>
      </c>
      <c r="F239">
        <f>'Sponsor Oversight of Schools'!S249</f>
        <v>0</v>
      </c>
      <c r="G239">
        <f>'Sponsor Oversight of Schools'!T249</f>
        <v>0</v>
      </c>
      <c r="H239" s="7">
        <f>'Sponsor Oversight of Schools'!U249</f>
        <v>0</v>
      </c>
    </row>
    <row r="240" spans="1:8" x14ac:dyDescent="0.35">
      <c r="A240">
        <f>'Sponsor Oversight of Schools'!$H$4</f>
        <v>0</v>
      </c>
      <c r="B240" s="5">
        <f>'Sponsor Oversight of Schools'!$H$2</f>
        <v>0</v>
      </c>
      <c r="C240">
        <f>'Sponsor Oversight of Schools'!A250</f>
        <v>702</v>
      </c>
      <c r="D240" t="str">
        <f>'Sponsor Oversight of Schools'!O250</f>
        <v/>
      </c>
      <c r="E240" t="str">
        <f>IF('Sponsor Oversight of Schools'!Q250&lt;&gt;"",'Sponsor Oversight of Schools'!Q250,"")</f>
        <v/>
      </c>
      <c r="F240">
        <f>'Sponsor Oversight of Schools'!S250</f>
        <v>0</v>
      </c>
      <c r="G240">
        <f>'Sponsor Oversight of Schools'!T250</f>
        <v>0</v>
      </c>
      <c r="H240" s="7">
        <f>'Sponsor Oversight of Schools'!U250</f>
        <v>0</v>
      </c>
    </row>
    <row r="241" spans="1:8" x14ac:dyDescent="0.35">
      <c r="A241">
        <f>'Sponsor Oversight of Schools'!$H$4</f>
        <v>0</v>
      </c>
      <c r="B241" s="5">
        <f>'Sponsor Oversight of Schools'!$H$2</f>
        <v>0</v>
      </c>
      <c r="C241">
        <f>'Sponsor Oversight of Schools'!A251</f>
        <v>703</v>
      </c>
      <c r="D241" t="str">
        <f>'Sponsor Oversight of Schools'!O251</f>
        <v/>
      </c>
      <c r="E241" t="str">
        <f>IF('Sponsor Oversight of Schools'!Q251&lt;&gt;"",'Sponsor Oversight of Schools'!Q251,"")</f>
        <v/>
      </c>
      <c r="F241">
        <f>'Sponsor Oversight of Schools'!S251</f>
        <v>0</v>
      </c>
      <c r="G241">
        <f>'Sponsor Oversight of Schools'!T251</f>
        <v>0</v>
      </c>
      <c r="H241" s="7">
        <f>'Sponsor Oversight of Schools'!U251</f>
        <v>0</v>
      </c>
    </row>
    <row r="242" spans="1:8" x14ac:dyDescent="0.35">
      <c r="A242">
        <f>'Sponsor Oversight of Schools'!$H$4</f>
        <v>0</v>
      </c>
      <c r="B242" s="5">
        <f>'Sponsor Oversight of Schools'!$H$2</f>
        <v>0</v>
      </c>
      <c r="C242">
        <f>'Sponsor Oversight of Schools'!A252</f>
        <v>704</v>
      </c>
      <c r="D242" t="str">
        <f>'Sponsor Oversight of Schools'!O252</f>
        <v/>
      </c>
      <c r="E242" t="str">
        <f>IF('Sponsor Oversight of Schools'!Q252&lt;&gt;"",'Sponsor Oversight of Schools'!Q252,"")</f>
        <v/>
      </c>
      <c r="F242">
        <f>'Sponsor Oversight of Schools'!S252</f>
        <v>0</v>
      </c>
      <c r="G242">
        <f>'Sponsor Oversight of Schools'!T252</f>
        <v>0</v>
      </c>
      <c r="H242" s="7">
        <f>'Sponsor Oversight of Schools'!U252</f>
        <v>0</v>
      </c>
    </row>
    <row r="243" spans="1:8" x14ac:dyDescent="0.35">
      <c r="A243">
        <f>'Sponsor Oversight of Schools'!$H$4</f>
        <v>0</v>
      </c>
      <c r="B243" s="5">
        <f>'Sponsor Oversight of Schools'!$H$2</f>
        <v>0</v>
      </c>
      <c r="C243">
        <f>'Sponsor Oversight of Schools'!A253</f>
        <v>705</v>
      </c>
      <c r="D243" t="str">
        <f>'Sponsor Oversight of Schools'!O253</f>
        <v/>
      </c>
      <c r="E243" t="str">
        <f>IF('Sponsor Oversight of Schools'!Q253&lt;&gt;"",'Sponsor Oversight of Schools'!Q253,"")</f>
        <v/>
      </c>
      <c r="F243">
        <f>'Sponsor Oversight of Schools'!S253</f>
        <v>0</v>
      </c>
      <c r="G243">
        <f>'Sponsor Oversight of Schools'!T253</f>
        <v>0</v>
      </c>
      <c r="H243" s="7">
        <f>'Sponsor Oversight of Schools'!U253</f>
        <v>0</v>
      </c>
    </row>
    <row r="244" spans="1:8" x14ac:dyDescent="0.35">
      <c r="A244">
        <f>'Sponsor Oversight of Schools'!$H$4</f>
        <v>0</v>
      </c>
      <c r="B244" s="5">
        <f>'Sponsor Oversight of Schools'!$H$2</f>
        <v>0</v>
      </c>
      <c r="C244">
        <f>'Sponsor Oversight of Schools'!A254</f>
        <v>706</v>
      </c>
      <c r="D244" t="str">
        <f>'Sponsor Oversight of Schools'!O254</f>
        <v/>
      </c>
      <c r="E244" t="str">
        <f>IF('Sponsor Oversight of Schools'!Q254&lt;&gt;"",'Sponsor Oversight of Schools'!Q254,"")</f>
        <v/>
      </c>
      <c r="F244">
        <f>'Sponsor Oversight of Schools'!S254</f>
        <v>0</v>
      </c>
      <c r="G244">
        <f>'Sponsor Oversight of Schools'!T254</f>
        <v>0</v>
      </c>
      <c r="H244" s="7">
        <f>'Sponsor Oversight of Schools'!U254</f>
        <v>0</v>
      </c>
    </row>
    <row r="245" spans="1:8" x14ac:dyDescent="0.35">
      <c r="A245">
        <f>'Sponsor Oversight of Schools'!$H$4</f>
        <v>0</v>
      </c>
      <c r="B245" s="5">
        <f>'Sponsor Oversight of Schools'!$H$2</f>
        <v>0</v>
      </c>
      <c r="C245">
        <f>'Sponsor Oversight of Schools'!A255</f>
        <v>707</v>
      </c>
      <c r="D245" t="str">
        <f>'Sponsor Oversight of Schools'!O255</f>
        <v/>
      </c>
      <c r="E245" t="str">
        <f>IF('Sponsor Oversight of Schools'!Q255&lt;&gt;"",'Sponsor Oversight of Schools'!Q255,"")</f>
        <v/>
      </c>
      <c r="F245">
        <f>'Sponsor Oversight of Schools'!S255</f>
        <v>0</v>
      </c>
      <c r="G245">
        <f>'Sponsor Oversight of Schools'!T255</f>
        <v>0</v>
      </c>
      <c r="H245" s="7">
        <f>'Sponsor Oversight of Schools'!U255</f>
        <v>0</v>
      </c>
    </row>
    <row r="246" spans="1:8" x14ac:dyDescent="0.35">
      <c r="A246">
        <f>'Sponsor Oversight of Schools'!$H$4</f>
        <v>0</v>
      </c>
      <c r="B246" s="5">
        <f>'Sponsor Oversight of Schools'!$H$2</f>
        <v>0</v>
      </c>
      <c r="C246">
        <f>'Sponsor Oversight of Schools'!A256</f>
        <v>708</v>
      </c>
      <c r="D246" t="str">
        <f>'Sponsor Oversight of Schools'!O256</f>
        <v/>
      </c>
      <c r="E246" t="str">
        <f>IF('Sponsor Oversight of Schools'!Q256&lt;&gt;"",'Sponsor Oversight of Schools'!Q256,"")</f>
        <v/>
      </c>
      <c r="F246">
        <f>'Sponsor Oversight of Schools'!S256</f>
        <v>0</v>
      </c>
      <c r="G246">
        <f>'Sponsor Oversight of Schools'!T256</f>
        <v>0</v>
      </c>
      <c r="H246" s="7">
        <f>'Sponsor Oversight of Schools'!U256</f>
        <v>0</v>
      </c>
    </row>
    <row r="247" spans="1:8" x14ac:dyDescent="0.35">
      <c r="A247">
        <f>'Sponsor Oversight of Schools'!$H$4</f>
        <v>0</v>
      </c>
      <c r="B247" s="5">
        <f>'Sponsor Oversight of Schools'!$H$2</f>
        <v>0</v>
      </c>
      <c r="C247">
        <f>'Sponsor Oversight of Schools'!A257</f>
        <v>709</v>
      </c>
      <c r="D247" t="str">
        <f>'Sponsor Oversight of Schools'!O257</f>
        <v/>
      </c>
      <c r="E247" t="str">
        <f>IF('Sponsor Oversight of Schools'!Q257&lt;&gt;"",'Sponsor Oversight of Schools'!Q257,"")</f>
        <v/>
      </c>
      <c r="F247">
        <f>'Sponsor Oversight of Schools'!S257</f>
        <v>0</v>
      </c>
      <c r="G247">
        <f>'Sponsor Oversight of Schools'!T257</f>
        <v>0</v>
      </c>
      <c r="H247" s="7">
        <f>'Sponsor Oversight of Schools'!U257</f>
        <v>0</v>
      </c>
    </row>
    <row r="248" spans="1:8" x14ac:dyDescent="0.35">
      <c r="A248">
        <f>'Sponsor Oversight of Schools'!$H$4</f>
        <v>0</v>
      </c>
      <c r="B248" s="5">
        <f>'Sponsor Oversight of Schools'!$H$2</f>
        <v>0</v>
      </c>
      <c r="C248">
        <f>'Sponsor Oversight of Schools'!A258</f>
        <v>710</v>
      </c>
      <c r="D248" t="str">
        <f>'Sponsor Oversight of Schools'!O258</f>
        <v/>
      </c>
      <c r="E248" t="str">
        <f>IF('Sponsor Oversight of Schools'!Q258&lt;&gt;"",'Sponsor Oversight of Schools'!Q258,"")</f>
        <v/>
      </c>
      <c r="F248">
        <f>'Sponsor Oversight of Schools'!S258</f>
        <v>0</v>
      </c>
      <c r="G248">
        <f>'Sponsor Oversight of Schools'!T258</f>
        <v>0</v>
      </c>
      <c r="H248" s="7">
        <f>'Sponsor Oversight of Schools'!U258</f>
        <v>0</v>
      </c>
    </row>
    <row r="249" spans="1:8" x14ac:dyDescent="0.35">
      <c r="A249">
        <f>'Sponsor Oversight of Schools'!$H$4</f>
        <v>0</v>
      </c>
      <c r="B249" s="5">
        <f>'Sponsor Oversight of Schools'!$H$2</f>
        <v>0</v>
      </c>
      <c r="C249">
        <f>'Sponsor Oversight of Schools'!A259</f>
        <v>711</v>
      </c>
      <c r="D249" t="str">
        <f>'Sponsor Oversight of Schools'!O259</f>
        <v/>
      </c>
      <c r="E249" t="str">
        <f>IF('Sponsor Oversight of Schools'!Q259&lt;&gt;"",'Sponsor Oversight of Schools'!Q259,"")</f>
        <v/>
      </c>
      <c r="F249">
        <f>'Sponsor Oversight of Schools'!S259</f>
        <v>0</v>
      </c>
      <c r="G249">
        <f>'Sponsor Oversight of Schools'!T259</f>
        <v>0</v>
      </c>
      <c r="H249" s="7">
        <f>'Sponsor Oversight of Schools'!U259</f>
        <v>0</v>
      </c>
    </row>
    <row r="250" spans="1:8" x14ac:dyDescent="0.35">
      <c r="A250">
        <f>'Sponsor Oversight of Schools'!$H$4</f>
        <v>0</v>
      </c>
      <c r="B250" s="5">
        <f>'Sponsor Oversight of Schools'!$H$2</f>
        <v>0</v>
      </c>
      <c r="C250">
        <f>'Sponsor Oversight of Schools'!A260</f>
        <v>712</v>
      </c>
      <c r="D250" t="str">
        <f>'Sponsor Oversight of Schools'!O260</f>
        <v/>
      </c>
      <c r="E250" t="str">
        <f>IF('Sponsor Oversight of Schools'!Q260&lt;&gt;"",'Sponsor Oversight of Schools'!Q260,"")</f>
        <v/>
      </c>
      <c r="F250">
        <f>'Sponsor Oversight of Schools'!S260</f>
        <v>0</v>
      </c>
      <c r="G250">
        <f>'Sponsor Oversight of Schools'!T260</f>
        <v>0</v>
      </c>
      <c r="H250" s="7">
        <f>'Sponsor Oversight of Schools'!U260</f>
        <v>0</v>
      </c>
    </row>
    <row r="251" spans="1:8" x14ac:dyDescent="0.35">
      <c r="A251">
        <f>'Sponsor Oversight of Schools'!$H$4</f>
        <v>0</v>
      </c>
      <c r="B251" s="5">
        <f>'Sponsor Oversight of Schools'!$H$2</f>
        <v>0</v>
      </c>
      <c r="C251">
        <f>'Sponsor Oversight of Schools'!A261</f>
        <v>713</v>
      </c>
      <c r="D251" t="str">
        <f>'Sponsor Oversight of Schools'!O261</f>
        <v/>
      </c>
      <c r="E251" t="str">
        <f>IF('Sponsor Oversight of Schools'!Q261&lt;&gt;"",'Sponsor Oversight of Schools'!Q261,"")</f>
        <v/>
      </c>
      <c r="F251">
        <f>'Sponsor Oversight of Schools'!S261</f>
        <v>0</v>
      </c>
      <c r="G251">
        <f>'Sponsor Oversight of Schools'!T261</f>
        <v>0</v>
      </c>
      <c r="H251" s="7">
        <f>'Sponsor Oversight of Schools'!U261</f>
        <v>0</v>
      </c>
    </row>
    <row r="252" spans="1:8" x14ac:dyDescent="0.35">
      <c r="A252">
        <f>'Sponsor Oversight of Schools'!$H$4</f>
        <v>0</v>
      </c>
      <c r="B252" s="5">
        <f>'Sponsor Oversight of Schools'!$H$2</f>
        <v>0</v>
      </c>
      <c r="C252">
        <f>'Sponsor Oversight of Schools'!A262</f>
        <v>714</v>
      </c>
      <c r="D252" t="str">
        <f>'Sponsor Oversight of Schools'!O262</f>
        <v/>
      </c>
      <c r="E252" t="str">
        <f>IF('Sponsor Oversight of Schools'!Q262&lt;&gt;"",'Sponsor Oversight of Schools'!Q262,"")</f>
        <v/>
      </c>
      <c r="F252">
        <f>'Sponsor Oversight of Schools'!S262</f>
        <v>0</v>
      </c>
      <c r="G252">
        <f>'Sponsor Oversight of Schools'!T262</f>
        <v>0</v>
      </c>
      <c r="H252" s="7">
        <f>'Sponsor Oversight of Schools'!U262</f>
        <v>0</v>
      </c>
    </row>
    <row r="253" spans="1:8" x14ac:dyDescent="0.35">
      <c r="A253">
        <f>'Sponsor Oversight of Schools'!$H$4</f>
        <v>0</v>
      </c>
      <c r="B253" s="5">
        <f>'Sponsor Oversight of Schools'!$H$2</f>
        <v>0</v>
      </c>
      <c r="C253">
        <f>'Sponsor Oversight of Schools'!A263</f>
        <v>715</v>
      </c>
      <c r="D253" t="str">
        <f>'Sponsor Oversight of Schools'!O263</f>
        <v/>
      </c>
      <c r="E253" t="str">
        <f>IF('Sponsor Oversight of Schools'!Q263&lt;&gt;"",'Sponsor Oversight of Schools'!Q263,"")</f>
        <v/>
      </c>
      <c r="F253">
        <f>'Sponsor Oversight of Schools'!S263</f>
        <v>0</v>
      </c>
      <c r="G253">
        <f>'Sponsor Oversight of Schools'!T263</f>
        <v>0</v>
      </c>
      <c r="H253" s="7">
        <f>'Sponsor Oversight of Schools'!U263</f>
        <v>0</v>
      </c>
    </row>
    <row r="254" spans="1:8" x14ac:dyDescent="0.35">
      <c r="A254">
        <f>'Sponsor Oversight of Schools'!$H$4</f>
        <v>0</v>
      </c>
      <c r="B254" s="5">
        <f>'Sponsor Oversight of Schools'!$H$2</f>
        <v>0</v>
      </c>
      <c r="C254">
        <f>'Sponsor Oversight of Schools'!A264</f>
        <v>716</v>
      </c>
      <c r="D254" t="str">
        <f>'Sponsor Oversight of Schools'!O264</f>
        <v/>
      </c>
      <c r="E254" t="str">
        <f>IF('Sponsor Oversight of Schools'!Q264&lt;&gt;"",'Sponsor Oversight of Schools'!Q264,"")</f>
        <v/>
      </c>
      <c r="F254">
        <f>'Sponsor Oversight of Schools'!S264</f>
        <v>0</v>
      </c>
      <c r="G254">
        <f>'Sponsor Oversight of Schools'!T264</f>
        <v>0</v>
      </c>
      <c r="H254" s="7">
        <f>'Sponsor Oversight of Schools'!U264</f>
        <v>0</v>
      </c>
    </row>
    <row r="255" spans="1:8" x14ac:dyDescent="0.35">
      <c r="A255">
        <f>'Sponsor Oversight of Schools'!$H$4</f>
        <v>0</v>
      </c>
      <c r="B255" s="5">
        <f>'Sponsor Oversight of Schools'!$H$2</f>
        <v>0</v>
      </c>
      <c r="C255">
        <f>'Sponsor Oversight of Schools'!A265</f>
        <v>717</v>
      </c>
      <c r="D255" t="str">
        <f>'Sponsor Oversight of Schools'!O265</f>
        <v/>
      </c>
      <c r="E255" t="str">
        <f>IF('Sponsor Oversight of Schools'!Q265&lt;&gt;"",'Sponsor Oversight of Schools'!Q265,"")</f>
        <v/>
      </c>
      <c r="F255">
        <f>'Sponsor Oversight of Schools'!S265</f>
        <v>0</v>
      </c>
      <c r="G255">
        <f>'Sponsor Oversight of Schools'!T265</f>
        <v>0</v>
      </c>
      <c r="H255" s="7">
        <f>'Sponsor Oversight of Schools'!U265</f>
        <v>0</v>
      </c>
    </row>
    <row r="256" spans="1:8" x14ac:dyDescent="0.35">
      <c r="A256">
        <f>'Sponsor Oversight of Schools'!$H$4</f>
        <v>0</v>
      </c>
      <c r="B256" s="5">
        <f>'Sponsor Oversight of Schools'!$H$2</f>
        <v>0</v>
      </c>
      <c r="C256">
        <f>'Sponsor Oversight of Schools'!A266</f>
        <v>718</v>
      </c>
      <c r="D256" t="str">
        <f>'Sponsor Oversight of Schools'!O266</f>
        <v/>
      </c>
      <c r="E256" t="str">
        <f>IF('Sponsor Oversight of Schools'!Q266&lt;&gt;"",'Sponsor Oversight of Schools'!Q266,"")</f>
        <v/>
      </c>
      <c r="F256">
        <f>'Sponsor Oversight of Schools'!S266</f>
        <v>0</v>
      </c>
      <c r="G256">
        <f>'Sponsor Oversight of Schools'!T266</f>
        <v>0</v>
      </c>
      <c r="H256" s="7">
        <f>'Sponsor Oversight of Schools'!U266</f>
        <v>0</v>
      </c>
    </row>
    <row r="257" spans="1:8" x14ac:dyDescent="0.35">
      <c r="A257">
        <f>'Sponsor Oversight of Schools'!$H$4</f>
        <v>0</v>
      </c>
      <c r="B257" s="5">
        <f>'Sponsor Oversight of Schools'!$H$2</f>
        <v>0</v>
      </c>
      <c r="C257">
        <f>'Sponsor Oversight of Schools'!A267</f>
        <v>719</v>
      </c>
      <c r="D257" t="str">
        <f>'Sponsor Oversight of Schools'!O267</f>
        <v/>
      </c>
      <c r="E257" t="str">
        <f>IF('Sponsor Oversight of Schools'!Q267&lt;&gt;"",'Sponsor Oversight of Schools'!Q267,"")</f>
        <v/>
      </c>
      <c r="F257">
        <f>'Sponsor Oversight of Schools'!S267</f>
        <v>0</v>
      </c>
      <c r="G257">
        <f>'Sponsor Oversight of Schools'!T267</f>
        <v>0</v>
      </c>
      <c r="H257" s="7">
        <f>'Sponsor Oversight of Schools'!U267</f>
        <v>0</v>
      </c>
    </row>
    <row r="258" spans="1:8" x14ac:dyDescent="0.35">
      <c r="A258">
        <f>'Sponsor Oversight of Schools'!$H$4</f>
        <v>0</v>
      </c>
      <c r="B258" s="5">
        <f>'Sponsor Oversight of Schools'!$H$2</f>
        <v>0</v>
      </c>
      <c r="C258">
        <f>'Sponsor Oversight of Schools'!A268</f>
        <v>720</v>
      </c>
      <c r="D258" t="str">
        <f>'Sponsor Oversight of Schools'!O268</f>
        <v/>
      </c>
      <c r="E258" t="str">
        <f>IF('Sponsor Oversight of Schools'!Q268&lt;&gt;"",'Sponsor Oversight of Schools'!Q268,"")</f>
        <v/>
      </c>
      <c r="F258">
        <f>'Sponsor Oversight of Schools'!S268</f>
        <v>0</v>
      </c>
      <c r="G258">
        <f>'Sponsor Oversight of Schools'!T268</f>
        <v>0</v>
      </c>
      <c r="H258" s="7">
        <f>'Sponsor Oversight of Schools'!U268</f>
        <v>0</v>
      </c>
    </row>
    <row r="259" spans="1:8" x14ac:dyDescent="0.35">
      <c r="A259">
        <f>'Sponsor Oversight of Schools'!$H$4</f>
        <v>0</v>
      </c>
      <c r="B259" s="5">
        <f>'Sponsor Oversight of Schools'!$H$2</f>
        <v>0</v>
      </c>
      <c r="C259">
        <f>'Sponsor Oversight of Schools'!A269</f>
        <v>751</v>
      </c>
      <c r="D259" t="str">
        <f>'Sponsor Oversight of Schools'!O269</f>
        <v/>
      </c>
      <c r="E259" t="str">
        <f>IF('Sponsor Oversight of Schools'!Q269&lt;&gt;"",'Sponsor Oversight of Schools'!Q269,"")</f>
        <v/>
      </c>
      <c r="F259">
        <f>'Sponsor Oversight of Schools'!S269</f>
        <v>0</v>
      </c>
      <c r="G259">
        <f>'Sponsor Oversight of Schools'!T269</f>
        <v>0</v>
      </c>
      <c r="H259" s="7">
        <f>'Sponsor Oversight of Schools'!U269</f>
        <v>0</v>
      </c>
    </row>
    <row r="260" spans="1:8" x14ac:dyDescent="0.35">
      <c r="A260">
        <f>'Sponsor Oversight of Schools'!$H$4</f>
        <v>0</v>
      </c>
      <c r="B260" s="5">
        <f>'Sponsor Oversight of Schools'!$H$2</f>
        <v>0</v>
      </c>
      <c r="C260">
        <f>'Sponsor Oversight of Schools'!A270</f>
        <v>752</v>
      </c>
      <c r="D260" t="str">
        <f>'Sponsor Oversight of Schools'!O270</f>
        <v/>
      </c>
      <c r="E260" t="str">
        <f>IF('Sponsor Oversight of Schools'!Q270&lt;&gt;"",'Sponsor Oversight of Schools'!Q270,"")</f>
        <v/>
      </c>
      <c r="F260">
        <f>'Sponsor Oversight of Schools'!S270</f>
        <v>0</v>
      </c>
      <c r="G260">
        <f>'Sponsor Oversight of Schools'!T270</f>
        <v>0</v>
      </c>
      <c r="H260" s="7">
        <f>'Sponsor Oversight of Schools'!U270</f>
        <v>0</v>
      </c>
    </row>
    <row r="261" spans="1:8" x14ac:dyDescent="0.35">
      <c r="A261">
        <f>'Sponsor Oversight of Schools'!$H$4</f>
        <v>0</v>
      </c>
      <c r="B261" s="5">
        <f>'Sponsor Oversight of Schools'!$H$2</f>
        <v>0</v>
      </c>
      <c r="C261">
        <f>'Sponsor Oversight of Schools'!A271</f>
        <v>753</v>
      </c>
      <c r="D261" t="str">
        <f>'Sponsor Oversight of Schools'!O271</f>
        <v/>
      </c>
      <c r="E261" t="str">
        <f>IF('Sponsor Oversight of Schools'!Q271&lt;&gt;"",'Sponsor Oversight of Schools'!Q271,"")</f>
        <v/>
      </c>
      <c r="F261">
        <f>'Sponsor Oversight of Schools'!S271</f>
        <v>0</v>
      </c>
      <c r="G261">
        <f>'Sponsor Oversight of Schools'!T271</f>
        <v>0</v>
      </c>
      <c r="H261" s="7">
        <f>'Sponsor Oversight of Schools'!U271</f>
        <v>0</v>
      </c>
    </row>
    <row r="262" spans="1:8" x14ac:dyDescent="0.35">
      <c r="A262">
        <f>'Sponsor Oversight of Schools'!$H$4</f>
        <v>0</v>
      </c>
      <c r="B262" s="5">
        <f>'Sponsor Oversight of Schools'!$H$2</f>
        <v>0</v>
      </c>
      <c r="C262">
        <f>'Sponsor Oversight of Schools'!A272</f>
        <v>754</v>
      </c>
      <c r="D262" t="str">
        <f>'Sponsor Oversight of Schools'!O272</f>
        <v/>
      </c>
      <c r="E262" t="str">
        <f>IF('Sponsor Oversight of Schools'!Q272&lt;&gt;"",'Sponsor Oversight of Schools'!Q272,"")</f>
        <v/>
      </c>
      <c r="F262">
        <f>'Sponsor Oversight of Schools'!S272</f>
        <v>0</v>
      </c>
      <c r="G262">
        <f>'Sponsor Oversight of Schools'!T272</f>
        <v>0</v>
      </c>
      <c r="H262" s="7">
        <f>'Sponsor Oversight of Schools'!U272</f>
        <v>0</v>
      </c>
    </row>
    <row r="263" spans="1:8" x14ac:dyDescent="0.35">
      <c r="A263">
        <f>'Sponsor Oversight of Schools'!$H$4</f>
        <v>0</v>
      </c>
      <c r="B263" s="5">
        <f>'Sponsor Oversight of Schools'!$H$2</f>
        <v>0</v>
      </c>
      <c r="C263">
        <f>'Sponsor Oversight of Schools'!A273</f>
        <v>755</v>
      </c>
      <c r="D263" t="str">
        <f>'Sponsor Oversight of Schools'!O273</f>
        <v/>
      </c>
      <c r="E263" t="str">
        <f>IF('Sponsor Oversight of Schools'!Q273&lt;&gt;"",'Sponsor Oversight of Schools'!Q273,"")</f>
        <v/>
      </c>
      <c r="F263">
        <f>'Sponsor Oversight of Schools'!S273</f>
        <v>0</v>
      </c>
      <c r="G263">
        <f>'Sponsor Oversight of Schools'!T273</f>
        <v>0</v>
      </c>
      <c r="H263" s="7">
        <f>'Sponsor Oversight of Schools'!U273</f>
        <v>0</v>
      </c>
    </row>
    <row r="264" spans="1:8" x14ac:dyDescent="0.35">
      <c r="A264">
        <f>'Sponsor Oversight of Schools'!$H$4</f>
        <v>0</v>
      </c>
      <c r="B264" s="5">
        <f>'Sponsor Oversight of Schools'!$H$2</f>
        <v>0</v>
      </c>
      <c r="C264">
        <f>'Sponsor Oversight of Schools'!A274</f>
        <v>756</v>
      </c>
      <c r="D264" t="str">
        <f>'Sponsor Oversight of Schools'!O274</f>
        <v/>
      </c>
      <c r="E264" t="str">
        <f>IF('Sponsor Oversight of Schools'!Q274&lt;&gt;"",'Sponsor Oversight of Schools'!Q274,"")</f>
        <v/>
      </c>
      <c r="F264">
        <f>'Sponsor Oversight of Schools'!S274</f>
        <v>0</v>
      </c>
      <c r="G264">
        <f>'Sponsor Oversight of Schools'!T274</f>
        <v>0</v>
      </c>
      <c r="H264" s="7">
        <f>'Sponsor Oversight of Schools'!U274</f>
        <v>0</v>
      </c>
    </row>
    <row r="265" spans="1:8" x14ac:dyDescent="0.35">
      <c r="A265">
        <f>'Sponsor Oversight of Schools'!$H$4</f>
        <v>0</v>
      </c>
      <c r="B265" s="5">
        <f>'Sponsor Oversight of Schools'!$H$2</f>
        <v>0</v>
      </c>
      <c r="C265">
        <f>'Sponsor Oversight of Schools'!A275</f>
        <v>757</v>
      </c>
      <c r="D265" t="str">
        <f>'Sponsor Oversight of Schools'!O275</f>
        <v/>
      </c>
      <c r="E265" t="str">
        <f>IF('Sponsor Oversight of Schools'!Q275&lt;&gt;"",'Sponsor Oversight of Schools'!Q275,"")</f>
        <v/>
      </c>
      <c r="F265">
        <f>'Sponsor Oversight of Schools'!S275</f>
        <v>0</v>
      </c>
      <c r="G265">
        <f>'Sponsor Oversight of Schools'!T275</f>
        <v>0</v>
      </c>
      <c r="H265" s="7">
        <f>'Sponsor Oversight of Schools'!U275</f>
        <v>0</v>
      </c>
    </row>
    <row r="266" spans="1:8" x14ac:dyDescent="0.35">
      <c r="A266">
        <f>'Sponsor Oversight of Schools'!$H$4</f>
        <v>0</v>
      </c>
      <c r="B266" s="5">
        <f>'Sponsor Oversight of Schools'!$H$2</f>
        <v>0</v>
      </c>
      <c r="C266">
        <f>'Sponsor Oversight of Schools'!A276</f>
        <v>758</v>
      </c>
      <c r="D266" t="str">
        <f>'Sponsor Oversight of Schools'!O276</f>
        <v/>
      </c>
      <c r="E266" t="str">
        <f>IF('Sponsor Oversight of Schools'!Q276&lt;&gt;"",'Sponsor Oversight of Schools'!Q276,"")</f>
        <v/>
      </c>
      <c r="F266">
        <f>'Sponsor Oversight of Schools'!S276</f>
        <v>0</v>
      </c>
      <c r="G266">
        <f>'Sponsor Oversight of Schools'!T276</f>
        <v>0</v>
      </c>
      <c r="H266" s="7">
        <f>'Sponsor Oversight of Schools'!U276</f>
        <v>0</v>
      </c>
    </row>
    <row r="267" spans="1:8" x14ac:dyDescent="0.35">
      <c r="A267">
        <f>'Sponsor Oversight of Schools'!$H$4</f>
        <v>0</v>
      </c>
      <c r="B267" s="5">
        <f>'Sponsor Oversight of Schools'!$H$2</f>
        <v>0</v>
      </c>
      <c r="C267">
        <f>'Sponsor Oversight of Schools'!A277</f>
        <v>759</v>
      </c>
      <c r="D267" t="str">
        <f>'Sponsor Oversight of Schools'!O277</f>
        <v/>
      </c>
      <c r="E267" t="str">
        <f>IF('Sponsor Oversight of Schools'!Q277&lt;&gt;"",'Sponsor Oversight of Schools'!Q277,"")</f>
        <v/>
      </c>
      <c r="F267">
        <f>'Sponsor Oversight of Schools'!S277</f>
        <v>0</v>
      </c>
      <c r="G267">
        <f>'Sponsor Oversight of Schools'!T277</f>
        <v>0</v>
      </c>
      <c r="H267" s="7">
        <f>'Sponsor Oversight of Schools'!U277</f>
        <v>0</v>
      </c>
    </row>
    <row r="268" spans="1:8" x14ac:dyDescent="0.35">
      <c r="A268">
        <f>'Sponsor Oversight of Schools'!$H$4</f>
        <v>0</v>
      </c>
      <c r="B268" s="5">
        <f>'Sponsor Oversight of Schools'!$H$2</f>
        <v>0</v>
      </c>
      <c r="C268">
        <f>'Sponsor Oversight of Schools'!A278</f>
        <v>760</v>
      </c>
      <c r="D268" t="str">
        <f>'Sponsor Oversight of Schools'!O278</f>
        <v/>
      </c>
      <c r="E268" t="str">
        <f>IF('Sponsor Oversight of Schools'!Q278&lt;&gt;"",'Sponsor Oversight of Schools'!Q278,"")</f>
        <v/>
      </c>
      <c r="F268">
        <f>'Sponsor Oversight of Schools'!S278</f>
        <v>0</v>
      </c>
      <c r="G268">
        <f>'Sponsor Oversight of Schools'!T278</f>
        <v>0</v>
      </c>
      <c r="H268" s="7">
        <f>'Sponsor Oversight of Schools'!U278</f>
        <v>0</v>
      </c>
    </row>
    <row r="269" spans="1:8" x14ac:dyDescent="0.35">
      <c r="A269">
        <f>'Sponsor Oversight of Schools'!$H$4</f>
        <v>0</v>
      </c>
      <c r="B269" s="5">
        <f>'Sponsor Oversight of Schools'!$H$2</f>
        <v>0</v>
      </c>
      <c r="C269">
        <f>'Sponsor Oversight of Schools'!A279</f>
        <v>761</v>
      </c>
      <c r="D269" t="str">
        <f>'Sponsor Oversight of Schools'!O279</f>
        <v/>
      </c>
      <c r="E269" t="str">
        <f>IF('Sponsor Oversight of Schools'!Q279&lt;&gt;"",'Sponsor Oversight of Schools'!Q279,"")</f>
        <v/>
      </c>
      <c r="F269">
        <f>'Sponsor Oversight of Schools'!S279</f>
        <v>0</v>
      </c>
      <c r="G269">
        <f>'Sponsor Oversight of Schools'!T279</f>
        <v>0</v>
      </c>
      <c r="H269" s="7">
        <f>'Sponsor Oversight of Schools'!U279</f>
        <v>0</v>
      </c>
    </row>
    <row r="270" spans="1:8" x14ac:dyDescent="0.35">
      <c r="A270">
        <f>'Sponsor Oversight of Schools'!$H$4</f>
        <v>0</v>
      </c>
      <c r="B270" s="5">
        <f>'Sponsor Oversight of Schools'!$H$2</f>
        <v>0</v>
      </c>
      <c r="C270">
        <f>'Sponsor Oversight of Schools'!A280</f>
        <v>763</v>
      </c>
      <c r="D270" t="str">
        <f>'Sponsor Oversight of Schools'!O280</f>
        <v/>
      </c>
      <c r="E270" t="str">
        <f>IF('Sponsor Oversight of Schools'!Q280&lt;&gt;"",'Sponsor Oversight of Schools'!Q280,"")</f>
        <v/>
      </c>
      <c r="F270">
        <f>'Sponsor Oversight of Schools'!S280</f>
        <v>0</v>
      </c>
      <c r="G270">
        <f>'Sponsor Oversight of Schools'!T280</f>
        <v>0</v>
      </c>
      <c r="H270" s="7">
        <f>'Sponsor Oversight of Schools'!U280</f>
        <v>0</v>
      </c>
    </row>
    <row r="271" spans="1:8" x14ac:dyDescent="0.35">
      <c r="A271">
        <f>'Sponsor Oversight of Schools'!$H$4</f>
        <v>0</v>
      </c>
      <c r="B271" s="5">
        <f>'Sponsor Oversight of Schools'!$H$2</f>
        <v>0</v>
      </c>
      <c r="C271">
        <f>'Sponsor Oversight of Schools'!A281</f>
        <v>764</v>
      </c>
      <c r="D271" t="str">
        <f>'Sponsor Oversight of Schools'!O281</f>
        <v/>
      </c>
      <c r="E271" t="str">
        <f>IF('Sponsor Oversight of Schools'!Q281&lt;&gt;"",'Sponsor Oversight of Schools'!Q281,"")</f>
        <v/>
      </c>
      <c r="F271">
        <f>'Sponsor Oversight of Schools'!S281</f>
        <v>0</v>
      </c>
      <c r="G271">
        <f>'Sponsor Oversight of Schools'!T281</f>
        <v>0</v>
      </c>
      <c r="H271" s="7">
        <f>'Sponsor Oversight of Schools'!U281</f>
        <v>0</v>
      </c>
    </row>
    <row r="272" spans="1:8" x14ac:dyDescent="0.35">
      <c r="A272">
        <f>'Sponsor Oversight of Schools'!$H$4</f>
        <v>0</v>
      </c>
      <c r="B272" s="5">
        <f>'Sponsor Oversight of Schools'!$H$2</f>
        <v>0</v>
      </c>
      <c r="C272">
        <f>'Sponsor Oversight of Schools'!A282</f>
        <v>765</v>
      </c>
      <c r="D272" t="str">
        <f>'Sponsor Oversight of Schools'!O282</f>
        <v/>
      </c>
      <c r="E272" t="str">
        <f>IF('Sponsor Oversight of Schools'!Q282&lt;&gt;"",'Sponsor Oversight of Schools'!Q282,"")</f>
        <v/>
      </c>
      <c r="F272">
        <f>'Sponsor Oversight of Schools'!S282</f>
        <v>0</v>
      </c>
      <c r="G272">
        <f>'Sponsor Oversight of Schools'!T282</f>
        <v>0</v>
      </c>
      <c r="H272" s="7">
        <f>'Sponsor Oversight of Schools'!U282</f>
        <v>0</v>
      </c>
    </row>
    <row r="273" spans="1:8" x14ac:dyDescent="0.35">
      <c r="A273">
        <f>'Sponsor Oversight of Schools'!$H$4</f>
        <v>0</v>
      </c>
      <c r="B273" s="5">
        <f>'Sponsor Oversight of Schools'!$H$2</f>
        <v>0</v>
      </c>
      <c r="C273">
        <f>'Sponsor Oversight of Schools'!A283</f>
        <v>766</v>
      </c>
      <c r="D273" t="str">
        <f>'Sponsor Oversight of Schools'!O283</f>
        <v/>
      </c>
      <c r="E273" t="str">
        <f>IF('Sponsor Oversight of Schools'!Q283&lt;&gt;"",'Sponsor Oversight of Schools'!Q283,"")</f>
        <v/>
      </c>
      <c r="F273">
        <f>'Sponsor Oversight of Schools'!S283</f>
        <v>0</v>
      </c>
      <c r="G273">
        <f>'Sponsor Oversight of Schools'!T283</f>
        <v>0</v>
      </c>
      <c r="H273" s="7">
        <f>'Sponsor Oversight of Schools'!U283</f>
        <v>0</v>
      </c>
    </row>
    <row r="274" spans="1:8" x14ac:dyDescent="0.35">
      <c r="A274">
        <f>'Sponsor Oversight of Schools'!$H$4</f>
        <v>0</v>
      </c>
      <c r="B274" s="5">
        <f>'Sponsor Oversight of Schools'!$H$2</f>
        <v>0</v>
      </c>
      <c r="C274">
        <f>'Sponsor Oversight of Schools'!A284</f>
        <v>767</v>
      </c>
      <c r="D274" t="str">
        <f>'Sponsor Oversight of Schools'!O284</f>
        <v/>
      </c>
      <c r="E274" t="str">
        <f>IF('Sponsor Oversight of Schools'!Q284&lt;&gt;"",'Sponsor Oversight of Schools'!Q284,"")</f>
        <v/>
      </c>
      <c r="F274">
        <f>'Sponsor Oversight of Schools'!S284</f>
        <v>0</v>
      </c>
      <c r="G274">
        <f>'Sponsor Oversight of Schools'!T284</f>
        <v>0</v>
      </c>
      <c r="H274" s="7">
        <f>'Sponsor Oversight of Schools'!U284</f>
        <v>0</v>
      </c>
    </row>
    <row r="275" spans="1:8" x14ac:dyDescent="0.35">
      <c r="A275">
        <f>'Sponsor Oversight of Schools'!$H$4</f>
        <v>0</v>
      </c>
      <c r="B275" s="5">
        <f>'Sponsor Oversight of Schools'!$H$2</f>
        <v>0</v>
      </c>
      <c r="C275">
        <f>'Sponsor Oversight of Schools'!A285</f>
        <v>776</v>
      </c>
      <c r="D275" t="str">
        <f>'Sponsor Oversight of Schools'!O285</f>
        <v/>
      </c>
      <c r="E275" t="str">
        <f>IF('Sponsor Oversight of Schools'!Q285&lt;&gt;"",'Sponsor Oversight of Schools'!Q285,"")</f>
        <v/>
      </c>
      <c r="F275">
        <f>'Sponsor Oversight of Schools'!S285</f>
        <v>0</v>
      </c>
      <c r="G275">
        <f>'Sponsor Oversight of Schools'!T285</f>
        <v>0</v>
      </c>
      <c r="H275" s="7">
        <f>'Sponsor Oversight of Schools'!U285</f>
        <v>0</v>
      </c>
    </row>
    <row r="276" spans="1:8" s="7" customFormat="1" x14ac:dyDescent="0.35">
      <c r="A276">
        <f>'Sponsor Oversight of Schools'!$H$4</f>
        <v>0</v>
      </c>
      <c r="B276" s="5">
        <f>'Sponsor Oversight of Schools'!$H$2</f>
        <v>0</v>
      </c>
      <c r="C276">
        <f>'Sponsor Oversight of Schools'!A286</f>
        <v>777</v>
      </c>
      <c r="D276" t="str">
        <f>'Sponsor Oversight of Schools'!O286</f>
        <v/>
      </c>
      <c r="E276" t="str">
        <f>IF('Sponsor Oversight of Schools'!Q286&lt;&gt;"",'Sponsor Oversight of Schools'!Q286,"")</f>
        <v/>
      </c>
      <c r="F276">
        <f>'Sponsor Oversight of Schools'!S286</f>
        <v>0</v>
      </c>
      <c r="G276">
        <f>'Sponsor Oversight of Schools'!T286</f>
        <v>0</v>
      </c>
      <c r="H276" s="7">
        <f>'Sponsor Oversight of Schools'!U286</f>
        <v>0</v>
      </c>
    </row>
    <row r="277" spans="1:8" s="7" customFormat="1" x14ac:dyDescent="0.35">
      <c r="A277">
        <f>'Sponsor Oversight of Schools'!$H$4</f>
        <v>0</v>
      </c>
      <c r="B277" s="5">
        <f>'Sponsor Oversight of Schools'!$H$2</f>
        <v>0</v>
      </c>
      <c r="C277">
        <f>'Sponsor Oversight of Schools'!A287</f>
        <v>778</v>
      </c>
      <c r="D277" t="str">
        <f>'Sponsor Oversight of Schools'!O287</f>
        <v/>
      </c>
      <c r="E277" t="str">
        <f>IF('Sponsor Oversight of Schools'!Q287&lt;&gt;"",'Sponsor Oversight of Schools'!Q287,"")</f>
        <v/>
      </c>
      <c r="F277">
        <f>'Sponsor Oversight of Schools'!S287</f>
        <v>0</v>
      </c>
      <c r="G277">
        <f>'Sponsor Oversight of Schools'!T287</f>
        <v>0</v>
      </c>
      <c r="H277" s="7">
        <f>'Sponsor Oversight of Schools'!U287</f>
        <v>0</v>
      </c>
    </row>
    <row r="278" spans="1:8" s="7" customFormat="1" x14ac:dyDescent="0.35">
      <c r="A278">
        <f>'Sponsor Oversight of Schools'!$H$4</f>
        <v>0</v>
      </c>
      <c r="B278" s="5">
        <f>'Sponsor Oversight of Schools'!$H$2</f>
        <v>0</v>
      </c>
      <c r="C278">
        <f>'Sponsor Oversight of Schools'!A288</f>
        <v>779</v>
      </c>
      <c r="D278" t="str">
        <f>'Sponsor Oversight of Schools'!O288</f>
        <v/>
      </c>
      <c r="E278" t="str">
        <f>IF('Sponsor Oversight of Schools'!Q288&lt;&gt;"",'Sponsor Oversight of Schools'!Q288,"")</f>
        <v/>
      </c>
      <c r="F278">
        <f>'Sponsor Oversight of Schools'!S288</f>
        <v>0</v>
      </c>
      <c r="G278">
        <f>'Sponsor Oversight of Schools'!T288</f>
        <v>0</v>
      </c>
      <c r="H278" s="7">
        <f>'Sponsor Oversight of Schools'!U288</f>
        <v>0</v>
      </c>
    </row>
    <row r="279" spans="1:8" s="7" customFormat="1" x14ac:dyDescent="0.35">
      <c r="A279">
        <f>'Sponsor Oversight of Schools'!$H$4</f>
        <v>0</v>
      </c>
      <c r="B279" s="5">
        <f>'Sponsor Oversight of Schools'!$H$2</f>
        <v>0</v>
      </c>
      <c r="C279">
        <f>'Sponsor Oversight of Schools'!A290</f>
        <v>782</v>
      </c>
      <c r="D279" t="str">
        <f>'Sponsor Oversight of Schools'!O290</f>
        <v/>
      </c>
      <c r="E279" t="str">
        <f>IF('Sponsor Oversight of Schools'!Q290&lt;&gt;"",'Sponsor Oversight of Schools'!Q290,"")</f>
        <v/>
      </c>
      <c r="F279">
        <f>'Sponsor Oversight of Schools'!S290</f>
        <v>0</v>
      </c>
      <c r="G279">
        <f>'Sponsor Oversight of Schools'!T290</f>
        <v>0</v>
      </c>
      <c r="H279" s="7">
        <f>'Sponsor Oversight of Schools'!U290</f>
        <v>0</v>
      </c>
    </row>
    <row r="280" spans="1:8" s="7" customFormat="1" x14ac:dyDescent="0.35">
      <c r="A280">
        <f>'Sponsor Oversight of Schools'!$H$4</f>
        <v>0</v>
      </c>
      <c r="B280" s="5">
        <f>'Sponsor Oversight of Schools'!$H$2</f>
        <v>0</v>
      </c>
      <c r="C280">
        <f>'Sponsor Oversight of Schools'!A291</f>
        <v>783</v>
      </c>
      <c r="D280" t="str">
        <f>'Sponsor Oversight of Schools'!O291</f>
        <v/>
      </c>
      <c r="E280" t="str">
        <f>IF('Sponsor Oversight of Schools'!Q291&lt;&gt;"",'Sponsor Oversight of Schools'!Q291,"")</f>
        <v/>
      </c>
      <c r="F280">
        <f>'Sponsor Oversight of Schools'!S291</f>
        <v>0</v>
      </c>
      <c r="G280">
        <f>'Sponsor Oversight of Schools'!T291</f>
        <v>0</v>
      </c>
      <c r="H280" s="7">
        <f>'Sponsor Oversight of Schools'!U291</f>
        <v>0</v>
      </c>
    </row>
    <row r="281" spans="1:8" s="7" customFormat="1" x14ac:dyDescent="0.35">
      <c r="A281">
        <f>'Sponsor Oversight of Schools'!$H$4</f>
        <v>0</v>
      </c>
      <c r="B281" s="5">
        <f>'Sponsor Oversight of Schools'!$H$2</f>
        <v>0</v>
      </c>
      <c r="C281">
        <f>'Sponsor Oversight of Schools'!A292</f>
        <v>784</v>
      </c>
      <c r="D281" t="str">
        <f>'Sponsor Oversight of Schools'!O292</f>
        <v/>
      </c>
      <c r="E281" t="str">
        <f>IF('Sponsor Oversight of Schools'!Q292&lt;&gt;"",'Sponsor Oversight of Schools'!Q292,"")</f>
        <v/>
      </c>
      <c r="F281">
        <f>'Sponsor Oversight of Schools'!S292</f>
        <v>0</v>
      </c>
      <c r="G281">
        <f>'Sponsor Oversight of Schools'!T292</f>
        <v>0</v>
      </c>
      <c r="H281" s="7">
        <f>'Sponsor Oversight of Schools'!U292</f>
        <v>0</v>
      </c>
    </row>
    <row r="282" spans="1:8" s="7" customFormat="1" x14ac:dyDescent="0.35">
      <c r="A282">
        <f>'Sponsor Oversight of Schools'!$H$4</f>
        <v>0</v>
      </c>
      <c r="B282" s="5">
        <f>'Sponsor Oversight of Schools'!$H$2</f>
        <v>0</v>
      </c>
      <c r="C282">
        <f>'Sponsor Oversight of Schools'!A293</f>
        <v>785</v>
      </c>
      <c r="D282" t="str">
        <f>'Sponsor Oversight of Schools'!O293</f>
        <v/>
      </c>
      <c r="E282" t="str">
        <f>IF('Sponsor Oversight of Schools'!Q293&lt;&gt;"",'Sponsor Oversight of Schools'!Q293,"")</f>
        <v/>
      </c>
      <c r="F282">
        <f>'Sponsor Oversight of Schools'!S293</f>
        <v>0</v>
      </c>
      <c r="G282">
        <f>'Sponsor Oversight of Schools'!T293</f>
        <v>0</v>
      </c>
      <c r="H282" s="7">
        <f>'Sponsor Oversight of Schools'!U293</f>
        <v>0</v>
      </c>
    </row>
    <row r="283" spans="1:8" s="7" customFormat="1" x14ac:dyDescent="0.35">
      <c r="A283">
        <f>'Sponsor Oversight of Schools'!$H$4</f>
        <v>0</v>
      </c>
      <c r="B283" s="5">
        <f>'Sponsor Oversight of Schools'!$H$2</f>
        <v>0</v>
      </c>
      <c r="C283">
        <f>'Sponsor Oversight of Schools'!A294</f>
        <v>786</v>
      </c>
      <c r="D283" t="str">
        <f>'Sponsor Oversight of Schools'!O294</f>
        <v/>
      </c>
      <c r="E283" t="str">
        <f>IF('Sponsor Oversight of Schools'!Q294&lt;&gt;"",'Sponsor Oversight of Schools'!Q294,"")</f>
        <v/>
      </c>
      <c r="F283">
        <f>'Sponsor Oversight of Schools'!S294</f>
        <v>0</v>
      </c>
      <c r="G283">
        <f>'Sponsor Oversight of Schools'!T294</f>
        <v>0</v>
      </c>
      <c r="H283" s="7">
        <f>'Sponsor Oversight of Schools'!U294</f>
        <v>0</v>
      </c>
    </row>
    <row r="284" spans="1:8" s="7" customFormat="1" x14ac:dyDescent="0.35">
      <c r="A284">
        <f>'Sponsor Oversight of Schools'!$H$4</f>
        <v>0</v>
      </c>
      <c r="B284" s="5">
        <f>'Sponsor Oversight of Schools'!$H$2</f>
        <v>0</v>
      </c>
      <c r="C284">
        <f>'Sponsor Oversight of Schools'!A295</f>
        <v>787</v>
      </c>
      <c r="D284" t="str">
        <f>'Sponsor Oversight of Schools'!O295</f>
        <v/>
      </c>
      <c r="E284" t="str">
        <f>IF('Sponsor Oversight of Schools'!Q295&lt;&gt;"",'Sponsor Oversight of Schools'!Q295,"")</f>
        <v/>
      </c>
      <c r="F284">
        <f>'Sponsor Oversight of Schools'!S295</f>
        <v>0</v>
      </c>
      <c r="G284">
        <f>'Sponsor Oversight of Schools'!T295</f>
        <v>0</v>
      </c>
      <c r="H284" s="7">
        <f>'Sponsor Oversight of Schools'!U295</f>
        <v>0</v>
      </c>
    </row>
    <row r="285" spans="1:8" s="7" customFormat="1" x14ac:dyDescent="0.35">
      <c r="A285">
        <f>'Sponsor Oversight of Schools'!$H$4</f>
        <v>0</v>
      </c>
      <c r="B285" s="5">
        <f>'Sponsor Oversight of Schools'!$H$2</f>
        <v>0</v>
      </c>
      <c r="C285">
        <f>'Sponsor Oversight of Schools'!A296</f>
        <v>788</v>
      </c>
      <c r="D285" t="str">
        <f>'Sponsor Oversight of Schools'!O296</f>
        <v/>
      </c>
      <c r="E285" t="str">
        <f>IF('Sponsor Oversight of Schools'!Q296&lt;&gt;"",'Sponsor Oversight of Schools'!Q296,"")</f>
        <v/>
      </c>
      <c r="F285">
        <f>'Sponsor Oversight of Schools'!S296</f>
        <v>0</v>
      </c>
      <c r="G285">
        <f>'Sponsor Oversight of Schools'!T296</f>
        <v>0</v>
      </c>
      <c r="H285" s="7">
        <f>'Sponsor Oversight of Schools'!U296</f>
        <v>0</v>
      </c>
    </row>
    <row r="286" spans="1:8" s="7" customFormat="1" x14ac:dyDescent="0.35">
      <c r="A286">
        <f>'Sponsor Oversight of Schools'!$H$4</f>
        <v>0</v>
      </c>
      <c r="B286" s="5">
        <f>'Sponsor Oversight of Schools'!$H$2</f>
        <v>0</v>
      </c>
      <c r="C286">
        <f>'Sponsor Oversight of Schools'!A297</f>
        <v>789</v>
      </c>
      <c r="D286" t="str">
        <f>'Sponsor Oversight of Schools'!O297</f>
        <v/>
      </c>
      <c r="E286" t="str">
        <f>IF('Sponsor Oversight of Schools'!Q297&lt;&gt;"",'Sponsor Oversight of Schools'!Q297,"")</f>
        <v/>
      </c>
      <c r="F286">
        <f>'Sponsor Oversight of Schools'!S297</f>
        <v>0</v>
      </c>
      <c r="G286">
        <f>'Sponsor Oversight of Schools'!T297</f>
        <v>0</v>
      </c>
      <c r="H286" s="7">
        <f>'Sponsor Oversight of Schools'!U297</f>
        <v>0</v>
      </c>
    </row>
    <row r="287" spans="1:8" s="7" customFormat="1" x14ac:dyDescent="0.35">
      <c r="A287">
        <f>'Sponsor Oversight of Schools'!$H$4</f>
        <v>0</v>
      </c>
      <c r="B287" s="5">
        <f>'Sponsor Oversight of Schools'!$H$2</f>
        <v>0</v>
      </c>
      <c r="C287">
        <f>'Sponsor Oversight of Schools'!A298</f>
        <v>790</v>
      </c>
      <c r="D287" t="str">
        <f>'Sponsor Oversight of Schools'!O298</f>
        <v/>
      </c>
      <c r="E287" t="str">
        <f>IF('Sponsor Oversight of Schools'!Q298&lt;&gt;"",'Sponsor Oversight of Schools'!Q298,"")</f>
        <v/>
      </c>
      <c r="F287">
        <f>'Sponsor Oversight of Schools'!S298</f>
        <v>0</v>
      </c>
      <c r="G287">
        <f>'Sponsor Oversight of Schools'!T298</f>
        <v>0</v>
      </c>
      <c r="H287" s="7">
        <f>'Sponsor Oversight of Schools'!U298</f>
        <v>0</v>
      </c>
    </row>
    <row r="288" spans="1:8" s="7" customFormat="1" x14ac:dyDescent="0.35">
      <c r="A288">
        <f>'Sponsor Oversight of Schools'!$H$4</f>
        <v>0</v>
      </c>
      <c r="B288" s="5">
        <f>'Sponsor Oversight of Schools'!$H$2</f>
        <v>0</v>
      </c>
      <c r="C288">
        <f>'Sponsor Oversight of Schools'!A299</f>
        <v>791</v>
      </c>
      <c r="D288" t="str">
        <f>'Sponsor Oversight of Schools'!O299</f>
        <v/>
      </c>
      <c r="E288" t="str">
        <f>IF('Sponsor Oversight of Schools'!Q299&lt;&gt;"",'Sponsor Oversight of Schools'!Q299,"")</f>
        <v/>
      </c>
      <c r="F288">
        <f>'Sponsor Oversight of Schools'!S299</f>
        <v>0</v>
      </c>
      <c r="G288">
        <f>'Sponsor Oversight of Schools'!T299</f>
        <v>0</v>
      </c>
      <c r="H288" s="7">
        <f>'Sponsor Oversight of Schools'!U299</f>
        <v>0</v>
      </c>
    </row>
    <row r="289" spans="1:8" s="7" customFormat="1" x14ac:dyDescent="0.35">
      <c r="A289">
        <f>'Sponsor Oversight of Schools'!$H$4</f>
        <v>0</v>
      </c>
      <c r="B289" s="5">
        <f>'Sponsor Oversight of Schools'!$H$2</f>
        <v>0</v>
      </c>
      <c r="C289">
        <f>'Sponsor Oversight of Schools'!A300</f>
        <v>792</v>
      </c>
      <c r="D289" t="str">
        <f>'Sponsor Oversight of Schools'!O300</f>
        <v/>
      </c>
      <c r="E289" t="str">
        <f>IF('Sponsor Oversight of Schools'!Q300&lt;&gt;"",'Sponsor Oversight of Schools'!Q300,"")</f>
        <v/>
      </c>
      <c r="F289">
        <f>'Sponsor Oversight of Schools'!S300</f>
        <v>0</v>
      </c>
      <c r="G289">
        <f>'Sponsor Oversight of Schools'!T300</f>
        <v>0</v>
      </c>
      <c r="H289" s="7">
        <f>'Sponsor Oversight of Schools'!U300</f>
        <v>0</v>
      </c>
    </row>
    <row r="290" spans="1:8" s="7" customFormat="1" x14ac:dyDescent="0.35">
      <c r="A290">
        <f>'Sponsor Oversight of Schools'!$H$4</f>
        <v>0</v>
      </c>
      <c r="B290" s="5">
        <f>'Sponsor Oversight of Schools'!$H$2</f>
        <v>0</v>
      </c>
      <c r="C290">
        <f>'Sponsor Oversight of Schools'!A301</f>
        <v>801</v>
      </c>
      <c r="D290" t="str">
        <f>'Sponsor Oversight of Schools'!O301</f>
        <v/>
      </c>
      <c r="E290" t="str">
        <f>IF('Sponsor Oversight of Schools'!Q301&lt;&gt;"",'Sponsor Oversight of Schools'!Q301,"")</f>
        <v/>
      </c>
      <c r="F290">
        <f>'Sponsor Oversight of Schools'!S301</f>
        <v>0</v>
      </c>
      <c r="G290">
        <f>'Sponsor Oversight of Schools'!T301</f>
        <v>0</v>
      </c>
      <c r="H290" s="7">
        <f>'Sponsor Oversight of Schools'!U301</f>
        <v>0</v>
      </c>
    </row>
    <row r="291" spans="1:8" s="7" customFormat="1" x14ac:dyDescent="0.35">
      <c r="A291">
        <f>'Sponsor Oversight of Schools'!$H$4</f>
        <v>0</v>
      </c>
      <c r="B291" s="5">
        <f>'Sponsor Oversight of Schools'!$H$2</f>
        <v>0</v>
      </c>
      <c r="C291">
        <f>'Sponsor Oversight of Schools'!A302</f>
        <v>802</v>
      </c>
      <c r="D291" t="str">
        <f>'Sponsor Oversight of Schools'!O302</f>
        <v/>
      </c>
      <c r="E291" t="str">
        <f>IF('Sponsor Oversight of Schools'!Q302&lt;&gt;"",'Sponsor Oversight of Schools'!Q302,"")</f>
        <v/>
      </c>
      <c r="F291">
        <f>'Sponsor Oversight of Schools'!S302</f>
        <v>0</v>
      </c>
      <c r="G291">
        <f>'Sponsor Oversight of Schools'!T302</f>
        <v>0</v>
      </c>
      <c r="H291" s="7">
        <f>'Sponsor Oversight of Schools'!U302</f>
        <v>0</v>
      </c>
    </row>
    <row r="292" spans="1:8" s="7" customFormat="1" x14ac:dyDescent="0.35">
      <c r="A292">
        <f>'Sponsor Oversight of Schools'!$H$4</f>
        <v>0</v>
      </c>
      <c r="B292" s="5">
        <f>'Sponsor Oversight of Schools'!$H$2</f>
        <v>0</v>
      </c>
      <c r="C292">
        <f>'Sponsor Oversight of Schools'!A303</f>
        <v>803</v>
      </c>
      <c r="D292" t="str">
        <f>'Sponsor Oversight of Schools'!O303</f>
        <v/>
      </c>
      <c r="E292" t="str">
        <f>IF('Sponsor Oversight of Schools'!Q303&lt;&gt;"",'Sponsor Oversight of Schools'!Q303,"")</f>
        <v/>
      </c>
      <c r="F292">
        <f>'Sponsor Oversight of Schools'!S303</f>
        <v>0</v>
      </c>
      <c r="G292">
        <f>'Sponsor Oversight of Schools'!T303</f>
        <v>0</v>
      </c>
      <c r="H292" s="7">
        <f>'Sponsor Oversight of Schools'!U303</f>
        <v>0</v>
      </c>
    </row>
    <row r="293" spans="1:8" s="7" customFormat="1" x14ac:dyDescent="0.35">
      <c r="A293">
        <f>'Sponsor Oversight of Schools'!$H$4</f>
        <v>0</v>
      </c>
      <c r="B293" s="5">
        <f>'Sponsor Oversight of Schools'!$H$2</f>
        <v>0</v>
      </c>
      <c r="C293">
        <f>'Sponsor Oversight of Schools'!A304</f>
        <v>804</v>
      </c>
      <c r="D293" t="str">
        <f>'Sponsor Oversight of Schools'!O304</f>
        <v/>
      </c>
      <c r="E293" t="str">
        <f>IF('Sponsor Oversight of Schools'!Q304&lt;&gt;"",'Sponsor Oversight of Schools'!Q304,"")</f>
        <v/>
      </c>
      <c r="F293">
        <f>'Sponsor Oversight of Schools'!S304</f>
        <v>0</v>
      </c>
      <c r="G293">
        <f>'Sponsor Oversight of Schools'!T304</f>
        <v>0</v>
      </c>
      <c r="H293" s="7">
        <f>'Sponsor Oversight of Schools'!U304</f>
        <v>0</v>
      </c>
    </row>
    <row r="294" spans="1:8" s="7" customFormat="1" x14ac:dyDescent="0.35">
      <c r="A294">
        <f>'Sponsor Oversight of Schools'!$H$4</f>
        <v>0</v>
      </c>
      <c r="B294" s="5">
        <f>'Sponsor Oversight of Schools'!$H$2</f>
        <v>0</v>
      </c>
      <c r="C294">
        <f>'Sponsor Oversight of Schools'!A305</f>
        <v>805</v>
      </c>
      <c r="D294" t="str">
        <f>'Sponsor Oversight of Schools'!O305</f>
        <v/>
      </c>
      <c r="E294" t="str">
        <f>IF('Sponsor Oversight of Schools'!Q305&lt;&gt;"",'Sponsor Oversight of Schools'!Q305,"")</f>
        <v/>
      </c>
      <c r="F294">
        <f>'Sponsor Oversight of Schools'!S305</f>
        <v>0</v>
      </c>
      <c r="G294">
        <f>'Sponsor Oversight of Schools'!T305</f>
        <v>0</v>
      </c>
      <c r="H294" s="7">
        <f>'Sponsor Oversight of Schools'!U305</f>
        <v>0</v>
      </c>
    </row>
    <row r="295" spans="1:8" s="7" customFormat="1" x14ac:dyDescent="0.35">
      <c r="A295">
        <f>'Sponsor Oversight of Schools'!$H$4</f>
        <v>0</v>
      </c>
      <c r="B295" s="5">
        <f>'Sponsor Oversight of Schools'!$H$2</f>
        <v>0</v>
      </c>
      <c r="C295">
        <f>'Sponsor Oversight of Schools'!A306</f>
        <v>806</v>
      </c>
      <c r="D295" t="str">
        <f>'Sponsor Oversight of Schools'!O306</f>
        <v/>
      </c>
      <c r="E295" t="str">
        <f>IF('Sponsor Oversight of Schools'!Q306&lt;&gt;"",'Sponsor Oversight of Schools'!Q306,"")</f>
        <v/>
      </c>
      <c r="F295">
        <f>'Sponsor Oversight of Schools'!S306</f>
        <v>0</v>
      </c>
      <c r="G295">
        <f>'Sponsor Oversight of Schools'!T306</f>
        <v>0</v>
      </c>
      <c r="H295" s="7">
        <f>'Sponsor Oversight of Schools'!U306</f>
        <v>0</v>
      </c>
    </row>
    <row r="296" spans="1:8" s="7" customFormat="1" x14ac:dyDescent="0.35">
      <c r="A296">
        <f>'Sponsor Oversight of Schools'!$H$4</f>
        <v>0</v>
      </c>
      <c r="B296" s="5">
        <f>'Sponsor Oversight of Schools'!$H$2</f>
        <v>0</v>
      </c>
      <c r="C296">
        <f>'Sponsor Oversight of Schools'!A307</f>
        <v>807</v>
      </c>
      <c r="D296" t="str">
        <f>'Sponsor Oversight of Schools'!O307</f>
        <v/>
      </c>
      <c r="E296" t="str">
        <f>IF('Sponsor Oversight of Schools'!Q307&lt;&gt;"",'Sponsor Oversight of Schools'!Q307,"")</f>
        <v/>
      </c>
      <c r="F296">
        <f>'Sponsor Oversight of Schools'!S307</f>
        <v>0</v>
      </c>
      <c r="G296">
        <f>'Sponsor Oversight of Schools'!T307</f>
        <v>0</v>
      </c>
      <c r="H296" s="7">
        <f>'Sponsor Oversight of Schools'!U307</f>
        <v>0</v>
      </c>
    </row>
    <row r="297" spans="1:8" s="7" customFormat="1" x14ac:dyDescent="0.35">
      <c r="A297">
        <f>'Sponsor Oversight of Schools'!$H$4</f>
        <v>0</v>
      </c>
      <c r="B297" s="5">
        <f>'Sponsor Oversight of Schools'!$H$2</f>
        <v>0</v>
      </c>
      <c r="C297">
        <f>'Sponsor Oversight of Schools'!A308</f>
        <v>808</v>
      </c>
      <c r="D297" t="str">
        <f>'Sponsor Oversight of Schools'!O308</f>
        <v/>
      </c>
      <c r="E297" t="str">
        <f>IF('Sponsor Oversight of Schools'!Q308&lt;&gt;"",'Sponsor Oversight of Schools'!Q308,"")</f>
        <v/>
      </c>
      <c r="F297">
        <f>'Sponsor Oversight of Schools'!S308</f>
        <v>0</v>
      </c>
      <c r="G297">
        <f>'Sponsor Oversight of Schools'!T308</f>
        <v>0</v>
      </c>
      <c r="H297" s="7">
        <f>'Sponsor Oversight of Schools'!U308</f>
        <v>0</v>
      </c>
    </row>
    <row r="298" spans="1:8" s="7" customFormat="1" x14ac:dyDescent="0.35">
      <c r="A298">
        <f>'Sponsor Oversight of Schools'!$H$4</f>
        <v>0</v>
      </c>
      <c r="B298" s="5">
        <f>'Sponsor Oversight of Schools'!$H$2</f>
        <v>0</v>
      </c>
      <c r="C298">
        <f>'Sponsor Oversight of Schools'!A309</f>
        <v>809</v>
      </c>
      <c r="D298" t="str">
        <f>'Sponsor Oversight of Schools'!O309</f>
        <v/>
      </c>
      <c r="E298" t="str">
        <f>IF('Sponsor Oversight of Schools'!Q309&lt;&gt;"",'Sponsor Oversight of Schools'!Q309,"")</f>
        <v/>
      </c>
      <c r="F298">
        <f>'Sponsor Oversight of Schools'!S309</f>
        <v>0</v>
      </c>
      <c r="G298">
        <f>'Sponsor Oversight of Schools'!T309</f>
        <v>0</v>
      </c>
      <c r="H298" s="7">
        <f>'Sponsor Oversight of Schools'!U309</f>
        <v>0</v>
      </c>
    </row>
    <row r="299" spans="1:8" s="7" customFormat="1" x14ac:dyDescent="0.35">
      <c r="A299">
        <f>'Sponsor Oversight of Schools'!$H$4</f>
        <v>0</v>
      </c>
      <c r="B299" s="5">
        <f>'Sponsor Oversight of Schools'!$H$2</f>
        <v>0</v>
      </c>
      <c r="C299">
        <f>'Sponsor Oversight of Schools'!A310</f>
        <v>810</v>
      </c>
      <c r="D299" t="str">
        <f>'Sponsor Oversight of Schools'!O310</f>
        <v/>
      </c>
      <c r="E299" t="str">
        <f>IF('Sponsor Oversight of Schools'!Q310&lt;&gt;"",'Sponsor Oversight of Schools'!Q310,"")</f>
        <v/>
      </c>
      <c r="F299">
        <f>'Sponsor Oversight of Schools'!S310</f>
        <v>0</v>
      </c>
      <c r="G299">
        <f>'Sponsor Oversight of Schools'!T310</f>
        <v>0</v>
      </c>
      <c r="H299" s="7">
        <f>'Sponsor Oversight of Schools'!U310</f>
        <v>0</v>
      </c>
    </row>
    <row r="300" spans="1:8" x14ac:dyDescent="0.35">
      <c r="A300">
        <f>'Sponsor Oversight of Schools'!$H$4</f>
        <v>0</v>
      </c>
      <c r="B300" s="5">
        <f>'Sponsor Oversight of Schools'!$H$2</f>
        <v>0</v>
      </c>
      <c r="C300">
        <f>'Sponsor Oversight of Schools'!A311</f>
        <v>811</v>
      </c>
      <c r="D300" t="str">
        <f>'Sponsor Oversight of Schools'!O311</f>
        <v/>
      </c>
      <c r="E300" t="str">
        <f>IF('Sponsor Oversight of Schools'!Q311&lt;&gt;"",'Sponsor Oversight of Schools'!Q311,"")</f>
        <v/>
      </c>
      <c r="F300">
        <f>'Sponsor Oversight of Schools'!S311</f>
        <v>0</v>
      </c>
      <c r="G300">
        <f>'Sponsor Oversight of Schools'!T311</f>
        <v>0</v>
      </c>
      <c r="H300" s="7">
        <f>'Sponsor Oversight of Schools'!U311</f>
        <v>0</v>
      </c>
    </row>
    <row r="301" spans="1:8" x14ac:dyDescent="0.35">
      <c r="A301">
        <f>'Sponsor Oversight of Schools'!$H$4</f>
        <v>0</v>
      </c>
      <c r="B301" s="5">
        <f>'Sponsor Oversight of Schools'!$H$2</f>
        <v>0</v>
      </c>
      <c r="C301">
        <f>'Sponsor Oversight of Schools'!A312</f>
        <v>812</v>
      </c>
      <c r="D301" t="str">
        <f>'Sponsor Oversight of Schools'!O312</f>
        <v/>
      </c>
      <c r="E301" t="str">
        <f>IF('Sponsor Oversight of Schools'!Q312&lt;&gt;"",'Sponsor Oversight of Schools'!Q312,"")</f>
        <v/>
      </c>
      <c r="F301">
        <f>'Sponsor Oversight of Schools'!S312</f>
        <v>0</v>
      </c>
      <c r="G301">
        <f>'Sponsor Oversight of Schools'!T312</f>
        <v>0</v>
      </c>
      <c r="H301" s="7">
        <f>'Sponsor Oversight of Schools'!U312</f>
        <v>0</v>
      </c>
    </row>
    <row r="302" spans="1:8" x14ac:dyDescent="0.35">
      <c r="A302">
        <f>'Sponsor Oversight of Schools'!$H$4</f>
        <v>0</v>
      </c>
      <c r="B302" s="5">
        <f>'Sponsor Oversight of Schools'!$H$2</f>
        <v>0</v>
      </c>
      <c r="C302">
        <f>'Sponsor Oversight of Schools'!A313</f>
        <v>813</v>
      </c>
      <c r="D302" t="str">
        <f>'Sponsor Oversight of Schools'!O313</f>
        <v/>
      </c>
      <c r="E302" t="str">
        <f>IF('Sponsor Oversight of Schools'!Q313&lt;&gt;"",'Sponsor Oversight of Schools'!Q313,"")</f>
        <v/>
      </c>
      <c r="F302">
        <f>'Sponsor Oversight of Schools'!S313</f>
        <v>0</v>
      </c>
      <c r="G302">
        <f>'Sponsor Oversight of Schools'!T313</f>
        <v>0</v>
      </c>
      <c r="H302" s="7">
        <f>'Sponsor Oversight of Schools'!U313</f>
        <v>0</v>
      </c>
    </row>
    <row r="303" spans="1:8" x14ac:dyDescent="0.35">
      <c r="A303">
        <f>'Sponsor Oversight of Schools'!$H$4</f>
        <v>0</v>
      </c>
      <c r="B303" s="5">
        <f>'Sponsor Oversight of Schools'!$H$2</f>
        <v>0</v>
      </c>
      <c r="C303">
        <f>'Sponsor Oversight of Schools'!A314</f>
        <v>814</v>
      </c>
      <c r="D303" t="str">
        <f>'Sponsor Oversight of Schools'!O314</f>
        <v/>
      </c>
      <c r="E303" t="str">
        <f>IF('Sponsor Oversight of Schools'!Q314&lt;&gt;"",'Sponsor Oversight of Schools'!Q314,"")</f>
        <v/>
      </c>
      <c r="F303">
        <f>'Sponsor Oversight of Schools'!S314</f>
        <v>0</v>
      </c>
      <c r="G303">
        <f>'Sponsor Oversight of Schools'!T314</f>
        <v>0</v>
      </c>
      <c r="H303" s="7">
        <f>'Sponsor Oversight of Schools'!U314</f>
        <v>0</v>
      </c>
    </row>
    <row r="304" spans="1:8" x14ac:dyDescent="0.35">
      <c r="A304">
        <f>'Sponsor Oversight of Schools'!$H$4</f>
        <v>0</v>
      </c>
      <c r="B304" s="5">
        <f>'Sponsor Oversight of Schools'!$H$2</f>
        <v>0</v>
      </c>
      <c r="C304">
        <f>'Sponsor Oversight of Schools'!A315</f>
        <v>815</v>
      </c>
      <c r="D304" t="str">
        <f>'Sponsor Oversight of Schools'!O315</f>
        <v/>
      </c>
      <c r="E304" t="str">
        <f>IF('Sponsor Oversight of Schools'!Q315&lt;&gt;"",'Sponsor Oversight of Schools'!Q315,"")</f>
        <v/>
      </c>
      <c r="F304">
        <f>'Sponsor Oversight of Schools'!S315</f>
        <v>0</v>
      </c>
      <c r="G304">
        <f>'Sponsor Oversight of Schools'!T315</f>
        <v>0</v>
      </c>
      <c r="H304" s="7">
        <f>'Sponsor Oversight of Schools'!U315</f>
        <v>0</v>
      </c>
    </row>
    <row r="305" spans="1:8" x14ac:dyDescent="0.35">
      <c r="A305">
        <f>'Sponsor Oversight of Schools'!$H$4</f>
        <v>0</v>
      </c>
      <c r="B305" s="5">
        <f>'Sponsor Oversight of Schools'!$H$2</f>
        <v>0</v>
      </c>
      <c r="C305">
        <f>'Sponsor Oversight of Schools'!A316</f>
        <v>816</v>
      </c>
      <c r="D305" t="str">
        <f>'Sponsor Oversight of Schools'!O316</f>
        <v/>
      </c>
      <c r="E305" t="str">
        <f>IF('Sponsor Oversight of Schools'!Q316&lt;&gt;"",'Sponsor Oversight of Schools'!Q316,"")</f>
        <v/>
      </c>
      <c r="F305">
        <f>'Sponsor Oversight of Schools'!S316</f>
        <v>0</v>
      </c>
      <c r="G305">
        <f>'Sponsor Oversight of Schools'!T316</f>
        <v>0</v>
      </c>
      <c r="H305" s="7">
        <f>'Sponsor Oversight of Schools'!U316</f>
        <v>0</v>
      </c>
    </row>
    <row r="306" spans="1:8" x14ac:dyDescent="0.35">
      <c r="A306">
        <f>'Sponsor Oversight of Schools'!$H$4</f>
        <v>0</v>
      </c>
      <c r="B306" s="5">
        <f>'Sponsor Oversight of Schools'!$H$2</f>
        <v>0</v>
      </c>
      <c r="C306">
        <f>'Sponsor Oversight of Schools'!A317</f>
        <v>817</v>
      </c>
      <c r="D306" t="str">
        <f>'Sponsor Oversight of Schools'!O317</f>
        <v/>
      </c>
      <c r="E306" t="str">
        <f>IF('Sponsor Oversight of Schools'!Q317&lt;&gt;"",'Sponsor Oversight of Schools'!Q317,"")</f>
        <v/>
      </c>
      <c r="F306">
        <f>'Sponsor Oversight of Schools'!S317</f>
        <v>0</v>
      </c>
      <c r="G306">
        <f>'Sponsor Oversight of Schools'!T317</f>
        <v>0</v>
      </c>
      <c r="H306" s="7">
        <f>'Sponsor Oversight of Schools'!U317</f>
        <v>0</v>
      </c>
    </row>
    <row r="307" spans="1:8" x14ac:dyDescent="0.35">
      <c r="A307">
        <f>'Sponsor Oversight of Schools'!$H$4</f>
        <v>0</v>
      </c>
      <c r="B307" s="5">
        <f>'Sponsor Oversight of Schools'!$H$2</f>
        <v>0</v>
      </c>
      <c r="C307">
        <f>'Sponsor Oversight of Schools'!A318</f>
        <v>818</v>
      </c>
      <c r="D307" t="str">
        <f>'Sponsor Oversight of Schools'!O318</f>
        <v/>
      </c>
      <c r="E307" t="str">
        <f>IF('Sponsor Oversight of Schools'!Q318&lt;&gt;"",'Sponsor Oversight of Schools'!Q318,"")</f>
        <v/>
      </c>
      <c r="F307">
        <f>'Sponsor Oversight of Schools'!S318</f>
        <v>0</v>
      </c>
      <c r="G307">
        <f>'Sponsor Oversight of Schools'!T318</f>
        <v>0</v>
      </c>
      <c r="H307" s="7">
        <f>'Sponsor Oversight of Schools'!U318</f>
        <v>0</v>
      </c>
    </row>
    <row r="308" spans="1:8" x14ac:dyDescent="0.35">
      <c r="A308">
        <f>'Sponsor Oversight of Schools'!$H$4</f>
        <v>0</v>
      </c>
      <c r="B308" s="5">
        <f>'Sponsor Oversight of Schools'!$H$2</f>
        <v>0</v>
      </c>
      <c r="C308">
        <f>'Sponsor Oversight of Schools'!A319</f>
        <v>819</v>
      </c>
      <c r="D308" t="str">
        <f>'Sponsor Oversight of Schools'!O319</f>
        <v/>
      </c>
      <c r="E308" t="str">
        <f>IF('Sponsor Oversight of Schools'!Q319&lt;&gt;"",'Sponsor Oversight of Schools'!Q319,"")</f>
        <v/>
      </c>
      <c r="F308">
        <f>'Sponsor Oversight of Schools'!S319</f>
        <v>0</v>
      </c>
      <c r="G308">
        <f>'Sponsor Oversight of Schools'!T319</f>
        <v>0</v>
      </c>
      <c r="H308" s="7">
        <f>'Sponsor Oversight of Schools'!U319</f>
        <v>0</v>
      </c>
    </row>
    <row r="309" spans="1:8" x14ac:dyDescent="0.35">
      <c r="A309">
        <f>'Sponsor Oversight of Schools'!$H$4</f>
        <v>0</v>
      </c>
      <c r="B309" s="5">
        <f>'Sponsor Oversight of Schools'!$H$2</f>
        <v>0</v>
      </c>
      <c r="C309">
        <f>'Sponsor Oversight of Schools'!A320</f>
        <v>820</v>
      </c>
      <c r="D309" t="str">
        <f>'Sponsor Oversight of Schools'!O320</f>
        <v/>
      </c>
      <c r="E309" t="str">
        <f>IF('Sponsor Oversight of Schools'!Q320&lt;&gt;"",'Sponsor Oversight of Schools'!Q320,"")</f>
        <v/>
      </c>
      <c r="F309">
        <f>'Sponsor Oversight of Schools'!S320</f>
        <v>0</v>
      </c>
      <c r="G309">
        <f>'Sponsor Oversight of Schools'!T320</f>
        <v>0</v>
      </c>
      <c r="H309" s="7">
        <f>'Sponsor Oversight of Schools'!U320</f>
        <v>0</v>
      </c>
    </row>
    <row r="310" spans="1:8" x14ac:dyDescent="0.35">
      <c r="A310">
        <f>'Sponsor Oversight of Schools'!$H$4</f>
        <v>0</v>
      </c>
      <c r="B310" s="5">
        <f>'Sponsor Oversight of Schools'!$H$2</f>
        <v>0</v>
      </c>
      <c r="C310">
        <f>'Sponsor Oversight of Schools'!A321</f>
        <v>901</v>
      </c>
      <c r="D310" t="str">
        <f>'Sponsor Oversight of Schools'!O321</f>
        <v/>
      </c>
      <c r="E310" t="str">
        <f>IF('Sponsor Oversight of Schools'!Q321&lt;&gt;"",'Sponsor Oversight of Schools'!Q321,"")</f>
        <v/>
      </c>
      <c r="F310">
        <f>'Sponsor Oversight of Schools'!S321</f>
        <v>0</v>
      </c>
      <c r="G310">
        <f>'Sponsor Oversight of Schools'!T321</f>
        <v>0</v>
      </c>
      <c r="H310" s="7">
        <f>'Sponsor Oversight of Schools'!U321</f>
        <v>0</v>
      </c>
    </row>
    <row r="311" spans="1:8" x14ac:dyDescent="0.35">
      <c r="A311">
        <f>'Sponsor Oversight of Schools'!$H$4</f>
        <v>0</v>
      </c>
      <c r="B311" s="5">
        <f>'Sponsor Oversight of Schools'!$H$2</f>
        <v>0</v>
      </c>
      <c r="C311">
        <f>'Sponsor Oversight of Schools'!A322</f>
        <v>902</v>
      </c>
      <c r="D311" t="str">
        <f>'Sponsor Oversight of Schools'!O322</f>
        <v/>
      </c>
      <c r="E311" t="str">
        <f>IF('Sponsor Oversight of Schools'!Q322&lt;&gt;"",'Sponsor Oversight of Schools'!Q322,"")</f>
        <v/>
      </c>
      <c r="F311">
        <f>'Sponsor Oversight of Schools'!S322</f>
        <v>0</v>
      </c>
      <c r="G311">
        <f>'Sponsor Oversight of Schools'!T322</f>
        <v>0</v>
      </c>
      <c r="H311" s="7">
        <f>'Sponsor Oversight of Schools'!U322</f>
        <v>0</v>
      </c>
    </row>
    <row r="312" spans="1:8" x14ac:dyDescent="0.35">
      <c r="A312">
        <f>'Sponsor Oversight of Schools'!$H$4</f>
        <v>0</v>
      </c>
      <c r="B312" s="5">
        <f>'Sponsor Oversight of Schools'!$H$2</f>
        <v>0</v>
      </c>
      <c r="C312">
        <f>'Sponsor Oversight of Schools'!A323</f>
        <v>903</v>
      </c>
      <c r="D312" t="str">
        <f>'Sponsor Oversight of Schools'!O323</f>
        <v/>
      </c>
      <c r="E312" t="str">
        <f>IF('Sponsor Oversight of Schools'!Q323&lt;&gt;"",'Sponsor Oversight of Schools'!Q323,"")</f>
        <v/>
      </c>
      <c r="F312">
        <f>'Sponsor Oversight of Schools'!S323</f>
        <v>0</v>
      </c>
      <c r="G312">
        <f>'Sponsor Oversight of Schools'!T323</f>
        <v>0</v>
      </c>
      <c r="H312" s="7">
        <f>'Sponsor Oversight of Schools'!U323</f>
        <v>0</v>
      </c>
    </row>
    <row r="313" spans="1:8" x14ac:dyDescent="0.35">
      <c r="A313">
        <f>'Sponsor Oversight of Schools'!$H$4</f>
        <v>0</v>
      </c>
      <c r="B313" s="5">
        <f>'Sponsor Oversight of Schools'!$H$2</f>
        <v>0</v>
      </c>
      <c r="C313">
        <f>'Sponsor Oversight of Schools'!A324</f>
        <v>904</v>
      </c>
      <c r="D313" t="str">
        <f>'Sponsor Oversight of Schools'!O324</f>
        <v/>
      </c>
      <c r="E313" t="str">
        <f>IF('Sponsor Oversight of Schools'!Q324&lt;&gt;"",'Sponsor Oversight of Schools'!Q324,"")</f>
        <v/>
      </c>
      <c r="F313">
        <f>'Sponsor Oversight of Schools'!S324</f>
        <v>0</v>
      </c>
      <c r="G313">
        <f>'Sponsor Oversight of Schools'!T324</f>
        <v>0</v>
      </c>
      <c r="H313" s="7">
        <f>'Sponsor Oversight of Schools'!U324</f>
        <v>0</v>
      </c>
    </row>
    <row r="314" spans="1:8" x14ac:dyDescent="0.35">
      <c r="A314">
        <f>'Sponsor Oversight of Schools'!$H$4</f>
        <v>0</v>
      </c>
      <c r="B314" s="5">
        <f>'Sponsor Oversight of Schools'!$H$2</f>
        <v>0</v>
      </c>
      <c r="C314">
        <f>'Sponsor Oversight of Schools'!A325</f>
        <v>951</v>
      </c>
      <c r="D314" t="str">
        <f>'Sponsor Oversight of Schools'!O325</f>
        <v/>
      </c>
      <c r="E314" t="str">
        <f>IF('Sponsor Oversight of Schools'!Q325&lt;&gt;"",'Sponsor Oversight of Schools'!Q325,"")</f>
        <v/>
      </c>
      <c r="F314">
        <f>'Sponsor Oversight of Schools'!S325</f>
        <v>0</v>
      </c>
      <c r="G314">
        <f>'Sponsor Oversight of Schools'!T325</f>
        <v>0</v>
      </c>
      <c r="H314" s="7">
        <f>'Sponsor Oversight of Schools'!U325</f>
        <v>0</v>
      </c>
    </row>
    <row r="315" spans="1:8" x14ac:dyDescent="0.35">
      <c r="A315">
        <f>'Sponsor Oversight of Schools'!$H$4</f>
        <v>0</v>
      </c>
      <c r="B315" s="5">
        <f>'Sponsor Oversight of Schools'!$H$2</f>
        <v>0</v>
      </c>
      <c r="C315">
        <f>'Sponsor Oversight of Schools'!A326</f>
        <v>952</v>
      </c>
      <c r="D315" t="str">
        <f>'Sponsor Oversight of Schools'!O326</f>
        <v/>
      </c>
      <c r="E315" t="str">
        <f>IF('Sponsor Oversight of Schools'!Q326&lt;&gt;"",'Sponsor Oversight of Schools'!Q326,"")</f>
        <v/>
      </c>
      <c r="F315">
        <f>'Sponsor Oversight of Schools'!S326</f>
        <v>0</v>
      </c>
      <c r="G315">
        <f>'Sponsor Oversight of Schools'!T326</f>
        <v>0</v>
      </c>
      <c r="H315" s="7">
        <f>'Sponsor Oversight of Schools'!U326</f>
        <v>0</v>
      </c>
    </row>
    <row r="316" spans="1:8" x14ac:dyDescent="0.35">
      <c r="A316">
        <f>'Sponsor Oversight of Schools'!$H$4</f>
        <v>0</v>
      </c>
      <c r="B316" s="5">
        <f>'Sponsor Oversight of Schools'!$H$2</f>
        <v>0</v>
      </c>
      <c r="C316">
        <f>'Sponsor Oversight of Schools'!A327</f>
        <v>953</v>
      </c>
      <c r="D316" t="str">
        <f>'Sponsor Oversight of Schools'!O327</f>
        <v/>
      </c>
      <c r="E316" t="str">
        <f>IF('Sponsor Oversight of Schools'!Q327&lt;&gt;"",'Sponsor Oversight of Schools'!Q327,"")</f>
        <v/>
      </c>
      <c r="F316">
        <f>'Sponsor Oversight of Schools'!S327</f>
        <v>0</v>
      </c>
      <c r="G316">
        <f>'Sponsor Oversight of Schools'!T327</f>
        <v>0</v>
      </c>
      <c r="H316" s="7">
        <f>'Sponsor Oversight of Schools'!U327</f>
        <v>0</v>
      </c>
    </row>
    <row r="317" spans="1:8" x14ac:dyDescent="0.35">
      <c r="A317">
        <f>'Sponsor Oversight of Schools'!$H$4</f>
        <v>0</v>
      </c>
      <c r="B317" s="5">
        <f>'Sponsor Oversight of Schools'!$H$2</f>
        <v>0</v>
      </c>
      <c r="C317">
        <f>'Sponsor Oversight of Schools'!A328</f>
        <v>954</v>
      </c>
      <c r="D317" t="str">
        <f>'Sponsor Oversight of Schools'!O328</f>
        <v/>
      </c>
      <c r="E317" t="str">
        <f>IF('Sponsor Oversight of Schools'!Q328&lt;&gt;"",'Sponsor Oversight of Schools'!Q328,"")</f>
        <v/>
      </c>
      <c r="F317">
        <f>'Sponsor Oversight of Schools'!S328</f>
        <v>0</v>
      </c>
      <c r="G317">
        <f>'Sponsor Oversight of Schools'!T328</f>
        <v>0</v>
      </c>
      <c r="H317" s="7">
        <f>'Sponsor Oversight of Schools'!U328</f>
        <v>0</v>
      </c>
    </row>
    <row r="318" spans="1:8" x14ac:dyDescent="0.35">
      <c r="A318">
        <f>'Sponsor Oversight of Schools'!$H$4</f>
        <v>0</v>
      </c>
      <c r="B318" s="5">
        <f>'Sponsor Oversight of Schools'!$H$2</f>
        <v>0</v>
      </c>
      <c r="C318">
        <f>'Sponsor Oversight of Schools'!A329</f>
        <v>955</v>
      </c>
      <c r="D318" t="str">
        <f>'Sponsor Oversight of Schools'!O329</f>
        <v/>
      </c>
      <c r="E318" t="str">
        <f>IF('Sponsor Oversight of Schools'!Q329&lt;&gt;"",'Sponsor Oversight of Schools'!Q329,"")</f>
        <v/>
      </c>
      <c r="F318">
        <f>'Sponsor Oversight of Schools'!S329</f>
        <v>0</v>
      </c>
      <c r="G318">
        <f>'Sponsor Oversight of Schools'!T329</f>
        <v>0</v>
      </c>
      <c r="H318" s="7">
        <f>'Sponsor Oversight of Schools'!U329</f>
        <v>0</v>
      </c>
    </row>
    <row r="319" spans="1:8" x14ac:dyDescent="0.35">
      <c r="A319">
        <f>'Sponsor Oversight of Schools'!$H$4</f>
        <v>0</v>
      </c>
      <c r="B319" s="5">
        <f>'Sponsor Oversight of Schools'!$H$2</f>
        <v>0</v>
      </c>
      <c r="C319">
        <f>'Sponsor Oversight of Schools'!A330</f>
        <v>956</v>
      </c>
      <c r="D319" t="str">
        <f>'Sponsor Oversight of Schools'!O330</f>
        <v/>
      </c>
      <c r="E319" t="str">
        <f>IF('Sponsor Oversight of Schools'!Q330&lt;&gt;"",'Sponsor Oversight of Schools'!Q330,"")</f>
        <v/>
      </c>
      <c r="F319">
        <f>'Sponsor Oversight of Schools'!S330</f>
        <v>0</v>
      </c>
      <c r="G319">
        <f>'Sponsor Oversight of Schools'!T330</f>
        <v>0</v>
      </c>
      <c r="H319" s="7">
        <f>'Sponsor Oversight of Schools'!U330</f>
        <v>0</v>
      </c>
    </row>
    <row r="320" spans="1:8" x14ac:dyDescent="0.35">
      <c r="A320">
        <f>'Sponsor Oversight of Schools'!$H$4</f>
        <v>0</v>
      </c>
      <c r="B320" s="5">
        <f>'Sponsor Oversight of Schools'!$H$2</f>
        <v>0</v>
      </c>
      <c r="C320">
        <f>'Sponsor Oversight of Schools'!A331</f>
        <v>957</v>
      </c>
      <c r="D320" t="str">
        <f>'Sponsor Oversight of Schools'!O331</f>
        <v/>
      </c>
      <c r="E320" t="str">
        <f>IF('Sponsor Oversight of Schools'!Q331&lt;&gt;"",'Sponsor Oversight of Schools'!Q331,"")</f>
        <v/>
      </c>
      <c r="F320">
        <f>'Sponsor Oversight of Schools'!S331</f>
        <v>0</v>
      </c>
      <c r="G320">
        <f>'Sponsor Oversight of Schools'!T331</f>
        <v>0</v>
      </c>
      <c r="H320" s="7">
        <f>'Sponsor Oversight of Schools'!U331</f>
        <v>0</v>
      </c>
    </row>
    <row r="321" spans="1:8" x14ac:dyDescent="0.35">
      <c r="A321">
        <f>'Sponsor Oversight of Schools'!$H$4</f>
        <v>0</v>
      </c>
      <c r="B321" s="5">
        <f>'Sponsor Oversight of Schools'!$H$2</f>
        <v>0</v>
      </c>
      <c r="C321">
        <f>'Sponsor Oversight of Schools'!A332</f>
        <v>958</v>
      </c>
      <c r="D321" t="str">
        <f>'Sponsor Oversight of Schools'!O332</f>
        <v/>
      </c>
      <c r="E321" t="str">
        <f>IF('Sponsor Oversight of Schools'!Q332&lt;&gt;"",'Sponsor Oversight of Schools'!Q332,"")</f>
        <v/>
      </c>
      <c r="F321">
        <f>'Sponsor Oversight of Schools'!S332</f>
        <v>0</v>
      </c>
      <c r="G321">
        <f>'Sponsor Oversight of Schools'!T332</f>
        <v>0</v>
      </c>
      <c r="H321" s="7">
        <f>'Sponsor Oversight of Schools'!U332</f>
        <v>0</v>
      </c>
    </row>
    <row r="322" spans="1:8" x14ac:dyDescent="0.35">
      <c r="A322">
        <f>'Sponsor Oversight of Schools'!$H$4</f>
        <v>0</v>
      </c>
      <c r="B322" s="5">
        <f>'Sponsor Oversight of Schools'!$H$2</f>
        <v>0</v>
      </c>
      <c r="C322">
        <f>'Sponsor Oversight of Schools'!A333</f>
        <v>959</v>
      </c>
      <c r="D322" t="str">
        <f>'Sponsor Oversight of Schools'!O333</f>
        <v/>
      </c>
      <c r="E322" t="str">
        <f>IF('Sponsor Oversight of Schools'!Q333&lt;&gt;"",'Sponsor Oversight of Schools'!Q333,"")</f>
        <v/>
      </c>
      <c r="F322">
        <f>'Sponsor Oversight of Schools'!S333</f>
        <v>0</v>
      </c>
      <c r="G322">
        <f>'Sponsor Oversight of Schools'!T333</f>
        <v>0</v>
      </c>
      <c r="H322" s="7">
        <f>'Sponsor Oversight of Schools'!U333</f>
        <v>0</v>
      </c>
    </row>
    <row r="323" spans="1:8" x14ac:dyDescent="0.35">
      <c r="A323">
        <f>'Sponsor Oversight of Schools'!$H$4</f>
        <v>0</v>
      </c>
      <c r="B323" s="5">
        <f>'Sponsor Oversight of Schools'!$H$2</f>
        <v>0</v>
      </c>
      <c r="C323">
        <f>'Sponsor Oversight of Schools'!A334</f>
        <v>970</v>
      </c>
      <c r="D323" t="str">
        <f>'Sponsor Oversight of Schools'!O334</f>
        <v/>
      </c>
      <c r="E323" t="str">
        <f>IF('Sponsor Oversight of Schools'!Q334&lt;&gt;"",'Sponsor Oversight of Schools'!Q334,"")</f>
        <v/>
      </c>
      <c r="F323">
        <f>'Sponsor Oversight of Schools'!S334</f>
        <v>0</v>
      </c>
      <c r="G323">
        <f>'Sponsor Oversight of Schools'!T334</f>
        <v>0</v>
      </c>
      <c r="H323" s="7">
        <f>'Sponsor Oversight of Schools'!U334</f>
        <v>0</v>
      </c>
    </row>
    <row r="324" spans="1:8" x14ac:dyDescent="0.35">
      <c r="A324">
        <f>'Sponsor Oversight of Schools'!$H$4</f>
        <v>0</v>
      </c>
      <c r="B324" s="5">
        <f>'Sponsor Oversight of Schools'!$H$2</f>
        <v>0</v>
      </c>
      <c r="C324">
        <f>'Sponsor Oversight of Schools'!A335</f>
        <v>971</v>
      </c>
      <c r="D324" t="str">
        <f>'Sponsor Oversight of Schools'!O335</f>
        <v/>
      </c>
      <c r="E324" t="str">
        <f>IF('Sponsor Oversight of Schools'!Q335&lt;&gt;"",'Sponsor Oversight of Schools'!Q335,"")</f>
        <v/>
      </c>
      <c r="F324">
        <f>'Sponsor Oversight of Schools'!S335</f>
        <v>0</v>
      </c>
      <c r="G324">
        <f>'Sponsor Oversight of Schools'!T335</f>
        <v>0</v>
      </c>
      <c r="H324" s="7">
        <f>'Sponsor Oversight of Schools'!U335</f>
        <v>0</v>
      </c>
    </row>
    <row r="325" spans="1:8" x14ac:dyDescent="0.35">
      <c r="A325">
        <f>'Sponsor Oversight of Schools'!$H$4</f>
        <v>0</v>
      </c>
      <c r="B325" s="5">
        <f>'Sponsor Oversight of Schools'!$H$2</f>
        <v>0</v>
      </c>
      <c r="C325">
        <f>'Sponsor Oversight of Schools'!A336</f>
        <v>973</v>
      </c>
      <c r="D325" t="str">
        <f>'Sponsor Oversight of Schools'!O336</f>
        <v/>
      </c>
      <c r="E325" t="str">
        <f>IF('Sponsor Oversight of Schools'!Q336&lt;&gt;"",'Sponsor Oversight of Schools'!Q336,"")</f>
        <v/>
      </c>
      <c r="F325">
        <f>'Sponsor Oversight of Schools'!S336</f>
        <v>0</v>
      </c>
      <c r="G325">
        <f>'Sponsor Oversight of Schools'!T336</f>
        <v>0</v>
      </c>
      <c r="H325" s="7">
        <f>'Sponsor Oversight of Schools'!U336</f>
        <v>0</v>
      </c>
    </row>
    <row r="326" spans="1:8" x14ac:dyDescent="0.35">
      <c r="A326">
        <f>'Sponsor Oversight of Schools'!$H$4</f>
        <v>0</v>
      </c>
      <c r="B326" s="5">
        <f>'Sponsor Oversight of Schools'!$H$2</f>
        <v>0</v>
      </c>
      <c r="C326">
        <f>'Sponsor Oversight of Schools'!A337</f>
        <v>974</v>
      </c>
      <c r="D326" t="str">
        <f>'Sponsor Oversight of Schools'!O337</f>
        <v/>
      </c>
      <c r="E326" t="str">
        <f>IF('Sponsor Oversight of Schools'!Q337&lt;&gt;"",'Sponsor Oversight of Schools'!Q337,"")</f>
        <v/>
      </c>
      <c r="F326">
        <f>'Sponsor Oversight of Schools'!S337</f>
        <v>0</v>
      </c>
      <c r="G326">
        <f>'Sponsor Oversight of Schools'!T337</f>
        <v>0</v>
      </c>
      <c r="H326" s="7">
        <f>'Sponsor Oversight of Schools'!U337</f>
        <v>0</v>
      </c>
    </row>
    <row r="327" spans="1:8" x14ac:dyDescent="0.35">
      <c r="A327">
        <f>'Sponsor Oversight of Schools'!$H$4</f>
        <v>0</v>
      </c>
      <c r="B327" s="5">
        <f>'Sponsor Oversight of Schools'!$H$2</f>
        <v>0</v>
      </c>
      <c r="C327">
        <f>'Sponsor Oversight of Schools'!A338</f>
        <v>975</v>
      </c>
      <c r="D327" t="str">
        <f>'Sponsor Oversight of Schools'!O338</f>
        <v/>
      </c>
      <c r="E327" t="str">
        <f>IF('Sponsor Oversight of Schools'!Q338&lt;&gt;"",'Sponsor Oversight of Schools'!Q338,"")</f>
        <v/>
      </c>
      <c r="F327">
        <f>'Sponsor Oversight of Schools'!S338</f>
        <v>0</v>
      </c>
      <c r="G327">
        <f>'Sponsor Oversight of Schools'!T338</f>
        <v>0</v>
      </c>
      <c r="H327" s="7">
        <f>'Sponsor Oversight of Schools'!U338</f>
        <v>0</v>
      </c>
    </row>
  </sheetData>
  <sheetProtection algorithmName="SHA-512" hashValue="iSzbm7sO490KMh2tdGjRXaKm0GyBPcF1NzUo+RkpJHJVH30XV5SIy4PKXp8K9or2R1EWfIDuOjhQubqK8q0eyQ==" saltValue="jmXnNR5jUrh2SR/Iih3J3Q==" spinCount="100000" sheet="1" selectLockedCells="1" selectUnlockedCells="1"/>
  <autoFilter ref="A1:H275" xr:uid="{00000000-0009-0000-0000-000001000000}"/>
  <pageMargins left="0.7" right="0.7" top="0.75" bottom="0.75" header="0.3" footer="0.3"/>
  <pageSetup orientation="landscape" horizontalDpi="200" verticalDpi="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5"/>
  <sheetViews>
    <sheetView workbookViewId="0">
      <selection activeCell="G32" sqref="G32"/>
    </sheetView>
  </sheetViews>
  <sheetFormatPr defaultColWidth="9.26953125" defaultRowHeight="14.5" x14ac:dyDescent="0.35"/>
  <cols>
    <col min="1" max="1" width="20.453125" bestFit="1" customWidth="1"/>
    <col min="2" max="2" width="24.7265625" customWidth="1"/>
    <col min="3" max="3" width="8.26953125" customWidth="1"/>
    <col min="4" max="4" width="20.453125" customWidth="1"/>
    <col min="6" max="6" width="61.54296875" bestFit="1" customWidth="1"/>
    <col min="8" max="8" width="11.26953125" style="5" customWidth="1"/>
    <col min="9" max="9" width="38.54296875" customWidth="1"/>
    <col min="10" max="10" width="10.453125" customWidth="1"/>
    <col min="11" max="11" width="11.453125" customWidth="1"/>
    <col min="12" max="12" width="61.453125" bestFit="1" customWidth="1"/>
  </cols>
  <sheetData>
    <row r="1" spans="1:12" x14ac:dyDescent="0.35">
      <c r="A1" t="s">
        <v>1730</v>
      </c>
      <c r="B1" s="1" t="s">
        <v>1731</v>
      </c>
      <c r="D1" s="1" t="s">
        <v>1732</v>
      </c>
      <c r="F1" s="1" t="s">
        <v>1733</v>
      </c>
      <c r="H1" s="8" t="s">
        <v>1725</v>
      </c>
      <c r="I1" s="2" t="s">
        <v>1734</v>
      </c>
      <c r="K1" s="1" t="s">
        <v>1726</v>
      </c>
      <c r="L1" s="1" t="s">
        <v>1735</v>
      </c>
    </row>
    <row r="2" spans="1:12" x14ac:dyDescent="0.35">
      <c r="A2" t="s">
        <v>1146</v>
      </c>
      <c r="B2" s="9" t="s">
        <v>1736</v>
      </c>
      <c r="D2" s="9" t="s">
        <v>1737</v>
      </c>
      <c r="F2" t="s">
        <v>1738</v>
      </c>
      <c r="H2" s="4" t="s">
        <v>1739</v>
      </c>
      <c r="I2" s="3" t="s">
        <v>1740</v>
      </c>
      <c r="K2" s="18" t="s">
        <v>1741</v>
      </c>
      <c r="L2" s="18" t="s">
        <v>1742</v>
      </c>
    </row>
    <row r="3" spans="1:12" x14ac:dyDescent="0.35">
      <c r="B3" s="9" t="s">
        <v>1743</v>
      </c>
      <c r="D3" s="9" t="s">
        <v>1744</v>
      </c>
      <c r="F3" t="s">
        <v>1745</v>
      </c>
      <c r="H3" s="3" t="s">
        <v>1746</v>
      </c>
      <c r="I3" s="3" t="s">
        <v>1747</v>
      </c>
      <c r="K3" s="18" t="s">
        <v>1748</v>
      </c>
      <c r="L3" s="18" t="s">
        <v>1749</v>
      </c>
    </row>
    <row r="4" spans="1:12" x14ac:dyDescent="0.35">
      <c r="D4" s="9" t="s">
        <v>79</v>
      </c>
      <c r="F4" t="s">
        <v>1750</v>
      </c>
      <c r="H4" s="3" t="s">
        <v>1751</v>
      </c>
      <c r="I4" s="3" t="s">
        <v>1752</v>
      </c>
      <c r="K4" s="18" t="s">
        <v>1753</v>
      </c>
      <c r="L4" s="18" t="s">
        <v>1754</v>
      </c>
    </row>
    <row r="5" spans="1:12" x14ac:dyDescent="0.35">
      <c r="F5" t="s">
        <v>1755</v>
      </c>
      <c r="H5" s="3" t="s">
        <v>1756</v>
      </c>
      <c r="I5" s="3" t="s">
        <v>1757</v>
      </c>
      <c r="K5" s="18" t="s">
        <v>1758</v>
      </c>
      <c r="L5" s="18" t="s">
        <v>1759</v>
      </c>
    </row>
    <row r="6" spans="1:12" x14ac:dyDescent="0.35">
      <c r="C6" s="1"/>
      <c r="D6" s="1"/>
      <c r="F6" t="s">
        <v>1760</v>
      </c>
      <c r="H6" s="3" t="s">
        <v>1761</v>
      </c>
      <c r="I6" s="3" t="s">
        <v>1762</v>
      </c>
      <c r="K6" s="18" t="s">
        <v>1763</v>
      </c>
      <c r="L6" s="18" t="s">
        <v>1764</v>
      </c>
    </row>
    <row r="7" spans="1:12" x14ac:dyDescent="0.35">
      <c r="A7" s="1" t="s">
        <v>1765</v>
      </c>
      <c r="F7" t="s">
        <v>1766</v>
      </c>
      <c r="H7" s="3" t="s">
        <v>1767</v>
      </c>
      <c r="I7" s="3" t="s">
        <v>1768</v>
      </c>
      <c r="K7" s="18" t="s">
        <v>1769</v>
      </c>
      <c r="L7" s="18" t="s">
        <v>1770</v>
      </c>
    </row>
    <row r="8" spans="1:12" x14ac:dyDescent="0.35">
      <c r="A8" t="s">
        <v>1730</v>
      </c>
      <c r="B8" t="s">
        <v>1730</v>
      </c>
      <c r="F8" t="s">
        <v>1771</v>
      </c>
      <c r="H8" s="3" t="s">
        <v>1772</v>
      </c>
      <c r="I8" s="3" t="s">
        <v>1773</v>
      </c>
      <c r="K8" s="18" t="s">
        <v>1774</v>
      </c>
      <c r="L8" s="18" t="s">
        <v>1775</v>
      </c>
    </row>
    <row r="9" spans="1:12" x14ac:dyDescent="0.35">
      <c r="A9" t="s">
        <v>1146</v>
      </c>
      <c r="B9" t="s">
        <v>1146</v>
      </c>
      <c r="F9" t="s">
        <v>1776</v>
      </c>
      <c r="H9" s="3" t="s">
        <v>1781</v>
      </c>
      <c r="I9" s="3" t="s">
        <v>1782</v>
      </c>
      <c r="K9" s="18" t="s">
        <v>1777</v>
      </c>
      <c r="L9" s="18" t="s">
        <v>1778</v>
      </c>
    </row>
    <row r="10" spans="1:12" x14ac:dyDescent="0.35">
      <c r="A10" t="s">
        <v>79</v>
      </c>
      <c r="B10" t="s">
        <v>1779</v>
      </c>
      <c r="F10" t="s">
        <v>1780</v>
      </c>
      <c r="H10" s="3" t="s">
        <v>1787</v>
      </c>
      <c r="I10" s="3" t="s">
        <v>1788</v>
      </c>
      <c r="K10" s="18" t="s">
        <v>1783</v>
      </c>
      <c r="L10" s="18" t="s">
        <v>1784</v>
      </c>
    </row>
    <row r="11" spans="1:12" x14ac:dyDescent="0.35">
      <c r="B11" t="s">
        <v>1785</v>
      </c>
      <c r="F11" t="s">
        <v>1786</v>
      </c>
      <c r="H11" s="3" t="s">
        <v>1792</v>
      </c>
      <c r="I11" s="3" t="s">
        <v>1793</v>
      </c>
      <c r="K11" s="18" t="s">
        <v>1789</v>
      </c>
      <c r="L11" s="18" t="s">
        <v>1790</v>
      </c>
    </row>
    <row r="12" spans="1:12" x14ac:dyDescent="0.35">
      <c r="F12" t="s">
        <v>1791</v>
      </c>
      <c r="H12" s="3" t="s">
        <v>1797</v>
      </c>
      <c r="I12" s="3" t="s">
        <v>1798</v>
      </c>
      <c r="K12" s="18" t="s">
        <v>1794</v>
      </c>
      <c r="L12" s="18" t="s">
        <v>1795</v>
      </c>
    </row>
    <row r="13" spans="1:12" x14ac:dyDescent="0.35">
      <c r="A13" t="s">
        <v>1730</v>
      </c>
      <c r="F13" t="s">
        <v>1796</v>
      </c>
      <c r="H13" s="3" t="s">
        <v>1802</v>
      </c>
      <c r="I13" s="3" t="s">
        <v>1803</v>
      </c>
      <c r="K13" s="18" t="s">
        <v>1799</v>
      </c>
      <c r="L13" s="18" t="s">
        <v>1800</v>
      </c>
    </row>
    <row r="14" spans="1:12" x14ac:dyDescent="0.35">
      <c r="A14" t="s">
        <v>1146</v>
      </c>
      <c r="F14" t="s">
        <v>1801</v>
      </c>
      <c r="H14" s="3" t="s">
        <v>1807</v>
      </c>
      <c r="I14" s="3" t="s">
        <v>1808</v>
      </c>
      <c r="K14" s="18" t="s">
        <v>1804</v>
      </c>
      <c r="L14" s="18" t="s">
        <v>1805</v>
      </c>
    </row>
    <row r="15" spans="1:12" x14ac:dyDescent="0.35">
      <c r="A15" t="s">
        <v>79</v>
      </c>
      <c r="F15" t="s">
        <v>1806</v>
      </c>
      <c r="H15" s="3" t="s">
        <v>1812</v>
      </c>
      <c r="I15" s="3" t="s">
        <v>1813</v>
      </c>
      <c r="K15" s="18" t="s">
        <v>1809</v>
      </c>
      <c r="L15" s="18" t="s">
        <v>1810</v>
      </c>
    </row>
    <row r="16" spans="1:12" x14ac:dyDescent="0.35">
      <c r="A16" t="s">
        <v>1785</v>
      </c>
      <c r="F16" t="s">
        <v>1811</v>
      </c>
      <c r="H16" s="3" t="s">
        <v>1817</v>
      </c>
      <c r="I16" s="3" t="s">
        <v>1818</v>
      </c>
      <c r="K16" s="18" t="s">
        <v>1814</v>
      </c>
      <c r="L16" s="18" t="s">
        <v>1815</v>
      </c>
    </row>
    <row r="17" spans="1:12" x14ac:dyDescent="0.35">
      <c r="F17" t="s">
        <v>1816</v>
      </c>
      <c r="H17" s="3" t="s">
        <v>1822</v>
      </c>
      <c r="I17" s="3" t="s">
        <v>1823</v>
      </c>
      <c r="K17" s="18" t="s">
        <v>1819</v>
      </c>
      <c r="L17" s="18" t="s">
        <v>1820</v>
      </c>
    </row>
    <row r="18" spans="1:12" x14ac:dyDescent="0.35">
      <c r="A18" t="s">
        <v>1730</v>
      </c>
      <c r="F18" t="s">
        <v>1821</v>
      </c>
      <c r="H18" s="3" t="s">
        <v>1827</v>
      </c>
      <c r="I18" s="3" t="s">
        <v>1828</v>
      </c>
      <c r="K18" s="18" t="s">
        <v>1824</v>
      </c>
      <c r="L18" s="18" t="s">
        <v>1825</v>
      </c>
    </row>
    <row r="19" spans="1:12" x14ac:dyDescent="0.35">
      <c r="A19" t="s">
        <v>1146</v>
      </c>
      <c r="F19" t="s">
        <v>1826</v>
      </c>
      <c r="H19" s="68" t="s">
        <v>1833</v>
      </c>
      <c r="I19" s="68" t="s">
        <v>1834</v>
      </c>
      <c r="K19" s="18" t="s">
        <v>1829</v>
      </c>
      <c r="L19" s="18" t="s">
        <v>1830</v>
      </c>
    </row>
    <row r="20" spans="1:12" x14ac:dyDescent="0.35">
      <c r="A20" t="s">
        <v>1831</v>
      </c>
      <c r="F20" t="s">
        <v>1832</v>
      </c>
      <c r="H20" s="9"/>
      <c r="I20" s="9"/>
      <c r="K20" s="18" t="s">
        <v>1835</v>
      </c>
      <c r="L20" s="18" t="s">
        <v>1836</v>
      </c>
    </row>
    <row r="21" spans="1:12" x14ac:dyDescent="0.35">
      <c r="F21" t="s">
        <v>1837</v>
      </c>
      <c r="H21" s="18"/>
      <c r="I21" s="9"/>
      <c r="K21" s="18" t="s">
        <v>1838</v>
      </c>
      <c r="L21" s="18" t="s">
        <v>1839</v>
      </c>
    </row>
    <row r="22" spans="1:12" x14ac:dyDescent="0.35">
      <c r="F22" t="s">
        <v>1840</v>
      </c>
      <c r="K22" s="18" t="s">
        <v>1841</v>
      </c>
      <c r="L22" s="18" t="s">
        <v>1842</v>
      </c>
    </row>
    <row r="23" spans="1:12" x14ac:dyDescent="0.35">
      <c r="A23" t="s">
        <v>1843</v>
      </c>
      <c r="F23" t="s">
        <v>1844</v>
      </c>
      <c r="K23" s="18" t="s">
        <v>1845</v>
      </c>
      <c r="L23" s="18" t="s">
        <v>1846</v>
      </c>
    </row>
    <row r="24" spans="1:12" x14ac:dyDescent="0.35">
      <c r="A24" t="s">
        <v>1146</v>
      </c>
      <c r="B24" t="s">
        <v>1847</v>
      </c>
      <c r="F24" t="s">
        <v>1848</v>
      </c>
      <c r="K24" s="18" t="s">
        <v>1849</v>
      </c>
      <c r="L24" s="18" t="s">
        <v>1850</v>
      </c>
    </row>
    <row r="25" spans="1:12" x14ac:dyDescent="0.35">
      <c r="A25" t="s">
        <v>1730</v>
      </c>
      <c r="B25" t="s">
        <v>1851</v>
      </c>
      <c r="F25" t="s">
        <v>1852</v>
      </c>
      <c r="K25" s="18" t="s">
        <v>1853</v>
      </c>
      <c r="L25" s="18" t="s">
        <v>1854</v>
      </c>
    </row>
    <row r="26" spans="1:12" x14ac:dyDescent="0.35">
      <c r="F26" t="s">
        <v>1855</v>
      </c>
      <c r="K26" s="18" t="s">
        <v>1856</v>
      </c>
      <c r="L26" s="18" t="s">
        <v>1857</v>
      </c>
    </row>
    <row r="27" spans="1:12" x14ac:dyDescent="0.35">
      <c r="F27" t="s">
        <v>1858</v>
      </c>
      <c r="K27" s="18" t="s">
        <v>1859</v>
      </c>
      <c r="L27" s="18" t="s">
        <v>1860</v>
      </c>
    </row>
    <row r="28" spans="1:12" x14ac:dyDescent="0.35">
      <c r="A28" t="s">
        <v>1146</v>
      </c>
      <c r="B28" t="s">
        <v>1847</v>
      </c>
      <c r="K28" s="18" t="s">
        <v>1861</v>
      </c>
      <c r="L28" s="18" t="s">
        <v>1862</v>
      </c>
    </row>
    <row r="29" spans="1:12" x14ac:dyDescent="0.35">
      <c r="A29" t="s">
        <v>1730</v>
      </c>
      <c r="B29" t="s">
        <v>1863</v>
      </c>
      <c r="K29" s="18" t="s">
        <v>1864</v>
      </c>
      <c r="L29" s="18" t="s">
        <v>1865</v>
      </c>
    </row>
    <row r="30" spans="1:12" x14ac:dyDescent="0.35">
      <c r="K30" s="18" t="s">
        <v>1866</v>
      </c>
      <c r="L30" s="18" t="s">
        <v>1867</v>
      </c>
    </row>
    <row r="31" spans="1:12" x14ac:dyDescent="0.35">
      <c r="K31" s="18" t="s">
        <v>1868</v>
      </c>
      <c r="L31" s="18" t="s">
        <v>1869</v>
      </c>
    </row>
    <row r="32" spans="1:12" x14ac:dyDescent="0.35">
      <c r="K32" s="18" t="s">
        <v>1870</v>
      </c>
      <c r="L32" s="18" t="s">
        <v>1871</v>
      </c>
    </row>
    <row r="33" spans="1:12" x14ac:dyDescent="0.35">
      <c r="A33" s="1" t="s">
        <v>1765</v>
      </c>
      <c r="K33" s="18" t="s">
        <v>1872</v>
      </c>
      <c r="L33" s="18" t="s">
        <v>1873</v>
      </c>
    </row>
    <row r="34" spans="1:12" x14ac:dyDescent="0.35">
      <c r="A34" t="s">
        <v>1730</v>
      </c>
      <c r="B34" t="s">
        <v>1730</v>
      </c>
      <c r="K34" s="18" t="s">
        <v>1874</v>
      </c>
      <c r="L34" s="18" t="s">
        <v>1875</v>
      </c>
    </row>
    <row r="35" spans="1:12" x14ac:dyDescent="0.35">
      <c r="A35" t="s">
        <v>1146</v>
      </c>
      <c r="B35" t="s">
        <v>1146</v>
      </c>
      <c r="K35" s="18" t="s">
        <v>1876</v>
      </c>
      <c r="L35" s="18" t="s">
        <v>1877</v>
      </c>
    </row>
    <row r="36" spans="1:12" x14ac:dyDescent="0.35">
      <c r="A36" t="s">
        <v>79</v>
      </c>
      <c r="B36" t="s">
        <v>1878</v>
      </c>
      <c r="K36" s="18" t="s">
        <v>1879</v>
      </c>
      <c r="L36" s="18" t="s">
        <v>1880</v>
      </c>
    </row>
    <row r="37" spans="1:12" x14ac:dyDescent="0.35">
      <c r="B37" t="s">
        <v>1785</v>
      </c>
      <c r="K37" s="18" t="s">
        <v>1881</v>
      </c>
      <c r="L37" s="18" t="s">
        <v>1882</v>
      </c>
    </row>
    <row r="38" spans="1:12" x14ac:dyDescent="0.35">
      <c r="B38" t="s">
        <v>1843</v>
      </c>
      <c r="K38" s="18" t="s">
        <v>1883</v>
      </c>
      <c r="L38" s="18" t="s">
        <v>1884</v>
      </c>
    </row>
    <row r="39" spans="1:12" x14ac:dyDescent="0.35">
      <c r="K39" s="18" t="s">
        <v>1885</v>
      </c>
      <c r="L39" s="18" t="s">
        <v>1886</v>
      </c>
    </row>
    <row r="40" spans="1:12" x14ac:dyDescent="0.35">
      <c r="A40" t="s">
        <v>1730</v>
      </c>
      <c r="K40" s="18" t="s">
        <v>1887</v>
      </c>
      <c r="L40" s="18" t="s">
        <v>1888</v>
      </c>
    </row>
    <row r="41" spans="1:12" x14ac:dyDescent="0.35">
      <c r="A41" t="s">
        <v>1146</v>
      </c>
      <c r="K41" s="18" t="s">
        <v>1889</v>
      </c>
      <c r="L41" s="18" t="s">
        <v>1890</v>
      </c>
    </row>
    <row r="42" spans="1:12" x14ac:dyDescent="0.35">
      <c r="A42" t="s">
        <v>1785</v>
      </c>
      <c r="K42" s="18" t="s">
        <v>1891</v>
      </c>
      <c r="L42" s="18" t="s">
        <v>1892</v>
      </c>
    </row>
    <row r="43" spans="1:12" x14ac:dyDescent="0.35">
      <c r="K43" s="18" t="s">
        <v>1893</v>
      </c>
      <c r="L43" s="18" t="s">
        <v>1894</v>
      </c>
    </row>
    <row r="44" spans="1:12" x14ac:dyDescent="0.35">
      <c r="B44" t="s">
        <v>1730</v>
      </c>
      <c r="K44" s="18" t="s">
        <v>1895</v>
      </c>
      <c r="L44" s="18" t="s">
        <v>1896</v>
      </c>
    </row>
    <row r="45" spans="1:12" x14ac:dyDescent="0.35">
      <c r="B45" t="s">
        <v>1146</v>
      </c>
      <c r="K45" s="18" t="s">
        <v>1897</v>
      </c>
      <c r="L45" s="18" t="s">
        <v>1898</v>
      </c>
    </row>
    <row r="46" spans="1:12" x14ac:dyDescent="0.35">
      <c r="B46" t="s">
        <v>1899</v>
      </c>
      <c r="K46" s="18" t="s">
        <v>1900</v>
      </c>
      <c r="L46" s="18" t="s">
        <v>1901</v>
      </c>
    </row>
    <row r="47" spans="1:12" x14ac:dyDescent="0.35">
      <c r="K47" s="18" t="s">
        <v>1902</v>
      </c>
      <c r="L47" s="18" t="s">
        <v>1903</v>
      </c>
    </row>
    <row r="48" spans="1:12" x14ac:dyDescent="0.35">
      <c r="K48" s="18" t="s">
        <v>1904</v>
      </c>
      <c r="L48" s="18" t="s">
        <v>1905</v>
      </c>
    </row>
    <row r="49" spans="2:12" x14ac:dyDescent="0.35">
      <c r="B49" t="s">
        <v>1730</v>
      </c>
      <c r="K49" s="18" t="s">
        <v>1906</v>
      </c>
      <c r="L49" s="18" t="s">
        <v>1907</v>
      </c>
    </row>
    <row r="50" spans="2:12" x14ac:dyDescent="0.35">
      <c r="B50" t="s">
        <v>1146</v>
      </c>
      <c r="K50" s="18" t="s">
        <v>1908</v>
      </c>
      <c r="L50" s="18" t="s">
        <v>1909</v>
      </c>
    </row>
    <row r="51" spans="2:12" x14ac:dyDescent="0.35">
      <c r="B51" t="s">
        <v>1910</v>
      </c>
      <c r="K51" s="18" t="s">
        <v>1911</v>
      </c>
      <c r="L51" s="18" t="s">
        <v>1912</v>
      </c>
    </row>
    <row r="52" spans="2:12" x14ac:dyDescent="0.35">
      <c r="K52" s="18" t="s">
        <v>1913</v>
      </c>
      <c r="L52" s="18" t="s">
        <v>1914</v>
      </c>
    </row>
    <row r="53" spans="2:12" x14ac:dyDescent="0.35">
      <c r="K53" s="18" t="s">
        <v>1915</v>
      </c>
      <c r="L53" s="18" t="s">
        <v>1916</v>
      </c>
    </row>
    <row r="54" spans="2:12" x14ac:dyDescent="0.35">
      <c r="K54" s="18" t="s">
        <v>1917</v>
      </c>
      <c r="L54" s="18" t="s">
        <v>1918</v>
      </c>
    </row>
    <row r="55" spans="2:12" x14ac:dyDescent="0.35">
      <c r="K55" s="18" t="s">
        <v>1919</v>
      </c>
      <c r="L55" s="18" t="s">
        <v>1920</v>
      </c>
    </row>
    <row r="56" spans="2:12" x14ac:dyDescent="0.35">
      <c r="K56" s="18" t="s">
        <v>1921</v>
      </c>
      <c r="L56" s="18" t="s">
        <v>1922</v>
      </c>
    </row>
    <row r="57" spans="2:12" x14ac:dyDescent="0.35">
      <c r="K57" s="18" t="s">
        <v>1923</v>
      </c>
      <c r="L57" s="18" t="s">
        <v>1924</v>
      </c>
    </row>
    <row r="58" spans="2:12" x14ac:dyDescent="0.35">
      <c r="K58" s="18" t="s">
        <v>1925</v>
      </c>
      <c r="L58" s="18" t="s">
        <v>1926</v>
      </c>
    </row>
    <row r="59" spans="2:12" x14ac:dyDescent="0.35">
      <c r="K59" s="18" t="s">
        <v>1927</v>
      </c>
      <c r="L59" s="18" t="s">
        <v>1928</v>
      </c>
    </row>
    <row r="60" spans="2:12" x14ac:dyDescent="0.35">
      <c r="K60" s="18" t="s">
        <v>1929</v>
      </c>
      <c r="L60" s="18" t="s">
        <v>1930</v>
      </c>
    </row>
    <row r="61" spans="2:12" x14ac:dyDescent="0.35">
      <c r="K61" s="18" t="s">
        <v>1931</v>
      </c>
      <c r="L61" s="18" t="s">
        <v>1932</v>
      </c>
    </row>
    <row r="62" spans="2:12" x14ac:dyDescent="0.35">
      <c r="K62" s="18" t="s">
        <v>1933</v>
      </c>
      <c r="L62" s="18" t="s">
        <v>1934</v>
      </c>
    </row>
    <row r="63" spans="2:12" x14ac:dyDescent="0.35">
      <c r="K63" s="18" t="s">
        <v>1935</v>
      </c>
      <c r="L63" s="18" t="s">
        <v>1936</v>
      </c>
    </row>
    <row r="64" spans="2:12" x14ac:dyDescent="0.35">
      <c r="K64" s="18" t="s">
        <v>1937</v>
      </c>
      <c r="L64" s="18" t="s">
        <v>1938</v>
      </c>
    </row>
    <row r="65" spans="11:12" x14ac:dyDescent="0.35">
      <c r="K65" s="18" t="s">
        <v>1939</v>
      </c>
      <c r="L65" s="18" t="s">
        <v>1940</v>
      </c>
    </row>
    <row r="66" spans="11:12" x14ac:dyDescent="0.35">
      <c r="K66" s="18" t="s">
        <v>1941</v>
      </c>
      <c r="L66" s="18" t="s">
        <v>1942</v>
      </c>
    </row>
    <row r="67" spans="11:12" x14ac:dyDescent="0.35">
      <c r="K67" s="18" t="s">
        <v>1943</v>
      </c>
      <c r="L67" s="18" t="s">
        <v>1944</v>
      </c>
    </row>
    <row r="68" spans="11:12" x14ac:dyDescent="0.35">
      <c r="K68" s="18" t="s">
        <v>1945</v>
      </c>
      <c r="L68" s="18" t="s">
        <v>1946</v>
      </c>
    </row>
    <row r="69" spans="11:12" x14ac:dyDescent="0.35">
      <c r="K69" s="18" t="s">
        <v>1947</v>
      </c>
      <c r="L69" s="18" t="s">
        <v>1948</v>
      </c>
    </row>
    <row r="70" spans="11:12" x14ac:dyDescent="0.35">
      <c r="K70" s="18" t="s">
        <v>1949</v>
      </c>
      <c r="L70" s="18" t="s">
        <v>1950</v>
      </c>
    </row>
    <row r="71" spans="11:12" x14ac:dyDescent="0.35">
      <c r="K71" s="18" t="s">
        <v>1951</v>
      </c>
      <c r="L71" s="18" t="s">
        <v>1952</v>
      </c>
    </row>
    <row r="72" spans="11:12" x14ac:dyDescent="0.35">
      <c r="K72" s="18" t="s">
        <v>1953</v>
      </c>
      <c r="L72" s="18" t="s">
        <v>1954</v>
      </c>
    </row>
    <row r="73" spans="11:12" x14ac:dyDescent="0.35">
      <c r="K73" s="18" t="s">
        <v>1955</v>
      </c>
      <c r="L73" s="18" t="s">
        <v>1956</v>
      </c>
    </row>
    <row r="74" spans="11:12" x14ac:dyDescent="0.35">
      <c r="K74" s="18" t="s">
        <v>1957</v>
      </c>
      <c r="L74" s="18" t="s">
        <v>1958</v>
      </c>
    </row>
    <row r="75" spans="11:12" x14ac:dyDescent="0.35">
      <c r="K75" s="18" t="s">
        <v>1959</v>
      </c>
      <c r="L75" s="18" t="s">
        <v>1960</v>
      </c>
    </row>
    <row r="76" spans="11:12" x14ac:dyDescent="0.35">
      <c r="K76" s="18" t="s">
        <v>1961</v>
      </c>
      <c r="L76" s="18" t="s">
        <v>1962</v>
      </c>
    </row>
    <row r="77" spans="11:12" x14ac:dyDescent="0.35">
      <c r="K77" s="18" t="s">
        <v>1963</v>
      </c>
      <c r="L77" s="18" t="s">
        <v>1964</v>
      </c>
    </row>
    <row r="78" spans="11:12" x14ac:dyDescent="0.35">
      <c r="K78" s="18" t="s">
        <v>1965</v>
      </c>
      <c r="L78" s="18" t="s">
        <v>1966</v>
      </c>
    </row>
    <row r="79" spans="11:12" x14ac:dyDescent="0.35">
      <c r="K79" s="18" t="s">
        <v>1967</v>
      </c>
      <c r="L79" s="18" t="s">
        <v>1968</v>
      </c>
    </row>
    <row r="80" spans="11:12" x14ac:dyDescent="0.35">
      <c r="K80" s="18" t="s">
        <v>1969</v>
      </c>
      <c r="L80" s="18" t="s">
        <v>1970</v>
      </c>
    </row>
    <row r="81" spans="11:12" x14ac:dyDescent="0.35">
      <c r="K81" s="18" t="s">
        <v>1971</v>
      </c>
      <c r="L81" s="18" t="s">
        <v>1972</v>
      </c>
    </row>
    <row r="82" spans="11:12" x14ac:dyDescent="0.35">
      <c r="K82" s="18" t="s">
        <v>1973</v>
      </c>
      <c r="L82" s="18" t="s">
        <v>1974</v>
      </c>
    </row>
    <row r="83" spans="11:12" x14ac:dyDescent="0.35">
      <c r="K83" s="18" t="s">
        <v>1975</v>
      </c>
      <c r="L83" s="18" t="s">
        <v>1976</v>
      </c>
    </row>
    <row r="84" spans="11:12" x14ac:dyDescent="0.35">
      <c r="K84" s="18" t="s">
        <v>1977</v>
      </c>
      <c r="L84" s="18" t="s">
        <v>1978</v>
      </c>
    </row>
    <row r="85" spans="11:12" x14ac:dyDescent="0.35">
      <c r="K85" s="18" t="s">
        <v>1979</v>
      </c>
      <c r="L85" s="18" t="s">
        <v>1980</v>
      </c>
    </row>
    <row r="86" spans="11:12" x14ac:dyDescent="0.35">
      <c r="K86" s="18" t="s">
        <v>1981</v>
      </c>
      <c r="L86" s="18" t="s">
        <v>1982</v>
      </c>
    </row>
    <row r="87" spans="11:12" x14ac:dyDescent="0.35">
      <c r="K87" s="18" t="s">
        <v>1983</v>
      </c>
      <c r="L87" s="18" t="s">
        <v>1984</v>
      </c>
    </row>
    <row r="88" spans="11:12" x14ac:dyDescent="0.35">
      <c r="K88" s="18" t="s">
        <v>1985</v>
      </c>
      <c r="L88" s="18" t="s">
        <v>1986</v>
      </c>
    </row>
    <row r="89" spans="11:12" x14ac:dyDescent="0.35">
      <c r="K89" s="18" t="s">
        <v>1987</v>
      </c>
      <c r="L89" s="18" t="s">
        <v>1988</v>
      </c>
    </row>
    <row r="90" spans="11:12" x14ac:dyDescent="0.35">
      <c r="K90" s="18" t="s">
        <v>1989</v>
      </c>
      <c r="L90" s="18" t="s">
        <v>1990</v>
      </c>
    </row>
    <row r="91" spans="11:12" x14ac:dyDescent="0.35">
      <c r="K91" s="18" t="s">
        <v>1991</v>
      </c>
      <c r="L91" s="18" t="s">
        <v>1992</v>
      </c>
    </row>
    <row r="92" spans="11:12" x14ac:dyDescent="0.35">
      <c r="K92" s="18" t="s">
        <v>1993</v>
      </c>
      <c r="L92" s="18" t="s">
        <v>1994</v>
      </c>
    </row>
    <row r="93" spans="11:12" x14ac:dyDescent="0.35">
      <c r="K93" s="18" t="s">
        <v>1995</v>
      </c>
      <c r="L93" s="18" t="s">
        <v>1996</v>
      </c>
    </row>
    <row r="94" spans="11:12" x14ac:dyDescent="0.35">
      <c r="K94" s="18" t="s">
        <v>1997</v>
      </c>
      <c r="L94" s="18" t="s">
        <v>1998</v>
      </c>
    </row>
    <row r="95" spans="11:12" x14ac:dyDescent="0.35">
      <c r="K95" s="18" t="s">
        <v>1999</v>
      </c>
      <c r="L95" s="18" t="s">
        <v>2000</v>
      </c>
    </row>
    <row r="96" spans="11:12" x14ac:dyDescent="0.35">
      <c r="K96" s="18" t="s">
        <v>2001</v>
      </c>
      <c r="L96" s="18" t="s">
        <v>2002</v>
      </c>
    </row>
    <row r="97" spans="11:12" x14ac:dyDescent="0.35">
      <c r="K97" s="18" t="s">
        <v>2003</v>
      </c>
      <c r="L97" s="18" t="s">
        <v>2004</v>
      </c>
    </row>
    <row r="98" spans="11:12" x14ac:dyDescent="0.35">
      <c r="K98" s="18" t="s">
        <v>2005</v>
      </c>
      <c r="L98" s="18" t="s">
        <v>2006</v>
      </c>
    </row>
    <row r="99" spans="11:12" x14ac:dyDescent="0.35">
      <c r="K99" s="18" t="s">
        <v>2007</v>
      </c>
      <c r="L99" s="18" t="s">
        <v>2008</v>
      </c>
    </row>
    <row r="100" spans="11:12" x14ac:dyDescent="0.35">
      <c r="K100" s="18" t="s">
        <v>2009</v>
      </c>
      <c r="L100" s="18" t="s">
        <v>2010</v>
      </c>
    </row>
    <row r="101" spans="11:12" x14ac:dyDescent="0.35">
      <c r="K101" s="18" t="s">
        <v>2011</v>
      </c>
      <c r="L101" s="18" t="s">
        <v>2012</v>
      </c>
    </row>
    <row r="102" spans="11:12" x14ac:dyDescent="0.35">
      <c r="K102" s="18" t="s">
        <v>2013</v>
      </c>
      <c r="L102" s="18" t="s">
        <v>2014</v>
      </c>
    </row>
    <row r="103" spans="11:12" x14ac:dyDescent="0.35">
      <c r="K103" s="18" t="s">
        <v>2015</v>
      </c>
      <c r="L103" s="18" t="s">
        <v>2016</v>
      </c>
    </row>
    <row r="104" spans="11:12" x14ac:dyDescent="0.35">
      <c r="K104" s="18" t="s">
        <v>2017</v>
      </c>
      <c r="L104" s="18" t="s">
        <v>2018</v>
      </c>
    </row>
    <row r="105" spans="11:12" x14ac:dyDescent="0.35">
      <c r="K105" s="18" t="s">
        <v>2019</v>
      </c>
      <c r="L105" s="18" t="s">
        <v>2020</v>
      </c>
    </row>
    <row r="106" spans="11:12" x14ac:dyDescent="0.35">
      <c r="K106" s="18" t="s">
        <v>2021</v>
      </c>
      <c r="L106" s="18" t="s">
        <v>2022</v>
      </c>
    </row>
    <row r="107" spans="11:12" x14ac:dyDescent="0.35">
      <c r="K107" s="18" t="s">
        <v>2023</v>
      </c>
      <c r="L107" s="18" t="s">
        <v>2024</v>
      </c>
    </row>
    <row r="108" spans="11:12" x14ac:dyDescent="0.35">
      <c r="K108" s="18" t="s">
        <v>2025</v>
      </c>
      <c r="L108" s="18" t="s">
        <v>2026</v>
      </c>
    </row>
    <row r="109" spans="11:12" x14ac:dyDescent="0.35">
      <c r="K109" s="18" t="s">
        <v>2027</v>
      </c>
      <c r="L109" s="18" t="s">
        <v>2028</v>
      </c>
    </row>
    <row r="110" spans="11:12" x14ac:dyDescent="0.35">
      <c r="K110" s="18" t="s">
        <v>2029</v>
      </c>
      <c r="L110" s="18" t="s">
        <v>2030</v>
      </c>
    </row>
    <row r="111" spans="11:12" x14ac:dyDescent="0.35">
      <c r="K111" s="18" t="s">
        <v>2031</v>
      </c>
      <c r="L111" s="18" t="s">
        <v>2032</v>
      </c>
    </row>
    <row r="112" spans="11:12" x14ac:dyDescent="0.35">
      <c r="K112" s="18" t="s">
        <v>2033</v>
      </c>
      <c r="L112" s="18" t="s">
        <v>2034</v>
      </c>
    </row>
    <row r="113" spans="11:12" x14ac:dyDescent="0.35">
      <c r="K113" s="18" t="s">
        <v>2035</v>
      </c>
      <c r="L113" s="18" t="s">
        <v>2036</v>
      </c>
    </row>
    <row r="114" spans="11:12" x14ac:dyDescent="0.35">
      <c r="K114" s="18" t="s">
        <v>2037</v>
      </c>
      <c r="L114" s="18" t="s">
        <v>2038</v>
      </c>
    </row>
    <row r="115" spans="11:12" x14ac:dyDescent="0.35">
      <c r="K115" s="18" t="s">
        <v>2039</v>
      </c>
      <c r="L115" s="18" t="s">
        <v>2040</v>
      </c>
    </row>
    <row r="116" spans="11:12" x14ac:dyDescent="0.35">
      <c r="K116" s="18" t="s">
        <v>2041</v>
      </c>
      <c r="L116" s="18" t="s">
        <v>2042</v>
      </c>
    </row>
    <row r="117" spans="11:12" x14ac:dyDescent="0.35">
      <c r="K117" s="18" t="s">
        <v>2043</v>
      </c>
      <c r="L117" s="18" t="s">
        <v>2044</v>
      </c>
    </row>
    <row r="118" spans="11:12" x14ac:dyDescent="0.35">
      <c r="K118" s="18" t="s">
        <v>2045</v>
      </c>
      <c r="L118" s="18" t="s">
        <v>2046</v>
      </c>
    </row>
    <row r="119" spans="11:12" x14ac:dyDescent="0.35">
      <c r="K119" s="18" t="s">
        <v>2047</v>
      </c>
      <c r="L119" s="18" t="s">
        <v>2048</v>
      </c>
    </row>
    <row r="120" spans="11:12" x14ac:dyDescent="0.35">
      <c r="K120" s="18" t="s">
        <v>2049</v>
      </c>
      <c r="L120" s="18" t="s">
        <v>2050</v>
      </c>
    </row>
    <row r="121" spans="11:12" x14ac:dyDescent="0.35">
      <c r="K121" s="18" t="s">
        <v>2051</v>
      </c>
      <c r="L121" s="18" t="s">
        <v>2052</v>
      </c>
    </row>
    <row r="122" spans="11:12" x14ac:dyDescent="0.35">
      <c r="K122" s="18" t="s">
        <v>2053</v>
      </c>
      <c r="L122" s="18" t="s">
        <v>2054</v>
      </c>
    </row>
    <row r="123" spans="11:12" x14ac:dyDescent="0.35">
      <c r="K123" s="18" t="s">
        <v>2055</v>
      </c>
      <c r="L123" s="18" t="s">
        <v>2056</v>
      </c>
    </row>
    <row r="124" spans="11:12" x14ac:dyDescent="0.35">
      <c r="K124" s="18" t="s">
        <v>2057</v>
      </c>
      <c r="L124" s="18" t="s">
        <v>2058</v>
      </c>
    </row>
    <row r="125" spans="11:12" x14ac:dyDescent="0.35">
      <c r="K125" s="18" t="s">
        <v>2059</v>
      </c>
      <c r="L125" s="18" t="s">
        <v>2060</v>
      </c>
    </row>
    <row r="126" spans="11:12" x14ac:dyDescent="0.35">
      <c r="K126" s="18" t="s">
        <v>2061</v>
      </c>
      <c r="L126" s="18" t="s">
        <v>2062</v>
      </c>
    </row>
    <row r="127" spans="11:12" x14ac:dyDescent="0.35">
      <c r="K127" s="18" t="s">
        <v>2063</v>
      </c>
      <c r="L127" s="18" t="s">
        <v>2064</v>
      </c>
    </row>
    <row r="128" spans="11:12" x14ac:dyDescent="0.35">
      <c r="K128" s="18" t="s">
        <v>2065</v>
      </c>
      <c r="L128" s="18" t="s">
        <v>2066</v>
      </c>
    </row>
    <row r="129" spans="11:12" x14ac:dyDescent="0.35">
      <c r="K129" s="18" t="s">
        <v>2067</v>
      </c>
      <c r="L129" s="18" t="s">
        <v>2068</v>
      </c>
    </row>
    <row r="130" spans="11:12" x14ac:dyDescent="0.35">
      <c r="K130" s="18" t="s">
        <v>2069</v>
      </c>
      <c r="L130" s="18" t="s">
        <v>2070</v>
      </c>
    </row>
    <row r="131" spans="11:12" x14ac:dyDescent="0.35">
      <c r="K131" s="18" t="s">
        <v>2071</v>
      </c>
      <c r="L131" s="18" t="s">
        <v>2072</v>
      </c>
    </row>
    <row r="132" spans="11:12" x14ac:dyDescent="0.35">
      <c r="K132" s="18" t="s">
        <v>2073</v>
      </c>
      <c r="L132" s="18" t="s">
        <v>2074</v>
      </c>
    </row>
    <row r="133" spans="11:12" x14ac:dyDescent="0.35">
      <c r="K133" s="18" t="s">
        <v>2075</v>
      </c>
      <c r="L133" s="18" t="s">
        <v>2076</v>
      </c>
    </row>
    <row r="134" spans="11:12" x14ac:dyDescent="0.35">
      <c r="K134" s="18" t="s">
        <v>2077</v>
      </c>
      <c r="L134" s="18" t="s">
        <v>2078</v>
      </c>
    </row>
    <row r="135" spans="11:12" x14ac:dyDescent="0.35">
      <c r="K135" s="18" t="s">
        <v>2079</v>
      </c>
      <c r="L135" s="18" t="s">
        <v>2080</v>
      </c>
    </row>
    <row r="136" spans="11:12" x14ac:dyDescent="0.35">
      <c r="K136" s="18" t="s">
        <v>2081</v>
      </c>
      <c r="L136" s="18" t="s">
        <v>2082</v>
      </c>
    </row>
    <row r="137" spans="11:12" x14ac:dyDescent="0.35">
      <c r="K137" s="18" t="s">
        <v>2083</v>
      </c>
      <c r="L137" s="18" t="s">
        <v>2084</v>
      </c>
    </row>
    <row r="138" spans="11:12" x14ac:dyDescent="0.35">
      <c r="K138" s="18" t="s">
        <v>2085</v>
      </c>
      <c r="L138" s="18" t="s">
        <v>2086</v>
      </c>
    </row>
    <row r="139" spans="11:12" x14ac:dyDescent="0.35">
      <c r="K139" s="18" t="s">
        <v>2087</v>
      </c>
      <c r="L139" s="18" t="s">
        <v>2088</v>
      </c>
    </row>
    <row r="140" spans="11:12" x14ac:dyDescent="0.35">
      <c r="K140" s="18" t="s">
        <v>2089</v>
      </c>
      <c r="L140" s="18" t="s">
        <v>2090</v>
      </c>
    </row>
    <row r="141" spans="11:12" x14ac:dyDescent="0.35">
      <c r="K141" s="18" t="s">
        <v>2091</v>
      </c>
      <c r="L141" s="18" t="s">
        <v>2092</v>
      </c>
    </row>
    <row r="142" spans="11:12" x14ac:dyDescent="0.35">
      <c r="K142" s="18" t="s">
        <v>2093</v>
      </c>
      <c r="L142" s="18" t="s">
        <v>2094</v>
      </c>
    </row>
    <row r="143" spans="11:12" x14ac:dyDescent="0.35">
      <c r="K143" s="18" t="s">
        <v>2095</v>
      </c>
      <c r="L143" s="18" t="s">
        <v>2096</v>
      </c>
    </row>
    <row r="144" spans="11:12" x14ac:dyDescent="0.35">
      <c r="K144" s="18" t="s">
        <v>2097</v>
      </c>
      <c r="L144" s="18" t="s">
        <v>2098</v>
      </c>
    </row>
    <row r="145" spans="11:12" x14ac:dyDescent="0.35">
      <c r="K145" s="18" t="s">
        <v>2099</v>
      </c>
      <c r="L145" s="18" t="s">
        <v>2100</v>
      </c>
    </row>
    <row r="146" spans="11:12" x14ac:dyDescent="0.35">
      <c r="K146" s="18" t="s">
        <v>2101</v>
      </c>
      <c r="L146" s="18" t="s">
        <v>2102</v>
      </c>
    </row>
    <row r="147" spans="11:12" x14ac:dyDescent="0.35">
      <c r="K147" s="18" t="s">
        <v>2103</v>
      </c>
      <c r="L147" s="18" t="s">
        <v>2104</v>
      </c>
    </row>
    <row r="148" spans="11:12" x14ac:dyDescent="0.35">
      <c r="K148" s="18" t="s">
        <v>2105</v>
      </c>
      <c r="L148" s="18" t="s">
        <v>2106</v>
      </c>
    </row>
    <row r="149" spans="11:12" x14ac:dyDescent="0.35">
      <c r="K149" s="18" t="s">
        <v>2107</v>
      </c>
      <c r="L149" s="18" t="s">
        <v>2108</v>
      </c>
    </row>
    <row r="150" spans="11:12" x14ac:dyDescent="0.35">
      <c r="K150" s="18" t="s">
        <v>2109</v>
      </c>
      <c r="L150" s="18" t="s">
        <v>2110</v>
      </c>
    </row>
    <row r="151" spans="11:12" x14ac:dyDescent="0.35">
      <c r="K151" s="18" t="s">
        <v>2111</v>
      </c>
      <c r="L151" s="18" t="s">
        <v>2112</v>
      </c>
    </row>
    <row r="152" spans="11:12" x14ac:dyDescent="0.35">
      <c r="K152" s="18" t="s">
        <v>2113</v>
      </c>
      <c r="L152" s="18" t="s">
        <v>2114</v>
      </c>
    </row>
    <row r="153" spans="11:12" x14ac:dyDescent="0.35">
      <c r="K153" s="18" t="s">
        <v>2115</v>
      </c>
      <c r="L153" s="18" t="s">
        <v>2116</v>
      </c>
    </row>
    <row r="154" spans="11:12" x14ac:dyDescent="0.35">
      <c r="K154" s="18" t="s">
        <v>2117</v>
      </c>
      <c r="L154" s="18" t="s">
        <v>2118</v>
      </c>
    </row>
    <row r="155" spans="11:12" x14ac:dyDescent="0.35">
      <c r="K155" s="18" t="s">
        <v>2119</v>
      </c>
      <c r="L155" s="18" t="s">
        <v>2120</v>
      </c>
    </row>
    <row r="156" spans="11:12" x14ac:dyDescent="0.35">
      <c r="K156" s="18" t="s">
        <v>2121</v>
      </c>
      <c r="L156" s="18" t="s">
        <v>2122</v>
      </c>
    </row>
    <row r="157" spans="11:12" x14ac:dyDescent="0.35">
      <c r="K157" s="18" t="s">
        <v>2123</v>
      </c>
      <c r="L157" s="18" t="s">
        <v>2124</v>
      </c>
    </row>
    <row r="158" spans="11:12" x14ac:dyDescent="0.35">
      <c r="K158" s="18" t="s">
        <v>2125</v>
      </c>
      <c r="L158" s="18" t="s">
        <v>2126</v>
      </c>
    </row>
    <row r="159" spans="11:12" x14ac:dyDescent="0.35">
      <c r="K159" s="18" t="s">
        <v>2127</v>
      </c>
      <c r="L159" s="18" t="s">
        <v>2128</v>
      </c>
    </row>
    <row r="160" spans="11:12" x14ac:dyDescent="0.35">
      <c r="K160" s="18" t="s">
        <v>2129</v>
      </c>
      <c r="L160" s="18" t="s">
        <v>2130</v>
      </c>
    </row>
    <row r="161" spans="11:12" x14ac:dyDescent="0.35">
      <c r="K161" s="18" t="s">
        <v>2131</v>
      </c>
      <c r="L161" s="18" t="s">
        <v>2132</v>
      </c>
    </row>
    <row r="162" spans="11:12" x14ac:dyDescent="0.35">
      <c r="K162" s="18" t="s">
        <v>2133</v>
      </c>
      <c r="L162" s="18" t="s">
        <v>2134</v>
      </c>
    </row>
    <row r="163" spans="11:12" x14ac:dyDescent="0.35">
      <c r="K163" s="18" t="s">
        <v>2135</v>
      </c>
      <c r="L163" s="18" t="s">
        <v>2136</v>
      </c>
    </row>
    <row r="164" spans="11:12" x14ac:dyDescent="0.35">
      <c r="K164" s="18" t="s">
        <v>2137</v>
      </c>
      <c r="L164" s="18" t="s">
        <v>2138</v>
      </c>
    </row>
    <row r="165" spans="11:12" x14ac:dyDescent="0.35">
      <c r="K165" s="18" t="s">
        <v>2139</v>
      </c>
      <c r="L165" s="18" t="s">
        <v>2140</v>
      </c>
    </row>
    <row r="166" spans="11:12" x14ac:dyDescent="0.35">
      <c r="K166" s="18" t="s">
        <v>2141</v>
      </c>
      <c r="L166" s="18" t="s">
        <v>2142</v>
      </c>
    </row>
    <row r="167" spans="11:12" x14ac:dyDescent="0.35">
      <c r="K167" s="18" t="s">
        <v>2143</v>
      </c>
      <c r="L167" s="18" t="s">
        <v>2144</v>
      </c>
    </row>
    <row r="168" spans="11:12" x14ac:dyDescent="0.35">
      <c r="K168" s="18" t="s">
        <v>2145</v>
      </c>
      <c r="L168" s="18" t="s">
        <v>2146</v>
      </c>
    </row>
    <row r="169" spans="11:12" x14ac:dyDescent="0.35">
      <c r="K169" s="18" t="s">
        <v>2147</v>
      </c>
      <c r="L169" s="18" t="s">
        <v>2148</v>
      </c>
    </row>
    <row r="170" spans="11:12" x14ac:dyDescent="0.35">
      <c r="K170" s="18" t="s">
        <v>2149</v>
      </c>
      <c r="L170" s="18" t="s">
        <v>2150</v>
      </c>
    </row>
    <row r="171" spans="11:12" x14ac:dyDescent="0.35">
      <c r="K171" s="18" t="s">
        <v>2151</v>
      </c>
      <c r="L171" s="18" t="s">
        <v>2152</v>
      </c>
    </row>
    <row r="172" spans="11:12" x14ac:dyDescent="0.35">
      <c r="K172" s="18" t="s">
        <v>2153</v>
      </c>
      <c r="L172" s="18" t="s">
        <v>2154</v>
      </c>
    </row>
    <row r="173" spans="11:12" x14ac:dyDescent="0.35">
      <c r="K173" s="18" t="s">
        <v>2155</v>
      </c>
      <c r="L173" s="18" t="s">
        <v>2156</v>
      </c>
    </row>
    <row r="174" spans="11:12" x14ac:dyDescent="0.35">
      <c r="K174" s="18" t="s">
        <v>2157</v>
      </c>
      <c r="L174" s="18" t="s">
        <v>2158</v>
      </c>
    </row>
    <row r="175" spans="11:12" x14ac:dyDescent="0.35">
      <c r="K175" s="18" t="s">
        <v>2159</v>
      </c>
      <c r="L175" s="18" t="s">
        <v>2160</v>
      </c>
    </row>
    <row r="176" spans="11:12" x14ac:dyDescent="0.35">
      <c r="K176" s="18" t="s">
        <v>2161</v>
      </c>
      <c r="L176" s="18" t="s">
        <v>2162</v>
      </c>
    </row>
    <row r="177" spans="11:12" x14ac:dyDescent="0.35">
      <c r="K177" s="18" t="s">
        <v>2163</v>
      </c>
      <c r="L177" s="18" t="s">
        <v>2164</v>
      </c>
    </row>
    <row r="178" spans="11:12" x14ac:dyDescent="0.35">
      <c r="K178" s="18" t="s">
        <v>2165</v>
      </c>
      <c r="L178" s="18" t="s">
        <v>2166</v>
      </c>
    </row>
    <row r="179" spans="11:12" x14ac:dyDescent="0.35">
      <c r="K179" s="18" t="s">
        <v>2167</v>
      </c>
      <c r="L179" s="18" t="s">
        <v>2168</v>
      </c>
    </row>
    <row r="180" spans="11:12" x14ac:dyDescent="0.35">
      <c r="K180" s="18" t="s">
        <v>2169</v>
      </c>
      <c r="L180" s="18" t="s">
        <v>2170</v>
      </c>
    </row>
    <row r="181" spans="11:12" x14ac:dyDescent="0.35">
      <c r="K181" s="18" t="s">
        <v>2171</v>
      </c>
      <c r="L181" s="18" t="s">
        <v>2172</v>
      </c>
    </row>
    <row r="182" spans="11:12" x14ac:dyDescent="0.35">
      <c r="K182" s="18" t="s">
        <v>2173</v>
      </c>
      <c r="L182" s="18" t="s">
        <v>2174</v>
      </c>
    </row>
    <row r="183" spans="11:12" x14ac:dyDescent="0.35">
      <c r="K183" s="18" t="s">
        <v>2175</v>
      </c>
      <c r="L183" s="18" t="s">
        <v>2176</v>
      </c>
    </row>
    <row r="184" spans="11:12" x14ac:dyDescent="0.35">
      <c r="K184" s="18" t="s">
        <v>2177</v>
      </c>
      <c r="L184" s="18" t="s">
        <v>2178</v>
      </c>
    </row>
    <row r="185" spans="11:12" x14ac:dyDescent="0.35">
      <c r="K185" s="18" t="s">
        <v>2179</v>
      </c>
      <c r="L185" s="18" t="s">
        <v>2180</v>
      </c>
    </row>
    <row r="186" spans="11:12" x14ac:dyDescent="0.35">
      <c r="K186" s="18" t="s">
        <v>2181</v>
      </c>
      <c r="L186" s="18" t="s">
        <v>2182</v>
      </c>
    </row>
    <row r="187" spans="11:12" x14ac:dyDescent="0.35">
      <c r="K187" s="18" t="s">
        <v>2183</v>
      </c>
      <c r="L187" s="18" t="s">
        <v>2184</v>
      </c>
    </row>
    <row r="188" spans="11:12" x14ac:dyDescent="0.35">
      <c r="K188" s="18" t="s">
        <v>2185</v>
      </c>
      <c r="L188" s="18" t="s">
        <v>2186</v>
      </c>
    </row>
    <row r="189" spans="11:12" x14ac:dyDescent="0.35">
      <c r="K189" s="18" t="s">
        <v>2187</v>
      </c>
      <c r="L189" s="18" t="s">
        <v>2188</v>
      </c>
    </row>
    <row r="190" spans="11:12" x14ac:dyDescent="0.35">
      <c r="K190" s="18" t="s">
        <v>2189</v>
      </c>
      <c r="L190" s="18" t="s">
        <v>2190</v>
      </c>
    </row>
    <row r="191" spans="11:12" x14ac:dyDescent="0.35">
      <c r="K191" s="18" t="s">
        <v>2191</v>
      </c>
      <c r="L191" s="18" t="s">
        <v>2192</v>
      </c>
    </row>
    <row r="192" spans="11:12" x14ac:dyDescent="0.35">
      <c r="K192" s="18" t="s">
        <v>2193</v>
      </c>
      <c r="L192" s="18" t="s">
        <v>2194</v>
      </c>
    </row>
    <row r="193" spans="11:12" x14ac:dyDescent="0.35">
      <c r="K193" s="18" t="s">
        <v>2195</v>
      </c>
      <c r="L193" s="18" t="s">
        <v>2196</v>
      </c>
    </row>
    <row r="194" spans="11:12" x14ac:dyDescent="0.35">
      <c r="K194" s="18" t="s">
        <v>2197</v>
      </c>
      <c r="L194" s="18" t="s">
        <v>2198</v>
      </c>
    </row>
    <row r="195" spans="11:12" x14ac:dyDescent="0.35">
      <c r="K195" s="18" t="s">
        <v>2199</v>
      </c>
      <c r="L195" s="18" t="s">
        <v>2200</v>
      </c>
    </row>
    <row r="196" spans="11:12" x14ac:dyDescent="0.35">
      <c r="K196" s="18" t="s">
        <v>2201</v>
      </c>
      <c r="L196" s="18" t="s">
        <v>2202</v>
      </c>
    </row>
    <row r="197" spans="11:12" x14ac:dyDescent="0.35">
      <c r="K197" s="18" t="s">
        <v>2203</v>
      </c>
      <c r="L197" s="18" t="s">
        <v>2204</v>
      </c>
    </row>
    <row r="198" spans="11:12" x14ac:dyDescent="0.35">
      <c r="K198" s="18" t="s">
        <v>2205</v>
      </c>
      <c r="L198" s="18" t="s">
        <v>2206</v>
      </c>
    </row>
    <row r="199" spans="11:12" x14ac:dyDescent="0.35">
      <c r="K199" s="18" t="s">
        <v>2207</v>
      </c>
      <c r="L199" s="18" t="s">
        <v>2208</v>
      </c>
    </row>
    <row r="200" spans="11:12" x14ac:dyDescent="0.35">
      <c r="K200" s="18" t="s">
        <v>2209</v>
      </c>
      <c r="L200" s="18" t="s">
        <v>2210</v>
      </c>
    </row>
    <row r="201" spans="11:12" x14ac:dyDescent="0.35">
      <c r="K201" s="18" t="s">
        <v>2211</v>
      </c>
      <c r="L201" s="18" t="s">
        <v>2212</v>
      </c>
    </row>
    <row r="202" spans="11:12" x14ac:dyDescent="0.35">
      <c r="K202" s="18" t="s">
        <v>2213</v>
      </c>
      <c r="L202" s="18" t="s">
        <v>2214</v>
      </c>
    </row>
    <row r="203" spans="11:12" x14ac:dyDescent="0.35">
      <c r="K203" s="18" t="s">
        <v>2215</v>
      </c>
      <c r="L203" s="18" t="s">
        <v>2216</v>
      </c>
    </row>
    <row r="204" spans="11:12" x14ac:dyDescent="0.35">
      <c r="K204" s="18" t="s">
        <v>2217</v>
      </c>
      <c r="L204" s="18" t="s">
        <v>2218</v>
      </c>
    </row>
    <row r="205" spans="11:12" x14ac:dyDescent="0.35">
      <c r="K205" s="18" t="s">
        <v>2219</v>
      </c>
      <c r="L205" s="18" t="s">
        <v>2220</v>
      </c>
    </row>
    <row r="206" spans="11:12" x14ac:dyDescent="0.35">
      <c r="K206" s="18" t="s">
        <v>2221</v>
      </c>
      <c r="L206" s="18" t="s">
        <v>2222</v>
      </c>
    </row>
    <row r="207" spans="11:12" x14ac:dyDescent="0.35">
      <c r="K207" s="18" t="s">
        <v>2223</v>
      </c>
      <c r="L207" s="18" t="s">
        <v>2224</v>
      </c>
    </row>
    <row r="208" spans="11:12" x14ac:dyDescent="0.35">
      <c r="K208" s="18" t="s">
        <v>2225</v>
      </c>
      <c r="L208" s="18" t="s">
        <v>2226</v>
      </c>
    </row>
    <row r="209" spans="11:12" x14ac:dyDescent="0.35">
      <c r="K209" s="18" t="s">
        <v>2227</v>
      </c>
      <c r="L209" s="18" t="s">
        <v>2228</v>
      </c>
    </row>
    <row r="210" spans="11:12" x14ac:dyDescent="0.35">
      <c r="K210" s="18" t="s">
        <v>2229</v>
      </c>
      <c r="L210" s="18" t="s">
        <v>2230</v>
      </c>
    </row>
    <row r="211" spans="11:12" x14ac:dyDescent="0.35">
      <c r="K211" s="18" t="s">
        <v>2231</v>
      </c>
      <c r="L211" s="18" t="s">
        <v>2232</v>
      </c>
    </row>
    <row r="212" spans="11:12" x14ac:dyDescent="0.35">
      <c r="K212" s="18" t="s">
        <v>2233</v>
      </c>
      <c r="L212" s="18" t="s">
        <v>2234</v>
      </c>
    </row>
    <row r="213" spans="11:12" x14ac:dyDescent="0.35">
      <c r="K213" s="18" t="s">
        <v>2235</v>
      </c>
      <c r="L213" s="18" t="s">
        <v>2236</v>
      </c>
    </row>
    <row r="214" spans="11:12" x14ac:dyDescent="0.35">
      <c r="K214" s="18" t="s">
        <v>2237</v>
      </c>
      <c r="L214" s="18" t="s">
        <v>2238</v>
      </c>
    </row>
    <row r="215" spans="11:12" x14ac:dyDescent="0.35">
      <c r="K215" s="18" t="s">
        <v>2239</v>
      </c>
      <c r="L215" s="18" t="s">
        <v>2240</v>
      </c>
    </row>
    <row r="216" spans="11:12" x14ac:dyDescent="0.35">
      <c r="K216" s="18" t="s">
        <v>2241</v>
      </c>
      <c r="L216" s="18" t="s">
        <v>2242</v>
      </c>
    </row>
    <row r="217" spans="11:12" x14ac:dyDescent="0.35">
      <c r="K217" s="18" t="s">
        <v>2243</v>
      </c>
      <c r="L217" s="18" t="s">
        <v>2244</v>
      </c>
    </row>
    <row r="218" spans="11:12" x14ac:dyDescent="0.35">
      <c r="K218" s="18" t="s">
        <v>2245</v>
      </c>
      <c r="L218" s="18" t="s">
        <v>2246</v>
      </c>
    </row>
    <row r="219" spans="11:12" x14ac:dyDescent="0.35">
      <c r="K219" s="18" t="s">
        <v>2247</v>
      </c>
      <c r="L219" s="18" t="s">
        <v>2248</v>
      </c>
    </row>
    <row r="220" spans="11:12" x14ac:dyDescent="0.35">
      <c r="K220" s="18" t="s">
        <v>2249</v>
      </c>
      <c r="L220" s="18" t="s">
        <v>2250</v>
      </c>
    </row>
    <row r="221" spans="11:12" x14ac:dyDescent="0.35">
      <c r="K221" s="18" t="s">
        <v>2251</v>
      </c>
      <c r="L221" s="9" t="s">
        <v>2252</v>
      </c>
    </row>
    <row r="222" spans="11:12" x14ac:dyDescent="0.35">
      <c r="K222" s="18" t="s">
        <v>2253</v>
      </c>
      <c r="L222" s="9" t="s">
        <v>2254</v>
      </c>
    </row>
    <row r="223" spans="11:12" x14ac:dyDescent="0.35">
      <c r="K223" s="18" t="s">
        <v>2255</v>
      </c>
      <c r="L223" s="9" t="s">
        <v>2256</v>
      </c>
    </row>
    <row r="224" spans="11:12" x14ac:dyDescent="0.35">
      <c r="K224" s="18" t="s">
        <v>2257</v>
      </c>
      <c r="L224" s="9" t="s">
        <v>2258</v>
      </c>
    </row>
    <row r="225" spans="11:12" x14ac:dyDescent="0.35">
      <c r="K225" s="18" t="s">
        <v>2259</v>
      </c>
      <c r="L225" s="9" t="s">
        <v>2260</v>
      </c>
    </row>
    <row r="226" spans="11:12" x14ac:dyDescent="0.35">
      <c r="K226" s="18" t="s">
        <v>2261</v>
      </c>
      <c r="L226" s="9" t="s">
        <v>2262</v>
      </c>
    </row>
    <row r="227" spans="11:12" x14ac:dyDescent="0.35">
      <c r="K227" s="18" t="s">
        <v>2263</v>
      </c>
      <c r="L227" s="9" t="s">
        <v>2264</v>
      </c>
    </row>
    <row r="228" spans="11:12" x14ac:dyDescent="0.35">
      <c r="K228" s="18" t="s">
        <v>2265</v>
      </c>
      <c r="L228" s="9" t="s">
        <v>2266</v>
      </c>
    </row>
    <row r="229" spans="11:12" x14ac:dyDescent="0.35">
      <c r="K229" s="18" t="s">
        <v>2267</v>
      </c>
      <c r="L229" s="9" t="s">
        <v>2268</v>
      </c>
    </row>
    <row r="230" spans="11:12" x14ac:dyDescent="0.35">
      <c r="K230" s="18" t="s">
        <v>2269</v>
      </c>
      <c r="L230" s="9" t="s">
        <v>2270</v>
      </c>
    </row>
    <row r="231" spans="11:12" x14ac:dyDescent="0.35">
      <c r="K231" s="18" t="s">
        <v>2271</v>
      </c>
      <c r="L231" s="9" t="s">
        <v>2272</v>
      </c>
    </row>
    <row r="232" spans="11:12" x14ac:dyDescent="0.35">
      <c r="K232" s="18" t="s">
        <v>2273</v>
      </c>
      <c r="L232" s="9" t="s">
        <v>2274</v>
      </c>
    </row>
    <row r="233" spans="11:12" x14ac:dyDescent="0.35">
      <c r="K233" s="18" t="s">
        <v>2275</v>
      </c>
      <c r="L233" s="9" t="s">
        <v>2276</v>
      </c>
    </row>
    <row r="234" spans="11:12" x14ac:dyDescent="0.35">
      <c r="K234" s="18" t="s">
        <v>2277</v>
      </c>
      <c r="L234" s="9" t="s">
        <v>2278</v>
      </c>
    </row>
    <row r="235" spans="11:12" x14ac:dyDescent="0.35">
      <c r="K235" s="18" t="s">
        <v>2279</v>
      </c>
      <c r="L235" s="9" t="s">
        <v>2280</v>
      </c>
    </row>
    <row r="236" spans="11:12" x14ac:dyDescent="0.35">
      <c r="K236" s="18" t="s">
        <v>2281</v>
      </c>
      <c r="L236" s="9" t="s">
        <v>2282</v>
      </c>
    </row>
    <row r="237" spans="11:12" x14ac:dyDescent="0.35">
      <c r="K237" s="18" t="s">
        <v>2283</v>
      </c>
      <c r="L237" s="9" t="s">
        <v>2284</v>
      </c>
    </row>
    <row r="238" spans="11:12" x14ac:dyDescent="0.35">
      <c r="K238" s="18" t="s">
        <v>2285</v>
      </c>
      <c r="L238" s="9" t="s">
        <v>2286</v>
      </c>
    </row>
    <row r="239" spans="11:12" x14ac:dyDescent="0.35">
      <c r="K239" s="18" t="s">
        <v>2287</v>
      </c>
      <c r="L239" s="9" t="s">
        <v>2288</v>
      </c>
    </row>
    <row r="240" spans="11:12" x14ac:dyDescent="0.35">
      <c r="K240" s="18" t="s">
        <v>2289</v>
      </c>
      <c r="L240" s="9" t="s">
        <v>2290</v>
      </c>
    </row>
    <row r="241" spans="11:12" x14ac:dyDescent="0.35">
      <c r="K241" s="18" t="s">
        <v>2291</v>
      </c>
      <c r="L241" s="9" t="s">
        <v>2292</v>
      </c>
    </row>
    <row r="242" spans="11:12" x14ac:dyDescent="0.35">
      <c r="K242" s="18" t="s">
        <v>2293</v>
      </c>
      <c r="L242" s="9" t="s">
        <v>2294</v>
      </c>
    </row>
    <row r="243" spans="11:12" x14ac:dyDescent="0.35">
      <c r="K243" s="18" t="s">
        <v>2295</v>
      </c>
      <c r="L243" s="9" t="s">
        <v>2296</v>
      </c>
    </row>
    <row r="244" spans="11:12" x14ac:dyDescent="0.35">
      <c r="K244" s="18" t="s">
        <v>2297</v>
      </c>
      <c r="L244" s="9" t="s">
        <v>2298</v>
      </c>
    </row>
    <row r="245" spans="11:12" x14ac:dyDescent="0.35">
      <c r="K245" s="18" t="s">
        <v>2299</v>
      </c>
      <c r="L245" s="9" t="s">
        <v>2300</v>
      </c>
    </row>
    <row r="246" spans="11:12" x14ac:dyDescent="0.35">
      <c r="K246" s="18" t="s">
        <v>2301</v>
      </c>
      <c r="L246" s="9" t="s">
        <v>2302</v>
      </c>
    </row>
    <row r="247" spans="11:12" x14ac:dyDescent="0.35">
      <c r="K247" s="18" t="s">
        <v>2303</v>
      </c>
      <c r="L247" s="9" t="s">
        <v>2304</v>
      </c>
    </row>
    <row r="248" spans="11:12" x14ac:dyDescent="0.35">
      <c r="K248" s="18" t="s">
        <v>2305</v>
      </c>
      <c r="L248" s="9" t="s">
        <v>2306</v>
      </c>
    </row>
    <row r="249" spans="11:12" x14ac:dyDescent="0.35">
      <c r="K249" s="18" t="s">
        <v>2307</v>
      </c>
      <c r="L249" s="9" t="s">
        <v>2308</v>
      </c>
    </row>
    <row r="250" spans="11:12" x14ac:dyDescent="0.35">
      <c r="K250" s="18" t="s">
        <v>2309</v>
      </c>
      <c r="L250" s="9" t="s">
        <v>2310</v>
      </c>
    </row>
    <row r="251" spans="11:12" x14ac:dyDescent="0.35">
      <c r="K251" s="18" t="s">
        <v>2311</v>
      </c>
      <c r="L251" s="9" t="s">
        <v>2312</v>
      </c>
    </row>
    <row r="252" spans="11:12" x14ac:dyDescent="0.35">
      <c r="K252" s="18" t="s">
        <v>2313</v>
      </c>
      <c r="L252" s="9" t="s">
        <v>2314</v>
      </c>
    </row>
    <row r="253" spans="11:12" x14ac:dyDescent="0.35">
      <c r="K253" s="18" t="s">
        <v>2315</v>
      </c>
      <c r="L253" s="9" t="s">
        <v>2316</v>
      </c>
    </row>
    <row r="254" spans="11:12" x14ac:dyDescent="0.35">
      <c r="K254" s="18" t="s">
        <v>2317</v>
      </c>
      <c r="L254" s="9" t="s">
        <v>2318</v>
      </c>
    </row>
    <row r="255" spans="11:12" x14ac:dyDescent="0.35">
      <c r="K255" s="18" t="s">
        <v>2319</v>
      </c>
      <c r="L255" s="9" t="s">
        <v>2320</v>
      </c>
    </row>
    <row r="256" spans="11:12" x14ac:dyDescent="0.35">
      <c r="K256" s="18" t="s">
        <v>2321</v>
      </c>
      <c r="L256" s="9" t="s">
        <v>2322</v>
      </c>
    </row>
    <row r="257" spans="11:12" x14ac:dyDescent="0.35">
      <c r="K257" s="18" t="s">
        <v>2323</v>
      </c>
      <c r="L257" s="9" t="s">
        <v>2324</v>
      </c>
    </row>
    <row r="258" spans="11:12" x14ac:dyDescent="0.35">
      <c r="K258" s="18" t="s">
        <v>2325</v>
      </c>
      <c r="L258" s="9" t="s">
        <v>2326</v>
      </c>
    </row>
    <row r="259" spans="11:12" x14ac:dyDescent="0.35">
      <c r="K259" s="18" t="s">
        <v>2327</v>
      </c>
      <c r="L259" s="9" t="s">
        <v>2328</v>
      </c>
    </row>
    <row r="260" spans="11:12" x14ac:dyDescent="0.35">
      <c r="K260" s="18" t="s">
        <v>2329</v>
      </c>
      <c r="L260" s="9" t="s">
        <v>2330</v>
      </c>
    </row>
    <row r="261" spans="11:12" x14ac:dyDescent="0.35">
      <c r="K261" s="18" t="s">
        <v>2331</v>
      </c>
      <c r="L261" s="9" t="s">
        <v>2332</v>
      </c>
    </row>
    <row r="262" spans="11:12" x14ac:dyDescent="0.35">
      <c r="K262" s="18" t="s">
        <v>2333</v>
      </c>
      <c r="L262" s="9" t="s">
        <v>2334</v>
      </c>
    </row>
    <row r="263" spans="11:12" x14ac:dyDescent="0.35">
      <c r="K263" s="18" t="s">
        <v>2335</v>
      </c>
      <c r="L263" s="9" t="s">
        <v>2336</v>
      </c>
    </row>
    <row r="264" spans="11:12" x14ac:dyDescent="0.35">
      <c r="K264" s="18" t="s">
        <v>2337</v>
      </c>
      <c r="L264" s="9" t="s">
        <v>2338</v>
      </c>
    </row>
    <row r="265" spans="11:12" x14ac:dyDescent="0.35">
      <c r="K265" s="18" t="s">
        <v>2339</v>
      </c>
      <c r="L265" s="9" t="s">
        <v>2340</v>
      </c>
    </row>
    <row r="266" spans="11:12" x14ac:dyDescent="0.35">
      <c r="K266" s="18" t="s">
        <v>2341</v>
      </c>
      <c r="L266" s="9" t="s">
        <v>2342</v>
      </c>
    </row>
    <row r="267" spans="11:12" x14ac:dyDescent="0.35">
      <c r="K267" s="18" t="s">
        <v>2343</v>
      </c>
      <c r="L267" s="9" t="s">
        <v>2344</v>
      </c>
    </row>
    <row r="268" spans="11:12" x14ac:dyDescent="0.35">
      <c r="K268" s="18" t="s">
        <v>2345</v>
      </c>
      <c r="L268" s="9" t="s">
        <v>2346</v>
      </c>
    </row>
    <row r="269" spans="11:12" x14ac:dyDescent="0.35">
      <c r="K269" s="18" t="s">
        <v>2347</v>
      </c>
      <c r="L269" s="9" t="s">
        <v>2348</v>
      </c>
    </row>
    <row r="270" spans="11:12" x14ac:dyDescent="0.35">
      <c r="K270" s="18" t="s">
        <v>2349</v>
      </c>
      <c r="L270" s="9" t="s">
        <v>2350</v>
      </c>
    </row>
    <row r="271" spans="11:12" x14ac:dyDescent="0.35">
      <c r="K271" s="18" t="s">
        <v>2351</v>
      </c>
      <c r="L271" s="9" t="s">
        <v>2352</v>
      </c>
    </row>
    <row r="272" spans="11:12" x14ac:dyDescent="0.35">
      <c r="K272" s="18" t="s">
        <v>2353</v>
      </c>
      <c r="L272" s="9" t="s">
        <v>2354</v>
      </c>
    </row>
    <row r="273" spans="11:12" x14ac:dyDescent="0.35">
      <c r="K273" s="18" t="s">
        <v>2355</v>
      </c>
      <c r="L273" s="9" t="s">
        <v>2356</v>
      </c>
    </row>
    <row r="274" spans="11:12" x14ac:dyDescent="0.35">
      <c r="K274" s="18" t="s">
        <v>2357</v>
      </c>
      <c r="L274" s="9" t="s">
        <v>2358</v>
      </c>
    </row>
    <row r="275" spans="11:12" x14ac:dyDescent="0.35">
      <c r="K275" s="18" t="s">
        <v>2359</v>
      </c>
      <c r="L275" s="9" t="s">
        <v>2360</v>
      </c>
    </row>
    <row r="276" spans="11:12" x14ac:dyDescent="0.35">
      <c r="K276" s="18" t="s">
        <v>2361</v>
      </c>
      <c r="L276" s="9" t="s">
        <v>2362</v>
      </c>
    </row>
    <row r="277" spans="11:12" x14ac:dyDescent="0.35">
      <c r="K277" s="18" t="s">
        <v>2363</v>
      </c>
      <c r="L277" s="9" t="s">
        <v>2364</v>
      </c>
    </row>
    <row r="278" spans="11:12" x14ac:dyDescent="0.35">
      <c r="K278" s="18" t="s">
        <v>2365</v>
      </c>
      <c r="L278" s="9" t="s">
        <v>2366</v>
      </c>
    </row>
    <row r="279" spans="11:12" x14ac:dyDescent="0.35">
      <c r="K279" s="18" t="s">
        <v>2367</v>
      </c>
      <c r="L279" s="9" t="s">
        <v>2368</v>
      </c>
    </row>
    <row r="280" spans="11:12" x14ac:dyDescent="0.35">
      <c r="K280" s="18" t="s">
        <v>2369</v>
      </c>
      <c r="L280" s="9" t="s">
        <v>2370</v>
      </c>
    </row>
    <row r="281" spans="11:12" x14ac:dyDescent="0.35">
      <c r="K281" s="18" t="s">
        <v>2371</v>
      </c>
      <c r="L281" s="9" t="s">
        <v>2372</v>
      </c>
    </row>
    <row r="282" spans="11:12" x14ac:dyDescent="0.35">
      <c r="K282" s="18" t="s">
        <v>2373</v>
      </c>
      <c r="L282" s="9" t="s">
        <v>2374</v>
      </c>
    </row>
    <row r="283" spans="11:12" x14ac:dyDescent="0.35">
      <c r="K283" s="18" t="s">
        <v>2375</v>
      </c>
      <c r="L283" s="9" t="s">
        <v>2376</v>
      </c>
    </row>
    <row r="284" spans="11:12" x14ac:dyDescent="0.35">
      <c r="K284" s="18" t="s">
        <v>2377</v>
      </c>
      <c r="L284" s="9" t="s">
        <v>2378</v>
      </c>
    </row>
    <row r="285" spans="11:12" x14ac:dyDescent="0.35">
      <c r="K285" s="18" t="s">
        <v>2379</v>
      </c>
      <c r="L285" s="9" t="s">
        <v>2380</v>
      </c>
    </row>
    <row r="286" spans="11:12" x14ac:dyDescent="0.35">
      <c r="K286" s="18" t="s">
        <v>2381</v>
      </c>
      <c r="L286" s="9" t="s">
        <v>2382</v>
      </c>
    </row>
    <row r="287" spans="11:12" x14ac:dyDescent="0.35">
      <c r="K287" s="18" t="s">
        <v>2555</v>
      </c>
      <c r="L287" s="9" t="s">
        <v>2556</v>
      </c>
    </row>
    <row r="288" spans="11:12" x14ac:dyDescent="0.35">
      <c r="K288" s="18" t="s">
        <v>2383</v>
      </c>
      <c r="L288" s="9" t="s">
        <v>2384</v>
      </c>
    </row>
    <row r="289" spans="11:12" x14ac:dyDescent="0.35">
      <c r="K289" s="18" t="s">
        <v>2385</v>
      </c>
      <c r="L289" s="18" t="s">
        <v>2386</v>
      </c>
    </row>
    <row r="290" spans="11:12" x14ac:dyDescent="0.35">
      <c r="K290" s="18" t="s">
        <v>2387</v>
      </c>
      <c r="L290" s="18" t="s">
        <v>2388</v>
      </c>
    </row>
    <row r="291" spans="11:12" x14ac:dyDescent="0.35">
      <c r="K291" s="18" t="s">
        <v>2389</v>
      </c>
      <c r="L291" s="18" t="s">
        <v>2390</v>
      </c>
    </row>
    <row r="292" spans="11:12" x14ac:dyDescent="0.35">
      <c r="K292" s="18" t="s">
        <v>2391</v>
      </c>
      <c r="L292" s="18" t="s">
        <v>2392</v>
      </c>
    </row>
    <row r="293" spans="11:12" x14ac:dyDescent="0.35">
      <c r="K293" s="18" t="s">
        <v>2393</v>
      </c>
      <c r="L293" s="18" t="s">
        <v>2394</v>
      </c>
    </row>
    <row r="294" spans="11:12" x14ac:dyDescent="0.35">
      <c r="K294" s="18" t="s">
        <v>2395</v>
      </c>
      <c r="L294" s="18" t="s">
        <v>2396</v>
      </c>
    </row>
    <row r="295" spans="11:12" x14ac:dyDescent="0.35">
      <c r="K295" s="18" t="s">
        <v>2397</v>
      </c>
      <c r="L295" s="18" t="s">
        <v>2398</v>
      </c>
    </row>
    <row r="296" spans="11:12" x14ac:dyDescent="0.35">
      <c r="K296" s="18" t="s">
        <v>2399</v>
      </c>
      <c r="L296" s="18" t="s">
        <v>2400</v>
      </c>
    </row>
    <row r="297" spans="11:12" x14ac:dyDescent="0.35">
      <c r="K297" s="18" t="s">
        <v>2401</v>
      </c>
      <c r="L297" s="18" t="s">
        <v>2402</v>
      </c>
    </row>
    <row r="298" spans="11:12" x14ac:dyDescent="0.35">
      <c r="K298" s="18" t="s">
        <v>2403</v>
      </c>
      <c r="L298" s="18" t="s">
        <v>2404</v>
      </c>
    </row>
    <row r="299" spans="11:12" x14ac:dyDescent="0.35">
      <c r="K299" s="18" t="s">
        <v>2405</v>
      </c>
      <c r="L299" s="18" t="s">
        <v>2406</v>
      </c>
    </row>
    <row r="300" spans="11:12" x14ac:dyDescent="0.35">
      <c r="K300" s="18" t="s">
        <v>2407</v>
      </c>
      <c r="L300" s="18" t="s">
        <v>2408</v>
      </c>
    </row>
    <row r="301" spans="11:12" x14ac:dyDescent="0.35">
      <c r="K301" s="18" t="s">
        <v>2409</v>
      </c>
      <c r="L301" s="18" t="s">
        <v>2410</v>
      </c>
    </row>
    <row r="302" spans="11:12" x14ac:dyDescent="0.35">
      <c r="K302" s="18" t="s">
        <v>2411</v>
      </c>
      <c r="L302" s="18" t="s">
        <v>2412</v>
      </c>
    </row>
    <row r="303" spans="11:12" x14ac:dyDescent="0.35">
      <c r="K303" s="18" t="s">
        <v>2413</v>
      </c>
      <c r="L303" s="18" t="s">
        <v>2414</v>
      </c>
    </row>
    <row r="304" spans="11:12" x14ac:dyDescent="0.35">
      <c r="K304" s="18" t="s">
        <v>2415</v>
      </c>
      <c r="L304" s="18" t="s">
        <v>2416</v>
      </c>
    </row>
    <row r="305" spans="11:12" x14ac:dyDescent="0.35">
      <c r="K305" s="18" t="s">
        <v>2417</v>
      </c>
      <c r="L305" s="18" t="s">
        <v>2418</v>
      </c>
    </row>
    <row r="306" spans="11:12" x14ac:dyDescent="0.35">
      <c r="K306" s="18" t="s">
        <v>2419</v>
      </c>
      <c r="L306" s="18" t="s">
        <v>2420</v>
      </c>
    </row>
    <row r="307" spans="11:12" x14ac:dyDescent="0.35">
      <c r="K307" s="18" t="s">
        <v>2421</v>
      </c>
      <c r="L307" s="18" t="s">
        <v>2422</v>
      </c>
    </row>
    <row r="308" spans="11:12" x14ac:dyDescent="0.35">
      <c r="K308" s="18" t="s">
        <v>2423</v>
      </c>
      <c r="L308" s="18" t="s">
        <v>2424</v>
      </c>
    </row>
    <row r="309" spans="11:12" x14ac:dyDescent="0.35">
      <c r="K309" s="18" t="s">
        <v>2425</v>
      </c>
      <c r="L309" s="18" t="s">
        <v>2426</v>
      </c>
    </row>
    <row r="310" spans="11:12" x14ac:dyDescent="0.35">
      <c r="K310" s="18" t="s">
        <v>2427</v>
      </c>
      <c r="L310" s="18" t="s">
        <v>2428</v>
      </c>
    </row>
    <row r="311" spans="11:12" x14ac:dyDescent="0.35">
      <c r="K311" s="18" t="s">
        <v>2429</v>
      </c>
      <c r="L311" s="18" t="s">
        <v>2430</v>
      </c>
    </row>
    <row r="312" spans="11:12" x14ac:dyDescent="0.35">
      <c r="K312" s="18" t="s">
        <v>2431</v>
      </c>
      <c r="L312" s="18" t="s">
        <v>2432</v>
      </c>
    </row>
    <row r="313" spans="11:12" x14ac:dyDescent="0.35">
      <c r="K313" s="18" t="s">
        <v>2433</v>
      </c>
      <c r="L313" s="5" t="s">
        <v>2434</v>
      </c>
    </row>
    <row r="314" spans="11:12" x14ac:dyDescent="0.35">
      <c r="K314" s="18" t="s">
        <v>2435</v>
      </c>
      <c r="L314" s="18" t="s">
        <v>2436</v>
      </c>
    </row>
    <row r="315" spans="11:12" x14ac:dyDescent="0.35">
      <c r="K315" s="18" t="s">
        <v>2437</v>
      </c>
      <c r="L315" s="18" t="s">
        <v>2438</v>
      </c>
    </row>
    <row r="316" spans="11:12" x14ac:dyDescent="0.35">
      <c r="K316" s="18" t="s">
        <v>2439</v>
      </c>
      <c r="L316" s="18" t="s">
        <v>2440</v>
      </c>
    </row>
    <row r="317" spans="11:12" x14ac:dyDescent="0.35">
      <c r="K317" s="18" t="s">
        <v>2441</v>
      </c>
      <c r="L317" s="18" t="s">
        <v>2442</v>
      </c>
    </row>
    <row r="318" spans="11:12" x14ac:dyDescent="0.35">
      <c r="K318" s="18" t="s">
        <v>2443</v>
      </c>
      <c r="L318" s="18" t="s">
        <v>2444</v>
      </c>
    </row>
    <row r="319" spans="11:12" x14ac:dyDescent="0.35">
      <c r="K319" s="18" t="s">
        <v>2445</v>
      </c>
      <c r="L319" s="18" t="s">
        <v>2446</v>
      </c>
    </row>
    <row r="320" spans="11:12" x14ac:dyDescent="0.35">
      <c r="K320" s="18" t="s">
        <v>2447</v>
      </c>
      <c r="L320" s="18" t="s">
        <v>2448</v>
      </c>
    </row>
    <row r="321" spans="11:12" x14ac:dyDescent="0.35">
      <c r="K321" s="18" t="s">
        <v>2449</v>
      </c>
      <c r="L321" s="18" t="s">
        <v>2450</v>
      </c>
    </row>
    <row r="322" spans="11:12" x14ac:dyDescent="0.35">
      <c r="K322" s="18" t="s">
        <v>2451</v>
      </c>
      <c r="L322" s="18" t="s">
        <v>2452</v>
      </c>
    </row>
    <row r="323" spans="11:12" x14ac:dyDescent="0.35">
      <c r="K323" s="18" t="s">
        <v>2453</v>
      </c>
      <c r="L323" s="18" t="s">
        <v>2454</v>
      </c>
    </row>
    <row r="324" spans="11:12" x14ac:dyDescent="0.35">
      <c r="K324" s="18" t="s">
        <v>2455</v>
      </c>
      <c r="L324" s="18" t="s">
        <v>2456</v>
      </c>
    </row>
    <row r="325" spans="11:12" x14ac:dyDescent="0.35">
      <c r="K325" s="18" t="s">
        <v>2457</v>
      </c>
      <c r="L325" s="9" t="s">
        <v>2458</v>
      </c>
    </row>
    <row r="326" spans="11:12" x14ac:dyDescent="0.35">
      <c r="K326" s="18" t="s">
        <v>2459</v>
      </c>
      <c r="L326" s="18" t="s">
        <v>2460</v>
      </c>
    </row>
    <row r="327" spans="11:12" x14ac:dyDescent="0.35">
      <c r="K327" s="18" t="s">
        <v>2461</v>
      </c>
      <c r="L327" s="18" t="s">
        <v>2462</v>
      </c>
    </row>
    <row r="328" spans="11:12" x14ac:dyDescent="0.35">
      <c r="K328" s="18" t="s">
        <v>2463</v>
      </c>
      <c r="L328" s="18" t="s">
        <v>2464</v>
      </c>
    </row>
    <row r="329" spans="11:12" x14ac:dyDescent="0.35">
      <c r="K329" s="18" t="s">
        <v>2465</v>
      </c>
      <c r="L329" s="18" t="s">
        <v>2466</v>
      </c>
    </row>
    <row r="330" spans="11:12" x14ac:dyDescent="0.35">
      <c r="K330" s="18" t="s">
        <v>2467</v>
      </c>
      <c r="L330" s="18" t="s">
        <v>2468</v>
      </c>
    </row>
    <row r="331" spans="11:12" x14ac:dyDescent="0.35">
      <c r="K331" s="18" t="s">
        <v>2469</v>
      </c>
      <c r="L331" s="18" t="s">
        <v>2470</v>
      </c>
    </row>
    <row r="332" spans="11:12" x14ac:dyDescent="0.35">
      <c r="K332" s="18" t="s">
        <v>2471</v>
      </c>
      <c r="L332" s="18" t="s">
        <v>2472</v>
      </c>
    </row>
    <row r="333" spans="11:12" x14ac:dyDescent="0.35">
      <c r="K333" s="18" t="s">
        <v>2473</v>
      </c>
      <c r="L333" s="18" t="s">
        <v>2474</v>
      </c>
    </row>
    <row r="334" spans="11:12" x14ac:dyDescent="0.35">
      <c r="K334" s="18" t="s">
        <v>2475</v>
      </c>
      <c r="L334" s="18" t="s">
        <v>2476</v>
      </c>
    </row>
    <row r="335" spans="11:12" x14ac:dyDescent="0.35">
      <c r="K335" s="18" t="s">
        <v>2477</v>
      </c>
      <c r="L335" s="18" t="s">
        <v>2478</v>
      </c>
    </row>
    <row r="336" spans="11:12" x14ac:dyDescent="0.35">
      <c r="K336" s="18" t="s">
        <v>2479</v>
      </c>
      <c r="L336" s="18" t="s">
        <v>2480</v>
      </c>
    </row>
    <row r="337" spans="11:12" x14ac:dyDescent="0.35">
      <c r="K337" s="18" t="s">
        <v>2481</v>
      </c>
      <c r="L337" s="18" t="s">
        <v>2482</v>
      </c>
    </row>
    <row r="338" spans="11:12" x14ac:dyDescent="0.35">
      <c r="K338" s="18" t="s">
        <v>2483</v>
      </c>
      <c r="L338" s="18" t="s">
        <v>2484</v>
      </c>
    </row>
    <row r="339" spans="11:12" x14ac:dyDescent="0.35">
      <c r="K339" s="18" t="s">
        <v>2485</v>
      </c>
      <c r="L339" s="18" t="s">
        <v>2486</v>
      </c>
    </row>
    <row r="340" spans="11:12" x14ac:dyDescent="0.35">
      <c r="K340" s="18" t="s">
        <v>2487</v>
      </c>
      <c r="L340" s="18" t="s">
        <v>2488</v>
      </c>
    </row>
    <row r="341" spans="11:12" x14ac:dyDescent="0.35">
      <c r="K341" s="18" t="s">
        <v>2489</v>
      </c>
      <c r="L341" s="18" t="s">
        <v>2490</v>
      </c>
    </row>
    <row r="342" spans="11:12" x14ac:dyDescent="0.35">
      <c r="K342" s="18" t="s">
        <v>2491</v>
      </c>
      <c r="L342" s="18" t="s">
        <v>2492</v>
      </c>
    </row>
    <row r="343" spans="11:12" x14ac:dyDescent="0.35">
      <c r="K343" s="18" t="s">
        <v>2493</v>
      </c>
      <c r="L343" s="18" t="s">
        <v>2494</v>
      </c>
    </row>
    <row r="344" spans="11:12" x14ac:dyDescent="0.35">
      <c r="K344" s="18" t="s">
        <v>2495</v>
      </c>
      <c r="L344" s="18" t="s">
        <v>2496</v>
      </c>
    </row>
    <row r="345" spans="11:12" x14ac:dyDescent="0.35">
      <c r="K345" s="18" t="s">
        <v>2497</v>
      </c>
      <c r="L345" s="18" t="s">
        <v>2498</v>
      </c>
    </row>
    <row r="346" spans="11:12" x14ac:dyDescent="0.35">
      <c r="K346" s="18" t="s">
        <v>2499</v>
      </c>
      <c r="L346" s="18" t="s">
        <v>2500</v>
      </c>
    </row>
    <row r="347" spans="11:12" x14ac:dyDescent="0.35">
      <c r="K347" s="18" t="s">
        <v>2501</v>
      </c>
      <c r="L347" s="18" t="s">
        <v>2502</v>
      </c>
    </row>
    <row r="348" spans="11:12" x14ac:dyDescent="0.35">
      <c r="K348" s="18" t="s">
        <v>2503</v>
      </c>
      <c r="L348" s="18" t="s">
        <v>2504</v>
      </c>
    </row>
    <row r="349" spans="11:12" x14ac:dyDescent="0.35">
      <c r="K349" s="18" t="s">
        <v>2505</v>
      </c>
      <c r="L349" s="18" t="s">
        <v>2506</v>
      </c>
    </row>
    <row r="350" spans="11:12" x14ac:dyDescent="0.35">
      <c r="K350" s="18" t="s">
        <v>2507</v>
      </c>
      <c r="L350" s="18" t="s">
        <v>2508</v>
      </c>
    </row>
    <row r="351" spans="11:12" x14ac:dyDescent="0.35">
      <c r="K351" s="18" t="s">
        <v>2509</v>
      </c>
      <c r="L351" s="18" t="s">
        <v>2510</v>
      </c>
    </row>
    <row r="352" spans="11:12" x14ac:dyDescent="0.35">
      <c r="K352" s="18" t="s">
        <v>2511</v>
      </c>
      <c r="L352" s="18" t="s">
        <v>2512</v>
      </c>
    </row>
    <row r="353" spans="11:12" x14ac:dyDescent="0.35">
      <c r="K353" s="18" t="s">
        <v>2513</v>
      </c>
      <c r="L353" s="18" t="s">
        <v>2514</v>
      </c>
    </row>
    <row r="354" spans="11:12" x14ac:dyDescent="0.35">
      <c r="K354" s="18" t="s">
        <v>2515</v>
      </c>
      <c r="L354" s="18" t="s">
        <v>2516</v>
      </c>
    </row>
    <row r="355" spans="11:12" x14ac:dyDescent="0.35">
      <c r="K355" s="18" t="s">
        <v>2517</v>
      </c>
      <c r="L355" s="18" t="s">
        <v>2518</v>
      </c>
    </row>
    <row r="356" spans="11:12" x14ac:dyDescent="0.35">
      <c r="K356" s="18" t="s">
        <v>2519</v>
      </c>
      <c r="L356" s="18" t="s">
        <v>2520</v>
      </c>
    </row>
    <row r="357" spans="11:12" x14ac:dyDescent="0.35">
      <c r="K357" s="18" t="s">
        <v>2521</v>
      </c>
      <c r="L357" s="18" t="s">
        <v>2522</v>
      </c>
    </row>
    <row r="358" spans="11:12" x14ac:dyDescent="0.35">
      <c r="K358" s="18" t="s">
        <v>2523</v>
      </c>
      <c r="L358" s="18" t="s">
        <v>2524</v>
      </c>
    </row>
    <row r="359" spans="11:12" x14ac:dyDescent="0.35">
      <c r="K359" s="18" t="s">
        <v>2525</v>
      </c>
      <c r="L359" s="18" t="s">
        <v>2526</v>
      </c>
    </row>
    <row r="360" spans="11:12" x14ac:dyDescent="0.35">
      <c r="K360" s="18" t="s">
        <v>2527</v>
      </c>
      <c r="L360" s="18" t="s">
        <v>2528</v>
      </c>
    </row>
    <row r="361" spans="11:12" x14ac:dyDescent="0.35">
      <c r="K361" s="5"/>
      <c r="L361" s="5"/>
    </row>
    <row r="362" spans="11:12" x14ac:dyDescent="0.35">
      <c r="K362" s="5"/>
      <c r="L362" s="5"/>
    </row>
    <row r="363" spans="11:12" x14ac:dyDescent="0.35">
      <c r="K363" s="5"/>
      <c r="L363" s="5"/>
    </row>
    <row r="364" spans="11:12" x14ac:dyDescent="0.35">
      <c r="K364" s="5"/>
      <c r="L364" s="5"/>
    </row>
    <row r="365" spans="11:12" x14ac:dyDescent="0.35">
      <c r="K365" s="5"/>
      <c r="L365" s="5"/>
    </row>
  </sheetData>
  <sheetProtection algorithmName="SHA-512" hashValue="Jbf5szHUbIjsNjEqFNZXp0lG1LoGy08ZwzMNO1anhUDhpavLjeVBsz+q1nUEOf22NVINEuxXAmuG6FJIhfJ4ZQ==" saltValue="hlqwjMUYF25oLttth5su3w==" spinCount="100000" sheet="1" selectLockedCells="1" selectUnlockedCells="1"/>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6" ma:contentTypeDescription="Create a new document." ma:contentTypeScope="" ma:versionID="16710c213f26873cb9a8af9f921f41ba">
  <xsd:schema xmlns:xsd="http://www.w3.org/2001/XMLSchema" xmlns:xs="http://www.w3.org/2001/XMLSchema" xmlns:p="http://schemas.microsoft.com/office/2006/metadata/properties" xmlns:ns2="1c9a6e4b-d2b8-489f-8a54-601785611b76" xmlns:ns3="ab265a8d-0461-4cf6-a11e-f53dfccd5f1c" xmlns:ns4="06a0b0f5-ab3f-4382-8730-459fb424e421" targetNamespace="http://schemas.microsoft.com/office/2006/metadata/properties" ma:root="true" ma:fieldsID="da2b9eaa177bf02e3d94afe5695a51c8" ns2:_="" ns3:_="" ns4:_="">
    <xsd:import namespace="1c9a6e4b-d2b8-489f-8a54-601785611b76"/>
    <xsd:import namespace="ab265a8d-0461-4cf6-a11e-f53dfccd5f1c"/>
    <xsd:import namespace="06a0b0f5-ab3f-4382-8730-459fb424e4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234c9c0-dc82-4bd3-8448-fd5c6ce0fb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a0b0f5-ab3f-4382-8730-459fb424e42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c6e5500-69a7-44df-961c-9ff69d40727d}" ma:internalName="TaxCatchAll" ma:showField="CatchAllData" ma:web="ab265a8d-0461-4cf6-a11e-f53dfccd5f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b265a8d-0461-4cf6-a11e-f53dfccd5f1c">
      <UserInfo>
        <DisplayName>Parker, Sara</DisplayName>
        <AccountId>44</AccountId>
        <AccountType/>
      </UserInfo>
      <UserInfo>
        <DisplayName>Novosad, Brandon</DisplayName>
        <AccountId>136</AccountId>
        <AccountType/>
      </UserInfo>
      <UserInfo>
        <DisplayName>Palmer, Anthony</DisplayName>
        <AccountId>137</AccountId>
        <AccountType/>
      </UserInfo>
      <UserInfo>
        <DisplayName>Casterline, Wendy</DisplayName>
        <AccountId>138</AccountId>
        <AccountType/>
      </UserInfo>
      <UserInfo>
        <DisplayName>Cherry, Stacy</DisplayName>
        <AccountId>20</AccountId>
        <AccountType/>
      </UserInfo>
    </SharedWithUsers>
    <No_x002e_ xmlns="1c9a6e4b-d2b8-489f-8a54-601785611b76" xsi:nil="true"/>
    <lcf76f155ced4ddcb4097134ff3c332f xmlns="1c9a6e4b-d2b8-489f-8a54-601785611b76">
      <Terms xmlns="http://schemas.microsoft.com/office/infopath/2007/PartnerControls"/>
    </lcf76f155ced4ddcb4097134ff3c332f>
    <TaxCatchAll xmlns="06a0b0f5-ab3f-4382-8730-459fb424e421" xsi:nil="true"/>
  </documentManagement>
</p:properties>
</file>

<file path=customXml/itemProps1.xml><?xml version="1.0" encoding="utf-8"?>
<ds:datastoreItem xmlns:ds="http://schemas.openxmlformats.org/officeDocument/2006/customXml" ds:itemID="{2FB07CBB-CD8F-43D1-ADDD-30AA82227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a6e4b-d2b8-489f-8a54-601785611b76"/>
    <ds:schemaRef ds:uri="ab265a8d-0461-4cf6-a11e-f53dfccd5f1c"/>
    <ds:schemaRef ds:uri="06a0b0f5-ab3f-4382-8730-459fb424e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C96EFF-C2D9-4D72-B780-D242D5FA6A17}">
  <ds:schemaRefs>
    <ds:schemaRef ds:uri="http://schemas.microsoft.com/sharepoint/v3/contenttype/forms"/>
  </ds:schemaRefs>
</ds:datastoreItem>
</file>

<file path=customXml/itemProps3.xml><?xml version="1.0" encoding="utf-8"?>
<ds:datastoreItem xmlns:ds="http://schemas.openxmlformats.org/officeDocument/2006/customXml" ds:itemID="{7651E432-74DE-4431-B521-F9B0D6FFA4C6}">
  <ds:schemaRefs>
    <ds:schemaRef ds:uri="http://purl.org/dc/elements/1.1/"/>
    <ds:schemaRef ds:uri="1c9a6e4b-d2b8-489f-8a54-601785611b76"/>
    <ds:schemaRef ds:uri="http://schemas.microsoft.com/office/infopath/2007/PartnerControls"/>
    <ds:schemaRef ds:uri="http://schemas.microsoft.com/office/2006/metadata/properties"/>
    <ds:schemaRef ds:uri="06a0b0f5-ab3f-4382-8730-459fb424e421"/>
    <ds:schemaRef ds:uri="http://www.w3.org/XML/1998/namespace"/>
    <ds:schemaRef ds:uri="http://schemas.microsoft.com/office/2006/documentManagement/types"/>
    <ds:schemaRef ds:uri="http://schemas.openxmlformats.org/package/2006/metadata/core-properties"/>
    <ds:schemaRef ds:uri="ab265a8d-0461-4cf6-a11e-f53dfccd5f1c"/>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Efficiency Questions</vt:lpstr>
      <vt:lpstr>Sponsor Oversight of Schools</vt:lpstr>
      <vt:lpstr>SchCompData</vt:lpstr>
      <vt:lpstr>Drop Downs</vt:lpstr>
      <vt:lpstr>'Sponsor Oversight of Schools'!_MailOriginal</vt:lpstr>
      <vt:lpstr>'Sponsor Oversight of Schools'!Print_Area</vt:lpstr>
      <vt:lpstr>'Sponsor Oversight of Schools'!Print_Titles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Coffey, Amber</cp:lastModifiedBy>
  <cp:revision/>
  <cp:lastPrinted>2025-01-30T13:05:50Z</cp:lastPrinted>
  <dcterms:created xsi:type="dcterms:W3CDTF">2016-11-08T21:38:45Z</dcterms:created>
  <dcterms:modified xsi:type="dcterms:W3CDTF">2025-01-30T14:19:21Z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0x0101006A7B711B632ECE44A0AFA87066511B77</vt:lpwstr>
  </property>
  <property fmtid="{D5CDD505-2E9C-101B-9397-08002B2CF9AE}" pid="3" name="AuthorIds_UIVersion_21504">
    <vt:lpwstr>138</vt:lpwstr>
  </property>
  <property fmtid="{D5CDD505-2E9C-101B-9397-08002B2CF9AE}" pid="4" name="AuthorIds_UIVersion_25600">
    <vt:lpwstr>3</vt:lpwstr>
  </property>
  <property fmtid="{D5CDD505-2E9C-101B-9397-08002B2CF9AE}" pid="5" name="AuthorIds_UIVersion_30208">
    <vt:lpwstr>138</vt:lpwstr>
  </property>
  <property fmtid="{D5CDD505-2E9C-101B-9397-08002B2CF9AE}" pid="6" name="AuthorIds_UIVersion_31232">
    <vt:lpwstr>138</vt:lpwstr>
  </property>
  <property fmtid="{D5CDD505-2E9C-101B-9397-08002B2CF9AE}" pid="7" name="AuthorIds_UIVersion_34304">
    <vt:lpwstr>138</vt:lpwstr>
  </property>
  <property fmtid="{D5CDD505-2E9C-101B-9397-08002B2CF9AE}" pid="8" name="ComplianceAssetId">
    <vt:lpwstr/>
  </property>
  <property fmtid="{D5CDD505-2E9C-101B-9397-08002B2CF9AE}" pid="9" name="AuthorIds_UIVersion_26112">
    <vt:lpwstr>138</vt:lpwstr>
  </property>
  <property fmtid="{D5CDD505-2E9C-101B-9397-08002B2CF9AE}" pid="10" name="AuthorIds_UIVersion_31744">
    <vt:lpwstr>138</vt:lpwstr>
  </property>
  <property fmtid="{D5CDD505-2E9C-101B-9397-08002B2CF9AE}" pid="11" name="AuthorIds_UIVersion_34816">
    <vt:lpwstr>138</vt:lpwstr>
  </property>
  <property fmtid="{D5CDD505-2E9C-101B-9397-08002B2CF9AE}" pid="12" name="AuthorIds_UIVersion_35840">
    <vt:lpwstr>138</vt:lpwstr>
  </property>
  <property fmtid="{D5CDD505-2E9C-101B-9397-08002B2CF9AE}" pid="13" name="AuthorIds_UIVersion_22016">
    <vt:lpwstr>138</vt:lpwstr>
  </property>
  <property fmtid="{D5CDD505-2E9C-101B-9397-08002B2CF9AE}" pid="14" name="AuthorIds_UIVersion_23040">
    <vt:lpwstr>3</vt:lpwstr>
  </property>
  <property fmtid="{D5CDD505-2E9C-101B-9397-08002B2CF9AE}" pid="15" name="AuthorIds_UIVersion_26624">
    <vt:lpwstr>138</vt:lpwstr>
  </property>
  <property fmtid="{D5CDD505-2E9C-101B-9397-08002B2CF9AE}" pid="16" name="AuthorIds_UIVersion_35328">
    <vt:lpwstr>138</vt:lpwstr>
  </property>
  <property fmtid="{D5CDD505-2E9C-101B-9397-08002B2CF9AE}" pid="17" name="AuthorIds_UIVersion_22528">
    <vt:lpwstr>138</vt:lpwstr>
  </property>
  <property fmtid="{D5CDD505-2E9C-101B-9397-08002B2CF9AE}" pid="18" name="AuthorIds_UIVersion_23552">
    <vt:lpwstr>3</vt:lpwstr>
  </property>
  <property fmtid="{D5CDD505-2E9C-101B-9397-08002B2CF9AE}" pid="19" name="AuthorIds_UIVersion_33280">
    <vt:lpwstr>138</vt:lpwstr>
  </property>
  <property fmtid="{D5CDD505-2E9C-101B-9397-08002B2CF9AE}" pid="20" name="AuthorIds_UIVersion_36352">
    <vt:lpwstr>138</vt:lpwstr>
  </property>
  <property fmtid="{D5CDD505-2E9C-101B-9397-08002B2CF9AE}" pid="21" name="AuthorIds_UIVersion_20480">
    <vt:lpwstr>138</vt:lpwstr>
  </property>
  <property fmtid="{D5CDD505-2E9C-101B-9397-08002B2CF9AE}" pid="22" name="AuthorIds_UIVersion_28160">
    <vt:lpwstr>138</vt:lpwstr>
  </property>
  <property fmtid="{D5CDD505-2E9C-101B-9397-08002B2CF9AE}" pid="23" name="AuthorIds_UIVersion_32768">
    <vt:lpwstr>138</vt:lpwstr>
  </property>
  <property fmtid="{D5CDD505-2E9C-101B-9397-08002B2CF9AE}" pid="24" name="AuthorIds_UIVersion_33792">
    <vt:lpwstr>258</vt:lpwstr>
  </property>
  <property fmtid="{D5CDD505-2E9C-101B-9397-08002B2CF9AE}" pid="25" name="AuthorIds_UIVersion_20992">
    <vt:lpwstr>138</vt:lpwstr>
  </property>
  <property fmtid="{D5CDD505-2E9C-101B-9397-08002B2CF9AE}" pid="26" name="AuthorIds_UIVersion_27648">
    <vt:lpwstr>138</vt:lpwstr>
  </property>
  <property fmtid="{D5CDD505-2E9C-101B-9397-08002B2CF9AE}" pid="27" name="AuthorIds_UIVersion_28672">
    <vt:lpwstr>258</vt:lpwstr>
  </property>
  <property fmtid="{D5CDD505-2E9C-101B-9397-08002B2CF9AE}" pid="28" name="AuthorIds_UIVersion_19456">
    <vt:lpwstr>138</vt:lpwstr>
  </property>
  <property fmtid="{D5CDD505-2E9C-101B-9397-08002B2CF9AE}" pid="29" name="AuthorIds_UIVersion_24576">
    <vt:lpwstr>3</vt:lpwstr>
  </property>
  <property fmtid="{D5CDD505-2E9C-101B-9397-08002B2CF9AE}" pid="30" name="AuthorIds_UIVersion_19968">
    <vt:lpwstr>138</vt:lpwstr>
  </property>
  <property fmtid="{D5CDD505-2E9C-101B-9397-08002B2CF9AE}" pid="31" name="AuthorIds_UIVersion_25088">
    <vt:lpwstr>3</vt:lpwstr>
  </property>
  <property fmtid="{D5CDD505-2E9C-101B-9397-08002B2CF9AE}" pid="32" name="AuthorIds_UIVersion_29696">
    <vt:lpwstr>138</vt:lpwstr>
  </property>
  <property fmtid="{D5CDD505-2E9C-101B-9397-08002B2CF9AE}" pid="33" name="AuthorIds_UIVersion_30720">
    <vt:lpwstr>138</vt:lpwstr>
  </property>
  <property fmtid="{D5CDD505-2E9C-101B-9397-08002B2CF9AE}" pid="34" name="MediaServiceImageTags">
    <vt:lpwstr/>
  </property>
  <property fmtid="{D5CDD505-2E9C-101B-9397-08002B2CF9AE}" pid="35" name="MSIP_Label_e046113e-6166-43bd-bf96-7c11aee1d2cc_Enabled">
    <vt:lpwstr>true</vt:lpwstr>
  </property>
  <property fmtid="{D5CDD505-2E9C-101B-9397-08002B2CF9AE}" pid="36" name="MSIP_Label_e046113e-6166-43bd-bf96-7c11aee1d2cc_SetDate">
    <vt:lpwstr>2025-01-16T16:33:39Z</vt:lpwstr>
  </property>
  <property fmtid="{D5CDD505-2E9C-101B-9397-08002B2CF9AE}" pid="37" name="MSIP_Label_e046113e-6166-43bd-bf96-7c11aee1d2cc_Method">
    <vt:lpwstr>Privileged</vt:lpwstr>
  </property>
  <property fmtid="{D5CDD505-2E9C-101B-9397-08002B2CF9AE}" pid="38" name="MSIP_Label_e046113e-6166-43bd-bf96-7c11aee1d2cc_Name">
    <vt:lpwstr>Confidential</vt:lpwstr>
  </property>
  <property fmtid="{D5CDD505-2E9C-101B-9397-08002B2CF9AE}" pid="39" name="MSIP_Label_e046113e-6166-43bd-bf96-7c11aee1d2cc_SiteId">
    <vt:lpwstr>50f8fcc4-94d8-4f07-84eb-36ed57c7c8a2</vt:lpwstr>
  </property>
  <property fmtid="{D5CDD505-2E9C-101B-9397-08002B2CF9AE}" pid="40" name="MSIP_Label_e046113e-6166-43bd-bf96-7c11aee1d2cc_ActionId">
    <vt:lpwstr>0d146333-263a-4517-bba4-bb5e40e8e34c</vt:lpwstr>
  </property>
  <property fmtid="{D5CDD505-2E9C-101B-9397-08002B2CF9AE}" pid="41" name="MSIP_Label_e046113e-6166-43bd-bf96-7c11aee1d2cc_ContentBits">
    <vt:lpwstr>0</vt:lpwstr>
  </property>
</Properties>
</file>