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16-FY18 Edits\"/>
    </mc:Choice>
  </mc:AlternateContent>
  <xr:revisionPtr revIDLastSave="0" documentId="8_{607A925F-A11D-420A-BD58-107E12544E0D}" xr6:coauthVersionLast="47" xr6:coauthVersionMax="47" xr10:uidLastSave="{00000000-0000-0000-0000-000000000000}"/>
  <workbookProtection workbookAlgorithmName="SHA-512" workbookHashValue="bCTLu869xkDu6p4erzIt98Bw2X7OXk7fDgS0Ey9MMySxQXfVJchLNN4waR8Ra+A8QfQZTramVjjNluRoIKQu6w==" workbookSaltValue="9bvr/A4gGx9Xta8TgT0DZw==" workbookSpinCount="100000" lockStructure="1"/>
  <bookViews>
    <workbookView xWindow="28680" yWindow="-120" windowWidth="29040" windowHeight="15720" xr2:uid="{00000000-000D-0000-FFFF-FFFF00000000}"/>
  </bookViews>
  <sheets>
    <sheet name="FY2016 Report" sheetId="1" r:id="rId1"/>
    <sheet name="Data Information" sheetId="5" r:id="rId2"/>
    <sheet name="counties" sheetId="7" state="hidden" r:id="rId3"/>
    <sheet name="components" sheetId="4" state="hidden" r:id="rId4"/>
    <sheet name="sim_dist" sheetId="8" state="hidden" r:id="rId5"/>
    <sheet name="state" sheetId="9" state="hidden" r:id="rId6"/>
    <sheet name="Expenditure Equivalent Pupil" sheetId="13" r:id="rId7"/>
    <sheet name="EPP" sheetId="11" state="hidden" r:id="rId8"/>
  </sheets>
  <externalReferences>
    <externalReference r:id="rId9"/>
  </externalReferences>
  <definedNames>
    <definedName name="_xlnm._FilterDatabase" localSheetId="7" hidden="1">EPP!$A$1:$A$612</definedName>
    <definedName name="components">components!$A$1:$AS$609</definedName>
    <definedName name="counties2" localSheetId="2">counties!$A$1:$AM$89</definedName>
    <definedName name="counties2">#REF!</definedName>
    <definedName name="dist_names" localSheetId="6">[1]components!$A$2:$A$612</definedName>
    <definedName name="dist_names">components!$A$3:$A$610</definedName>
    <definedName name="_xlnm.Print_Area" localSheetId="1">'Data Information'!$A$1:$F$71</definedName>
    <definedName name="_xlnm.Print_Area" localSheetId="6">'Expenditure Equivalent Pupil'!$A$1:$N$29</definedName>
    <definedName name="_xlnm.Print_Area" localSheetId="0">'FY2016 Report'!$A$1:$J$65</definedName>
    <definedName name="sim_dist2">sim_dist!$A$1:$AM$609</definedName>
    <definedName name="state1">state!$A$1:$AL$1</definedName>
    <definedName name="test">components!$A$3:$A$610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43" i="1"/>
  <c r="H4" i="1"/>
  <c r="H62" i="1" s="1"/>
  <c r="D4" i="1"/>
  <c r="F57" i="1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37" i="1"/>
  <c r="I31" i="1"/>
  <c r="I29" i="1"/>
  <c r="I39" i="1"/>
  <c r="I27" i="1"/>
  <c r="I52" i="1"/>
  <c r="I8" i="1"/>
  <c r="I46" i="1"/>
  <c r="I23" i="1"/>
  <c r="I54" i="1"/>
  <c r="I12" i="1"/>
  <c r="I47" i="1"/>
  <c r="I24" i="1"/>
  <c r="I63" i="1"/>
  <c r="I61" i="1"/>
  <c r="I40" i="1"/>
  <c r="I19" i="1"/>
  <c r="I38" i="1"/>
  <c r="I50" i="1"/>
  <c r="I28" i="1"/>
  <c r="I58" i="1"/>
  <c r="I57" i="1"/>
  <c r="I14" i="1"/>
  <c r="I51" i="1"/>
  <c r="I7" i="1"/>
  <c r="I59" i="1"/>
  <c r="I16" i="1"/>
  <c r="I62" i="1"/>
  <c r="I30" i="1"/>
  <c r="I15" i="1"/>
  <c r="I53" i="1"/>
  <c r="I32" i="1"/>
  <c r="I9" i="1"/>
  <c r="I42" i="1"/>
  <c r="I20" i="1"/>
  <c r="I48" i="1"/>
  <c r="I56" i="1"/>
  <c r="I33" i="1"/>
  <c r="I13" i="1"/>
  <c r="I21" i="1"/>
  <c r="I44" i="1"/>
  <c r="I22" i="1"/>
  <c r="H54" i="1"/>
  <c r="H42" i="1"/>
  <c r="H28" i="1"/>
  <c r="H57" i="1"/>
  <c r="H44" i="1"/>
  <c r="H15" i="1"/>
  <c r="H32" i="1"/>
  <c r="H31" i="1"/>
  <c r="H20" i="1"/>
  <c r="H23" i="1"/>
  <c r="H37" i="1"/>
  <c r="H52" i="1"/>
  <c r="H9" i="1"/>
  <c r="H7" i="1"/>
  <c r="H19" i="1"/>
  <c r="F62" i="1"/>
  <c r="D43" i="1"/>
  <c r="F43" i="1"/>
  <c r="A10" i="13"/>
  <c r="F46" i="1"/>
  <c r="E10" i="13" l="1"/>
  <c r="D62" i="1"/>
  <c r="D57" i="1"/>
  <c r="F38" i="1"/>
  <c r="D50" i="1"/>
  <c r="F12" i="1"/>
  <c r="E22" i="13"/>
  <c r="F63" i="1"/>
  <c r="F33" i="1"/>
  <c r="I22" i="13"/>
  <c r="E16" i="13"/>
  <c r="E5" i="1"/>
  <c r="E46" i="1" s="1"/>
  <c r="D32" i="1"/>
  <c r="F13" i="1"/>
  <c r="B16" i="13"/>
  <c r="D33" i="1"/>
  <c r="D58" i="1"/>
  <c r="F51" i="1"/>
  <c r="D53" i="1"/>
  <c r="D30" i="1"/>
  <c r="F28" i="1"/>
  <c r="D16" i="1"/>
  <c r="J22" i="13"/>
  <c r="D59" i="1"/>
  <c r="D24" i="1"/>
  <c r="F39" i="1"/>
  <c r="F37" i="1"/>
  <c r="D31" i="1"/>
  <c r="F23" i="1"/>
  <c r="F30" i="1"/>
  <c r="F59" i="1"/>
  <c r="D21" i="1"/>
  <c r="D51" i="1"/>
  <c r="D28" i="1"/>
  <c r="D42" i="1"/>
  <c r="G22" i="13"/>
  <c r="B22" i="13"/>
  <c r="F14" i="1"/>
  <c r="F47" i="1"/>
  <c r="F56" i="1"/>
  <c r="H22" i="13"/>
  <c r="D63" i="1"/>
  <c r="F16" i="13"/>
  <c r="D44" i="1"/>
  <c r="D27" i="1"/>
  <c r="F52" i="1"/>
  <c r="A16" i="13"/>
  <c r="C22" i="13"/>
  <c r="F40" i="1"/>
  <c r="A22" i="13"/>
  <c r="D52" i="1"/>
  <c r="D12" i="1"/>
  <c r="D9" i="1"/>
  <c r="F61" i="1"/>
  <c r="D23" i="1"/>
  <c r="F32" i="1"/>
  <c r="D15" i="1"/>
  <c r="F50" i="1"/>
  <c r="F22" i="1"/>
  <c r="F21" i="1"/>
  <c r="L22" i="13"/>
  <c r="D29" i="1"/>
  <c r="D56" i="1"/>
  <c r="F42" i="1"/>
  <c r="D38" i="1"/>
  <c r="C10" i="13"/>
  <c r="D47" i="1"/>
  <c r="D22" i="13"/>
  <c r="F15" i="1"/>
  <c r="K22" i="13"/>
  <c r="D54" i="1"/>
  <c r="E62" i="1"/>
  <c r="D61" i="1"/>
  <c r="F31" i="1"/>
  <c r="D19" i="1"/>
  <c r="B10" i="13"/>
  <c r="D13" i="1"/>
  <c r="D14" i="1"/>
  <c r="F24" i="1"/>
  <c r="F29" i="1"/>
  <c r="D22" i="1"/>
  <c r="D46" i="1"/>
  <c r="F10" i="13"/>
  <c r="D39" i="1"/>
  <c r="F16" i="1"/>
  <c r="F53" i="1"/>
  <c r="F48" i="1"/>
  <c r="G16" i="13"/>
  <c r="D48" i="1"/>
  <c r="D10" i="13"/>
  <c r="F22" i="13"/>
  <c r="D8" i="1"/>
  <c r="D40" i="1"/>
  <c r="D20" i="1"/>
  <c r="F27" i="1"/>
  <c r="F58" i="1"/>
  <c r="D37" i="1"/>
  <c r="H43" i="1"/>
  <c r="H39" i="1"/>
  <c r="H48" i="1"/>
  <c r="H63" i="1"/>
  <c r="H21" i="1"/>
  <c r="H16" i="1"/>
  <c r="H51" i="1"/>
  <c r="H58" i="1"/>
  <c r="H12" i="1"/>
  <c r="H8" i="1"/>
  <c r="H22" i="1"/>
  <c r="H29" i="1"/>
  <c r="H50" i="1"/>
  <c r="H14" i="1"/>
  <c r="H53" i="1"/>
  <c r="H59" i="1"/>
  <c r="H13" i="1"/>
  <c r="H38" i="1"/>
  <c r="H30" i="1"/>
  <c r="H56" i="1"/>
  <c r="H33" i="1"/>
  <c r="H24" i="1"/>
  <c r="H27" i="1"/>
  <c r="H46" i="1"/>
  <c r="H40" i="1"/>
  <c r="H61" i="1"/>
  <c r="H47" i="1"/>
  <c r="E28" i="1" l="1"/>
  <c r="E39" i="1"/>
  <c r="E21" i="1"/>
  <c r="E52" i="1"/>
  <c r="E47" i="1"/>
  <c r="E33" i="1"/>
  <c r="E38" i="1"/>
  <c r="E48" i="1"/>
  <c r="E53" i="1"/>
  <c r="E43" i="1"/>
  <c r="E58" i="1"/>
  <c r="E37" i="1"/>
  <c r="E57" i="1"/>
  <c r="E29" i="1"/>
  <c r="E30" i="1"/>
  <c r="E13" i="1"/>
  <c r="E59" i="1"/>
  <c r="E12" i="1"/>
  <c r="E27" i="1"/>
  <c r="E40" i="1"/>
  <c r="E50" i="1"/>
  <c r="E51" i="1"/>
  <c r="E22" i="1"/>
  <c r="E42" i="1"/>
  <c r="E14" i="1"/>
  <c r="E15" i="1"/>
  <c r="E63" i="1"/>
  <c r="E24" i="1"/>
  <c r="E32" i="1"/>
  <c r="E61" i="1"/>
  <c r="E23" i="1"/>
  <c r="E31" i="1"/>
  <c r="E56" i="1"/>
  <c r="E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<sst xmlns="http://schemas.openxmlformats.org/spreadsheetml/2006/main" count="4265" uniqueCount="1579">
  <si>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</si>
  <si>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</si>
  <si>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</si>
  <si>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</si>
  <si>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</si>
  <si>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</si>
  <si>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</si>
  <si>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</si>
  <si>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</si>
  <si>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</si>
  <si>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</si>
  <si>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</si>
  <si>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</si>
  <si>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</si>
  <si>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</si>
  <si>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</si>
  <si>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</si>
  <si>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</si>
  <si>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</si>
  <si>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</si>
  <si>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</si>
  <si>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</si>
  <si>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</si>
  <si>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</si>
  <si>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</si>
  <si>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</si>
  <si>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</si>
  <si>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</si>
  <si>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</si>
  <si>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</si>
  <si>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</si>
  <si>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</si>
  <si>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</si>
  <si>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</si>
  <si>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</si>
  <si>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</si>
  <si>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</si>
  <si>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</si>
  <si>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</si>
  <si>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</si>
  <si>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</si>
  <si>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</si>
  <si>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</si>
  <si>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</si>
  <si>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</si>
  <si>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</si>
  <si>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</si>
  <si>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</si>
  <si>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</si>
  <si>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</si>
  <si>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</si>
  <si>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</si>
  <si>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</si>
  <si>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</si>
  <si>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</si>
  <si>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</si>
  <si>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</si>
  <si>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</si>
  <si>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</si>
  <si>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</si>
  <si>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</si>
  <si>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</si>
  <si>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</si>
  <si>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</si>
  <si>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</si>
  <si>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</si>
  <si>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</si>
  <si>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</si>
  <si>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</si>
  <si>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</si>
  <si>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</si>
  <si>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</si>
  <si>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</si>
  <si>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</si>
  <si>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</si>
  <si>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</si>
  <si>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</si>
  <si>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</si>
  <si>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</si>
  <si>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</si>
  <si>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</si>
  <si>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</si>
  <si>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</si>
  <si>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</si>
  <si>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</si>
  <si>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</si>
  <si>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</si>
  <si>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</si>
  <si>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</si>
  <si>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</si>
  <si>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</si>
  <si>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</si>
  <si>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</si>
  <si>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</si>
  <si>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</si>
  <si>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</si>
  <si>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</si>
  <si>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</si>
  <si>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</si>
  <si>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</si>
  <si>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</si>
  <si>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</si>
  <si>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</si>
  <si>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</si>
  <si>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</si>
  <si>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</si>
  <si>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</si>
  <si>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</si>
  <si>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</si>
  <si>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</si>
  <si>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</si>
  <si>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</si>
  <si>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</si>
  <si>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</si>
  <si>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</si>
  <si>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</si>
  <si>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</si>
  <si>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</si>
  <si>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</si>
  <si>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</si>
  <si>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</si>
  <si>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</si>
  <si>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</si>
  <si>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</si>
  <si>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</si>
  <si>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</si>
  <si>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</si>
  <si>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</si>
  <si>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</si>
  <si>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</si>
  <si>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</si>
  <si>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</si>
  <si>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</si>
  <si>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</si>
  <si>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</si>
  <si>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</si>
  <si>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</si>
  <si>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</si>
  <si>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</si>
  <si>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</si>
  <si>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</si>
  <si>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</si>
  <si>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</si>
  <si>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</si>
  <si>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</si>
  <si>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</si>
  <si>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</si>
  <si>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</si>
  <si>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</si>
  <si>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</si>
  <si>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</si>
  <si>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</si>
  <si>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</si>
  <si>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</si>
  <si>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</si>
  <si>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</si>
  <si>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</si>
  <si>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</si>
  <si>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</si>
  <si>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</si>
  <si>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</si>
  <si>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</si>
  <si>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</si>
  <si>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</si>
  <si>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</si>
  <si>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</si>
  <si>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</si>
  <si>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</si>
  <si>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</si>
  <si>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</si>
  <si>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</si>
  <si>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</si>
  <si>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</si>
  <si>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</si>
  <si>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</si>
  <si>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</si>
  <si>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</si>
  <si>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</si>
  <si>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</si>
  <si>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</si>
  <si>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</si>
  <si>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</si>
  <si>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</si>
  <si>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</si>
  <si>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</si>
  <si>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</si>
  <si>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</si>
  <si>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</si>
  <si>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</si>
  <si>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</si>
  <si>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</si>
  <si>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</si>
  <si>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</si>
  <si>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</si>
  <si>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</si>
  <si>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</si>
  <si>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</si>
  <si>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</si>
  <si>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</si>
  <si>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</si>
  <si>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</si>
  <si>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</si>
  <si>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</si>
  <si>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</si>
  <si>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</si>
  <si>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</si>
  <si>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</si>
  <si>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</si>
  <si>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</si>
  <si>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</si>
  <si>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</si>
  <si>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</si>
  <si>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</si>
  <si>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</si>
  <si>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</si>
  <si>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</si>
  <si>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</si>
  <si>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</si>
  <si>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</si>
  <si>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</si>
  <si>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</si>
  <si>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</si>
  <si>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</si>
  <si>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</si>
  <si>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</si>
  <si>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</si>
  <si>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</si>
  <si>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</si>
  <si>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</si>
  <si>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</si>
  <si>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</si>
  <si>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</si>
  <si>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</si>
  <si>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</si>
  <si>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</si>
  <si>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</si>
  <si>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</si>
  <si>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</si>
  <si>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</si>
  <si>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</si>
  <si>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</si>
  <si>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</si>
  <si>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</si>
  <si>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</si>
  <si>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</si>
  <si>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</si>
  <si>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</si>
  <si>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</si>
  <si>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</si>
  <si>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</si>
  <si>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</si>
  <si>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</si>
  <si>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</si>
  <si>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</si>
  <si>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</si>
  <si>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</si>
  <si>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</si>
  <si>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</si>
  <si>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</si>
  <si>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</si>
  <si>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</si>
  <si>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</si>
  <si>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</si>
  <si>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</si>
  <si>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</si>
  <si>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</si>
  <si>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</si>
  <si>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</si>
  <si>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</si>
  <si>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</si>
  <si>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</si>
  <si>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</si>
  <si>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</si>
  <si>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</si>
  <si>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</si>
  <si>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</si>
  <si>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</si>
  <si>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</si>
  <si>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</si>
  <si>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</si>
  <si>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</si>
  <si>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</si>
  <si>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</si>
  <si>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</si>
  <si>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</si>
  <si>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</si>
  <si>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</si>
  <si>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</si>
  <si>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</si>
  <si>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</si>
  <si>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</si>
  <si>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</si>
  <si>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</si>
  <si>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</si>
  <si>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</si>
  <si>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</si>
  <si>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</si>
  <si>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</si>
  <si>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</si>
  <si>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</si>
  <si>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</si>
  <si>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</si>
  <si>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</si>
  <si>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</si>
  <si>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</si>
  <si>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</si>
  <si>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</si>
  <si>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</si>
  <si>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</si>
  <si>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</si>
  <si>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</si>
  <si>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</si>
  <si>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</si>
  <si>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</si>
  <si>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</si>
  <si>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</si>
  <si>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</si>
  <si>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</si>
  <si>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</si>
  <si>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</si>
  <si>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</si>
  <si>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</si>
  <si>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</si>
  <si>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</si>
  <si>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</si>
  <si>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</si>
  <si>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</si>
  <si>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</si>
  <si>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</si>
  <si>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</si>
  <si>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</si>
  <si>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</si>
  <si>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</si>
  <si>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</si>
  <si>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</si>
  <si>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</si>
  <si>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</si>
  <si>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</si>
  <si>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</si>
  <si>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</si>
  <si>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</si>
  <si>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</si>
  <si>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</si>
  <si>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</si>
  <si>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</si>
  <si>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</si>
  <si>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</si>
  <si>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</si>
  <si>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</si>
  <si>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</si>
  <si>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</si>
  <si>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</si>
  <si>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</si>
  <si>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</si>
  <si>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</si>
  <si>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</si>
  <si>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</si>
  <si>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</si>
  <si>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</si>
  <si>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</si>
  <si>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</si>
  <si>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</si>
  <si>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</si>
  <si>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</si>
  <si>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</si>
  <si>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</si>
  <si>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</si>
  <si>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</si>
  <si>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</si>
  <si>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</si>
  <si>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</si>
  <si>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</si>
  <si>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</si>
  <si>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</si>
  <si>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</si>
  <si>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</si>
  <si>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</si>
  <si>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</si>
  <si>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</si>
  <si>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</si>
  <si>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</si>
  <si>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</si>
  <si>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</si>
  <si>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</si>
  <si>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</si>
  <si>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</si>
  <si>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</si>
  <si>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</si>
  <si>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</si>
  <si>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</si>
  <si>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</si>
  <si>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</si>
  <si>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</si>
  <si>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</si>
  <si>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</si>
  <si>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</si>
  <si>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</si>
  <si>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</si>
  <si>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</si>
  <si>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</si>
  <si>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</si>
  <si>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</si>
  <si>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</si>
  <si>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</si>
  <si>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</si>
  <si>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</si>
  <si>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</si>
  <si>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</si>
  <si>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</si>
  <si>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</si>
  <si>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</si>
  <si>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</si>
  <si>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</si>
  <si>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</si>
  <si>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</si>
  <si>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</si>
  <si>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</si>
  <si>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</si>
  <si>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</si>
  <si>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</si>
  <si>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</si>
  <si>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</si>
  <si>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</si>
  <si>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</si>
  <si>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</si>
  <si>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</si>
  <si>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</si>
  <si>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</si>
  <si>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</si>
  <si>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</si>
  <si>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</si>
  <si>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</si>
  <si>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</si>
  <si>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</si>
  <si>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</si>
  <si>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</si>
  <si>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</si>
  <si>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</si>
  <si>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</si>
  <si>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</si>
  <si>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</si>
  <si>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</si>
  <si>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</si>
  <si>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</si>
  <si>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</si>
  <si>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</si>
  <si>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</si>
  <si>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</si>
  <si>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</si>
  <si>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</si>
  <si>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</si>
  <si>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</si>
  <si>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</si>
  <si>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</si>
  <si>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</si>
  <si>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</si>
  <si>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</si>
  <si>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</si>
  <si>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</si>
  <si>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</si>
  <si>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</si>
  <si>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</si>
  <si>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</si>
  <si>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</si>
  <si>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</si>
  <si>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</si>
  <si>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</si>
  <si>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</si>
  <si>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</si>
  <si>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</si>
  <si>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</si>
  <si>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</si>
  <si>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</si>
  <si>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</si>
  <si>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</si>
  <si>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</si>
  <si>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</si>
  <si>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</si>
  <si>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</si>
  <si>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</si>
  <si>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</si>
  <si>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</si>
  <si>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</si>
  <si>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</si>
  <si>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</si>
  <si>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</si>
  <si>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</si>
  <si>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</si>
  <si>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</si>
  <si>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</si>
  <si>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</si>
  <si>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</si>
  <si>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</si>
  <si>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</si>
  <si>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</si>
  <si>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</si>
  <si>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</si>
  <si>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</si>
  <si>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</si>
  <si>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</si>
  <si>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</si>
  <si>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</si>
  <si>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</si>
  <si>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</si>
  <si>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</si>
  <si>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</si>
  <si>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</si>
  <si>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</si>
  <si>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</si>
  <si>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</si>
  <si>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</si>
  <si>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</si>
  <si>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</si>
  <si>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</si>
  <si>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</si>
  <si>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</si>
  <si>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</si>
  <si>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</si>
  <si>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</si>
  <si>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</si>
  <si>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</si>
  <si>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</si>
  <si>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</si>
  <si>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</si>
  <si>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</si>
  <si>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</si>
  <si>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</si>
  <si>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</si>
  <si>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</si>
  <si>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</si>
  <si>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</si>
  <si>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</si>
  <si>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</si>
  <si>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</si>
  <si>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</si>
  <si>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</si>
  <si>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</si>
  <si>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</si>
  <si>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</si>
  <si>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</si>
  <si>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</si>
  <si>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</si>
  <si>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</si>
  <si>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</si>
  <si>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</si>
  <si>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</si>
  <si>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</si>
  <si>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</si>
  <si>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</si>
  <si>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</si>
  <si>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</si>
  <si>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</si>
  <si>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</si>
  <si>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</si>
  <si>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</si>
  <si>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</si>
  <si>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</si>
  <si>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</si>
  <si>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</si>
  <si>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</si>
  <si>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</si>
  <si>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</si>
  <si>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</si>
  <si>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</si>
  <si>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</si>
  <si>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</si>
  <si>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</si>
  <si>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</si>
  <si>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</si>
  <si>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</si>
  <si>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</si>
  <si>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</si>
  <si>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</si>
  <si>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</si>
  <si>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</si>
  <si>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</si>
  <si>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</si>
  <si>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</si>
  <si>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</si>
  <si>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</si>
  <si>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</si>
  <si>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</si>
  <si>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</si>
  <si>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</si>
  <si>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</si>
  <si>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</si>
  <si>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</si>
  <si>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</si>
  <si>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</si>
  <si>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</si>
  <si>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</si>
  <si>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</si>
  <si>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</si>
  <si>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</si>
  <si>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</si>
  <si>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</si>
  <si>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</si>
  <si>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</si>
  <si>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</si>
  <si>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</si>
  <si>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</si>
  <si>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</si>
  <si>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</si>
  <si>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</si>
  <si>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</si>
  <si>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</si>
  <si>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</si>
  <si>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</si>
  <si>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</si>
  <si>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</si>
  <si>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</si>
  <si>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</si>
  <si>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</si>
  <si>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</si>
  <si>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</si>
  <si>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</si>
  <si>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</si>
  <si>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</si>
  <si>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</si>
  <si>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</si>
  <si>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</si>
  <si>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</si>
  <si>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</si>
  <si>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</si>
  <si>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</si>
  <si>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</si>
  <si>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</si>
  <si>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</si>
  <si>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</si>
  <si>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</si>
  <si>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</si>
  <si>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</si>
  <si>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</si>
  <si>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</si>
  <si>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</si>
  <si>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</si>
  <si>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</si>
  <si>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</si>
  <si>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</si>
  <si>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</si>
  <si>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</si>
  <si>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</si>
  <si>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</si>
  <si>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</si>
  <si>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</si>
  <si>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</si>
  <si>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</si>
  <si>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</si>
  <si>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</si>
  <si>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</si>
  <si>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</si>
  <si>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</si>
  <si>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</si>
  <si>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</si>
  <si>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</si>
  <si>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</si>
  <si>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</si>
  <si>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</si>
  <si>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</si>
  <si>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</si>
  <si>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</si>
  <si>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</si>
  <si>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</si>
  <si>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</si>
  <si>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</si>
  <si>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</si>
  <si>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</si>
  <si>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</si>
  <si>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</si>
  <si>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</si>
  <si>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</si>
  <si>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</si>
  <si>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</si>
  <si>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</si>
  <si>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</si>
  <si>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</si>
  <si>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</si>
  <si>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</si>
  <si>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</si>
  <si>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</si>
  <si>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</si>
  <si>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</si>
  <si>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</si>
  <si>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</si>
  <si>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</si>
  <si>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</si>
  <si>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</si>
  <si>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</si>
  <si>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</si>
  <si>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</si>
  <si>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</si>
  <si>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</si>
  <si>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</si>
  <si>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</si>
  <si>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</si>
  <si>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</si>
  <si>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</si>
  <si>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</si>
  <si>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</si>
  <si>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</si>
  <si>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</si>
  <si>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</si>
  <si>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</si>
  <si>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</si>
  <si>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</si>
  <si>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</si>
  <si>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</si>
  <si>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</si>
  <si>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</si>
  <si>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</si>
  <si>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</si>
  <si>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</si>
  <si>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</si>
  <si>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</si>
  <si>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</si>
  <si>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</si>
  <si>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</si>
  <si>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</si>
  <si>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</si>
  <si>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</si>
  <si>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</si>
  <si>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</si>
  <si>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</si>
  <si>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</si>
  <si>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</si>
  <si>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</si>
  <si>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</si>
  <si>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</si>
  <si>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</si>
  <si>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</si>
  <si>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</si>
  <si>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</si>
  <si>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</si>
  <si>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</si>
  <si>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</si>
  <si>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</si>
  <si>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</si>
  <si>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</si>
  <si>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</si>
  <si>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</si>
  <si>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</si>
  <si>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</si>
  <si>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</si>
  <si>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</si>
  <si>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</si>
  <si>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</si>
  <si>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</si>
  <si>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</si>
  <si>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</si>
  <si>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</si>
  <si>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</si>
  <si>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</si>
  <si>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</si>
  <si>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</si>
  <si>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</si>
  <si>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</si>
  <si>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</si>
  <si>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</si>
  <si>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</si>
  <si>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</si>
  <si>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</si>
  <si>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</si>
  <si>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</si>
  <si>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</si>
  <si>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</si>
  <si>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</si>
  <si>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</si>
  <si>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</si>
  <si>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</si>
  <si>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</si>
  <si>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</si>
  <si>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</si>
  <si>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</si>
  <si>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</si>
  <si>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</si>
  <si>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</si>
  <si>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</si>
  <si>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</si>
  <si>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</si>
  <si>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</si>
  <si>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</si>
  <si>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</si>
  <si>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</si>
  <si>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</si>
  <si>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</si>
  <si>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</si>
  <si>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</si>
  <si>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</si>
  <si>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</si>
  <si>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</si>
  <si>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</si>
  <si>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</si>
  <si>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</si>
  <si>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</si>
  <si>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</si>
  <si>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</si>
  <si>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</si>
  <si>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</si>
  <si>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</si>
  <si>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</si>
  <si>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</si>
  <si>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</si>
  <si>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</si>
  <si>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</si>
  <si>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</si>
  <si>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</si>
  <si>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</si>
  <si>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</si>
  <si>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</si>
  <si>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</si>
  <si>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</si>
  <si>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Austintown Local (Mahoning)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</si>
  <si>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</si>
  <si>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</si>
  <si>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</si>
  <si>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</si>
  <si>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</si>
  <si>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</si>
  <si>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</si>
  <si>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</si>
  <si>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</si>
  <si>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</si>
  <si>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</si>
  <si>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</si>
  <si>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</si>
  <si>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</si>
  <si>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</si>
  <si>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</si>
  <si>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</si>
  <si>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</si>
  <si>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</si>
  <si>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</si>
  <si>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</si>
  <si>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</si>
  <si>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</si>
  <si>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</si>
  <si>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</si>
  <si>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</si>
  <si>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</si>
  <si>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</si>
  <si>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</si>
  <si>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</si>
  <si>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</si>
  <si>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</si>
  <si>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</si>
  <si>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</si>
  <si>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Bowling Green City (Wood)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</si>
  <si>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</si>
  <si>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</si>
  <si>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</si>
  <si>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</si>
  <si>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</si>
  <si>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</si>
  <si>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</si>
  <si>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</si>
  <si>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</si>
  <si>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</si>
  <si>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</si>
  <si>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</si>
  <si>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</si>
  <si>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</si>
  <si>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</si>
  <si>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</si>
  <si>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</si>
  <si>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</si>
  <si>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</si>
  <si>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</si>
  <si>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</si>
  <si>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</si>
  <si>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</si>
  <si>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</si>
  <si>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</si>
  <si>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</si>
  <si>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Carey Exempted Village (Wyandot)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</si>
  <si>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</si>
  <si>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</si>
  <si>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</si>
  <si>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</si>
  <si>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</si>
  <si>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</si>
  <si>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</si>
  <si>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</si>
  <si>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</si>
  <si>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</si>
  <si>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</si>
  <si>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</si>
  <si>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</si>
  <si>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</si>
  <si>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</si>
  <si>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</si>
  <si>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</si>
  <si>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</si>
  <si>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</si>
  <si>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</si>
  <si>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</si>
  <si>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</si>
  <si>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Cleveland Municipal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</si>
  <si>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</si>
  <si>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</si>
  <si>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</si>
  <si>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</si>
  <si>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</si>
  <si>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</si>
  <si>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</si>
  <si>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City (Franklin)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</si>
  <si>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</si>
  <si>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</si>
  <si>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</si>
  <si>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</si>
  <si>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</si>
  <si>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</si>
  <si>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</si>
  <si>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</si>
  <si>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</si>
  <si>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</si>
  <si>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</si>
  <si>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</si>
  <si>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</si>
  <si>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</si>
  <si>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</si>
  <si>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</si>
  <si>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</si>
  <si>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</si>
  <si>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</si>
  <si>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</si>
  <si>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</si>
  <si>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</si>
  <si>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</si>
  <si>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</si>
  <si>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</si>
  <si>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</si>
  <si>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</si>
  <si>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</si>
  <si>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Cleveland City (Cuyahoga)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</si>
  <si>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</si>
  <si>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</si>
  <si>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</si>
  <si>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</si>
  <si>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</si>
  <si>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</si>
  <si>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</si>
  <si>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</si>
  <si>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</si>
  <si>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Eastern Local (Pike)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</si>
  <si>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</si>
  <si>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</si>
  <si>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</si>
  <si>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</si>
  <si>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</si>
  <si>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</si>
  <si>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</si>
  <si>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</si>
  <si>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Elyria City (Lorain)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</si>
  <si>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</si>
  <si>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</si>
  <si>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</si>
  <si>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</si>
  <si>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</si>
  <si>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</si>
  <si>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</si>
  <si>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</si>
  <si>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</si>
  <si>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</si>
  <si>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</si>
  <si>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</si>
  <si>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</si>
  <si>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</si>
  <si>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</si>
  <si>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</si>
  <si>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</si>
  <si>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</si>
  <si>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</si>
  <si>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</si>
  <si>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</si>
  <si>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</si>
  <si>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</si>
  <si>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</si>
  <si>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</si>
  <si>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</si>
  <si>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</si>
  <si>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</si>
  <si>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</si>
  <si>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</si>
  <si>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</si>
  <si>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</si>
  <si>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</si>
  <si>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</si>
  <si>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</si>
  <si>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</si>
  <si>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Garfield Heights City (Cuyahoga)</t>
  </si>
  <si>
    <t>Geneva Area City (Ashtabula)</t>
  </si>
  <si>
    <t>Genoa Area Local (Ottawa)</t>
  </si>
  <si>
    <t>Georgetown Exempted Village (Brown)</t>
  </si>
  <si>
    <t>Gibsonburg Exempted Village (Sandusky)</t>
  </si>
  <si>
    <t>Girard City (Trumbull)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</si>
  <si>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</si>
  <si>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</si>
  <si>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</si>
  <si>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</si>
  <si>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</si>
  <si>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</si>
  <si>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</si>
  <si>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</si>
  <si>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</si>
  <si>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</si>
  <si>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</si>
  <si>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</si>
  <si>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</si>
  <si>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</si>
  <si>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</si>
  <si>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</si>
  <si>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</si>
  <si>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</si>
  <si>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</si>
  <si>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</si>
  <si>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</si>
  <si>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</si>
  <si>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</si>
  <si>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</si>
  <si>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</si>
  <si>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</si>
  <si>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</si>
  <si>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</si>
  <si>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</si>
  <si>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</si>
  <si>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</si>
  <si>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Huron City (Erie)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</si>
  <si>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</si>
  <si>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</si>
  <si>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</si>
  <si>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</si>
  <si>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</si>
  <si>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</si>
  <si>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</si>
  <si>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</si>
  <si>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</si>
  <si>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</si>
  <si>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</si>
  <si>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</si>
  <si>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</si>
  <si>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</si>
  <si>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</si>
  <si>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</si>
  <si>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</si>
  <si>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</si>
  <si>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</si>
  <si>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</si>
  <si>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</si>
  <si>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</si>
  <si>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Kettering City (Montgomery)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</si>
  <si>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</si>
  <si>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</si>
  <si>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</si>
  <si>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</si>
  <si>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</si>
  <si>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</si>
  <si>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</si>
  <si>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</si>
  <si>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</si>
  <si>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</si>
  <si>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</si>
  <si>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</si>
  <si>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</si>
  <si>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</si>
  <si>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</si>
  <si>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</si>
  <si>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</si>
  <si>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</si>
  <si>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</si>
  <si>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</si>
  <si>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</si>
  <si>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</si>
  <si>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</si>
  <si>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</si>
  <si>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</si>
  <si>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</si>
  <si>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</si>
  <si>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</si>
  <si>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</si>
  <si>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</si>
  <si>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</si>
  <si>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</si>
  <si>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</si>
  <si>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</si>
  <si>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</si>
  <si>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</si>
  <si>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</si>
  <si>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</si>
  <si>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</si>
  <si>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</si>
  <si>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</si>
  <si>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</si>
  <si>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</si>
  <si>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</si>
  <si>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</si>
  <si>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</si>
  <si>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</si>
  <si>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</si>
  <si>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</si>
  <si>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</si>
  <si>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</si>
  <si>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</si>
  <si>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</si>
  <si>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</si>
  <si>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</si>
  <si>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</si>
  <si>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</si>
  <si>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</si>
  <si>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</si>
  <si>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</si>
  <si>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</si>
  <si>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</si>
  <si>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</si>
  <si>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</si>
  <si>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</si>
  <si>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</si>
  <si>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Medina City (Medina)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</si>
  <si>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</si>
  <si>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</si>
  <si>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</si>
  <si>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</si>
  <si>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</si>
  <si>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</si>
  <si>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</si>
  <si>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</si>
  <si>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</si>
  <si>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</si>
  <si>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</si>
  <si>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</si>
  <si>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</si>
  <si>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</si>
  <si>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</si>
  <si>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</si>
  <si>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</si>
  <si>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</si>
  <si>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</si>
  <si>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</si>
  <si>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</si>
  <si>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</si>
  <si>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</si>
  <si>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</si>
  <si>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</si>
  <si>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</si>
  <si>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</si>
  <si>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</si>
  <si>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</si>
  <si>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</si>
  <si>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</si>
  <si>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</si>
  <si>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</si>
  <si>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</si>
  <si>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</si>
  <si>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</si>
  <si>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</si>
  <si>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</si>
  <si>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</si>
  <si>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</si>
  <si>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</si>
  <si>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</si>
  <si>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</si>
  <si>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</si>
  <si>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</si>
  <si>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</si>
  <si>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</si>
  <si>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</si>
  <si>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</si>
  <si>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</si>
  <si>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</si>
  <si>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</si>
  <si>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</si>
  <si>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 Union Local (Union)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</si>
  <si>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</si>
  <si>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</si>
  <si>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</si>
  <si>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</si>
  <si>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</si>
  <si>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</si>
  <si>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</si>
  <si>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</si>
  <si>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</si>
  <si>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</si>
  <si>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</si>
  <si>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</si>
  <si>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Northwood Local (Wood)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</si>
  <si>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</si>
  <si>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</si>
  <si>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</si>
  <si>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</si>
  <si>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</si>
  <si>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</si>
  <si>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</si>
  <si>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Oberlin City (Lorain)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</si>
  <si>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</si>
  <si>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</si>
  <si>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</si>
  <si>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</si>
  <si>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</si>
  <si>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</si>
  <si>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</si>
  <si>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</si>
  <si>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</si>
  <si>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</si>
  <si>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</si>
  <si>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</si>
  <si>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</si>
  <si>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</si>
  <si>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</si>
  <si>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</si>
  <si>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</si>
  <si>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</si>
  <si>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</si>
  <si>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</si>
  <si>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</si>
  <si>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</si>
  <si>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</si>
  <si>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</si>
  <si>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</si>
  <si>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</si>
  <si>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</si>
  <si>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</si>
  <si>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</si>
  <si>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</si>
  <si>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</si>
  <si>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</si>
  <si>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</si>
  <si>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</si>
  <si>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</si>
  <si>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</si>
  <si>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</si>
  <si>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</si>
  <si>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</si>
  <si>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</si>
  <si>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</si>
  <si>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</si>
  <si>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</si>
  <si>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</si>
  <si>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</si>
  <si>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</si>
  <si>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</si>
  <si>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</si>
  <si>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</si>
  <si>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</si>
  <si>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</si>
  <si>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</si>
  <si>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</si>
  <si>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</si>
  <si>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</si>
  <si>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</si>
  <si>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</si>
  <si>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</si>
  <si>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</si>
  <si>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</si>
  <si>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</si>
  <si>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</si>
  <si>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</si>
  <si>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</si>
  <si>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</si>
  <si>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</si>
  <si>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</si>
  <si>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</si>
  <si>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</si>
  <si>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</si>
  <si>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</si>
  <si>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</si>
  <si>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</si>
  <si>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</si>
  <si>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</si>
  <si>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</si>
  <si>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</si>
  <si>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</si>
  <si>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</si>
  <si>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</si>
  <si>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</si>
  <si>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</si>
  <si>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</si>
  <si>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</si>
  <si>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</si>
  <si>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</si>
  <si>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</si>
  <si>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</si>
  <si>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City (Clark)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</si>
  <si>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</si>
  <si>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</si>
  <si>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</si>
  <si>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</si>
  <si>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</si>
  <si>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</si>
  <si>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</si>
  <si>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</si>
  <si>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Stow-Munroe Falls City (Summit)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</si>
  <si>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</si>
  <si>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</si>
  <si>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</si>
  <si>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</si>
  <si>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</si>
  <si>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</si>
  <si>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</si>
  <si>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</si>
  <si>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</si>
  <si>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</si>
  <si>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</si>
  <si>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</si>
  <si>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</si>
  <si>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</si>
  <si>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</si>
  <si>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</si>
  <si>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</si>
  <si>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</si>
  <si>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</si>
  <si>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</si>
  <si>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</si>
  <si>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</si>
  <si>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</si>
  <si>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</si>
  <si>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</si>
  <si>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</si>
  <si>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</si>
  <si>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</si>
  <si>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</si>
  <si>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</si>
  <si>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</si>
  <si>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</si>
  <si>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</si>
  <si>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</si>
  <si>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</si>
  <si>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</si>
  <si>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</si>
  <si>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</si>
  <si>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</si>
  <si>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</si>
  <si>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</si>
  <si>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</si>
  <si>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</si>
  <si>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</si>
  <si>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</si>
  <si>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</si>
  <si>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</si>
  <si>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</si>
  <si>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</si>
  <si>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</si>
  <si>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</si>
  <si>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</si>
  <si>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</si>
  <si>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</si>
  <si>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</si>
  <si>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</si>
  <si>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</si>
  <si>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</si>
  <si>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</si>
  <si>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</si>
  <si>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</si>
  <si>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</si>
  <si>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</si>
  <si>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</si>
  <si>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</si>
  <si>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</si>
  <si>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</si>
  <si>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</si>
  <si>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</si>
  <si>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</si>
  <si>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</si>
  <si>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</si>
  <si>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</si>
  <si>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</si>
  <si>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</si>
  <si>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</si>
  <si>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</si>
  <si>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</si>
  <si>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</si>
  <si>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</si>
  <si>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</si>
  <si>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</si>
  <si>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</si>
  <si>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</si>
  <si>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</si>
  <si>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</si>
  <si>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</si>
  <si>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</si>
  <si>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</si>
  <si>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</si>
  <si>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</si>
  <si>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</si>
  <si>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</si>
  <si>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</si>
  <si>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</si>
  <si>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</si>
  <si>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</si>
  <si>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</si>
  <si>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</si>
  <si>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</si>
  <si>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</si>
  <si>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</si>
  <si>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</si>
  <si>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</si>
  <si>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</si>
  <si>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</si>
  <si>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</si>
  <si>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</si>
  <si>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</si>
  <si>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</si>
  <si>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</si>
  <si>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</si>
  <si>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</si>
  <si>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</si>
  <si>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N</t>
  </si>
  <si>
    <t>General Financial Condition</t>
  </si>
  <si>
    <t>Ending Balance as % of Total Revenue</t>
  </si>
  <si>
    <t>N, H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</si>
  <si>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</si>
  <si>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</si>
  <si>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</si>
  <si>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</si>
  <si>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K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</si>
  <si>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</si>
  <si>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</si>
  <si>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</si>
  <si>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</si>
  <si>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</si>
  <si>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</si>
  <si>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</si>
  <si>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</si>
  <si>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</si>
  <si>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</si>
  <si>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</si>
  <si>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</si>
  <si>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</si>
  <si>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</si>
  <si>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</si>
  <si>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</si>
  <si>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</si>
  <si>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</si>
  <si>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</si>
  <si>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</si>
  <si>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</si>
  <si>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</si>
  <si>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</si>
  <si>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</si>
  <si>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</si>
  <si>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</si>
  <si>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</si>
  <si>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</si>
  <si>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</si>
  <si>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</si>
  <si>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</si>
  <si>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</si>
  <si>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</si>
  <si>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</si>
  <si>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</si>
  <si>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</si>
  <si>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</si>
  <si>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</si>
  <si>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</si>
  <si>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</si>
  <si>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</si>
  <si>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</si>
  <si>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</si>
  <si>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</si>
  <si>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</si>
  <si>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</si>
  <si>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</si>
  <si>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</si>
  <si>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</si>
  <si>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</si>
  <si>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</si>
  <si>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</si>
  <si>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</si>
  <si>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</si>
  <si>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</si>
  <si>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</si>
  <si>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</si>
  <si>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</si>
  <si>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</si>
  <si>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</si>
  <si>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</si>
  <si>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</si>
  <si>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</si>
  <si>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</si>
  <si>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</si>
  <si>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</si>
  <si>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</si>
  <si>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</si>
  <si>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</si>
  <si>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</si>
  <si>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</si>
  <si>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</si>
  <si>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</si>
  <si>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</si>
  <si>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</si>
  <si>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</si>
  <si>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</si>
  <si>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</si>
  <si>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</si>
  <si>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</si>
  <si>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</si>
  <si>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</si>
  <si>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</si>
  <si>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</si>
  <si>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</si>
  <si>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</si>
  <si>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</si>
  <si>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</si>
  <si>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</si>
  <si>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</si>
  <si>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</si>
  <si>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</si>
  <si>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</si>
  <si>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</si>
  <si>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</si>
  <si>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Edison Local (Erie)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</si>
  <si>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</si>
  <si>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</si>
  <si>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</si>
  <si>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</si>
  <si>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</si>
  <si>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</si>
  <si>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</si>
  <si>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</si>
  <si>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</si>
  <si>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</si>
  <si>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</si>
  <si>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</si>
  <si>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</si>
  <si>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</si>
  <si>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</si>
  <si>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</si>
  <si>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</si>
  <si>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</si>
  <si>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</si>
  <si>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</si>
  <si>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</si>
  <si>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</si>
  <si>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</si>
  <si>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</si>
  <si>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</si>
  <si>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</si>
  <si>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add_adm</t>
  </si>
  <si>
    <t>Additional Weight (Econ Disadv percentage/state econ disadv average )*0.1  added to ADM (weighted value* Column 1)</t>
  </si>
  <si>
    <t>Total_EFM_ADM_FY13</t>
  </si>
  <si>
    <t>A</t>
  </si>
  <si>
    <t>C</t>
  </si>
  <si>
    <t>B</t>
  </si>
  <si>
    <t>D</t>
  </si>
  <si>
    <t>F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</si>
  <si>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</si>
  <si>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</si>
  <si>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</si>
  <si>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</si>
  <si>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</si>
  <si>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</si>
  <si>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2016</t>
  </si>
  <si>
    <t>As reported on the district Local Report Card 2016</t>
  </si>
  <si>
    <t>EMIS- 5 yr forecast, Oct FY17</t>
  </si>
  <si>
    <t>N/A</t>
  </si>
  <si>
    <t>Grandview Heights Schools City (Franklin)</t>
  </si>
  <si>
    <t>New Lexington School District Local (Perry)</t>
  </si>
  <si>
    <t>Sylvania Schools City (Lucas)</t>
  </si>
  <si>
    <t>Riverdale Local (Hancock)</t>
  </si>
  <si>
    <t>Switzerland of Ohio Local (Monroe)</t>
  </si>
  <si>
    <t>Put-In-Bay Local (Ottawa)</t>
  </si>
  <si>
    <t>McDonald Local (Trumbull)</t>
  </si>
  <si>
    <t>Edon Northwest Local (Williams)</t>
  </si>
  <si>
    <t>Adams County Ohio Valley Local (Adams)</t>
  </si>
  <si>
    <t>Total EFM ADM FY17</t>
  </si>
  <si>
    <t>Total Weighted EFM ADM FY17</t>
  </si>
  <si>
    <t>School District Fiscal Benchmark Report FY2016</t>
  </si>
  <si>
    <t>General Financial Condition Actual FY16</t>
  </si>
  <si>
    <t>Property valuation per pupil (Tax Year 2014)</t>
  </si>
  <si>
    <t>Median Income (Tax Year 2014)</t>
  </si>
  <si>
    <t>Permanent improvement tax rate (Tax Year 2014)</t>
  </si>
  <si>
    <t>2015</t>
  </si>
  <si>
    <t>2016, TY 2014</t>
  </si>
  <si>
    <t>SOES June 2016</t>
  </si>
  <si>
    <t>As reported on the district Local Report Card 2015</t>
  </si>
  <si>
    <t>FY2016 Actual Line 6.01</t>
  </si>
  <si>
    <t>FY2016 Actual Line 10.01/  Line 1.07</t>
  </si>
  <si>
    <t>FY2016 Actual Lines 4.01,4.02,4.03,4.05,4.055,4.06/ Line 1.07</t>
  </si>
  <si>
    <t>FY2016 Actual Line 3.010+3.020/  Line 1.07</t>
  </si>
  <si>
    <t>Line 10.01 FY2016 Actual- Line 10.01 FY2015 Actual</t>
  </si>
  <si>
    <t>Value Added Composite Score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</si>
</sst>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49">
    <xf numFmtId="0" fontId="0" fillId="0" borderId="0" xfId="0"/>
    <xf numFmtId="0" fontId="0" fillId="2" borderId="0" xfId="0" applyFill="1"/>
    <xf numFmtId="0" fontId="6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66" fontId="6" fillId="2" borderId="0" xfId="3" applyNumberFormat="1" applyFont="1" applyFill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Font="1"/>
    <xf numFmtId="0" fontId="1" fillId="0" borderId="0" xfId="4" applyFont="1"/>
    <xf numFmtId="0" fontId="5" fillId="2" borderId="0" xfId="3" applyFont="1" applyFill="1" applyAlignment="1" applyProtection="1">
      <alignment horizontal="right" vertical="center"/>
      <protection locked="0" hidden="1"/>
    </xf>
    <xf numFmtId="0" fontId="1" fillId="2" borderId="0" xfId="3" applyFill="1" applyAlignment="1" applyProtection="1">
      <alignment horizontal="center" vertical="center"/>
      <protection locked="0" hidden="1"/>
    </xf>
    <xf numFmtId="0" fontId="7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6" fillId="2" borderId="0" xfId="3" applyFont="1" applyFill="1" applyProtection="1"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1" fillId="0" borderId="0" xfId="0" quotePrefix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11" fillId="2" borderId="0" xfId="2" applyFill="1" applyAlignment="1" applyProtection="1">
      <alignment vertical="center"/>
    </xf>
    <xf numFmtId="0" fontId="1" fillId="2" borderId="0" xfId="3" applyFill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0" fontId="1" fillId="2" borderId="1" xfId="3" applyFill="1" applyBorder="1"/>
    <xf numFmtId="49" fontId="1" fillId="2" borderId="1" xfId="3" applyNumberFormat="1" applyFill="1" applyBorder="1"/>
    <xf numFmtId="49" fontId="1" fillId="2" borderId="0" xfId="3" applyNumberFormat="1" applyFill="1"/>
    <xf numFmtId="49" fontId="7" fillId="2" borderId="0" xfId="3" applyNumberFormat="1" applyFont="1" applyFill="1" applyAlignment="1">
      <alignment horizontal="center"/>
    </xf>
    <xf numFmtId="49" fontId="7" fillId="2" borderId="0" xfId="3" applyNumberFormat="1" applyFont="1" applyFill="1"/>
    <xf numFmtId="49" fontId="1" fillId="2" borderId="1" xfId="3" applyNumberFormat="1" applyFill="1" applyBorder="1" applyAlignment="1">
      <alignment horizontal="center"/>
    </xf>
    <xf numFmtId="0" fontId="1" fillId="2" borderId="1" xfId="3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5" xfId="3" applyFill="1" applyBorder="1"/>
    <xf numFmtId="0" fontId="1" fillId="2" borderId="6" xfId="3" applyFill="1" applyBorder="1"/>
    <xf numFmtId="0" fontId="1" fillId="2" borderId="1" xfId="3" applyFill="1" applyBorder="1" applyAlignment="1">
      <alignment vertical="center" wrapText="1"/>
    </xf>
    <xf numFmtId="0" fontId="8" fillId="2" borderId="1" xfId="3" applyFont="1" applyFill="1" applyBorder="1"/>
    <xf numFmtId="0" fontId="1" fillId="2" borderId="1" xfId="3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ill="1" applyBorder="1"/>
    <xf numFmtId="0" fontId="8" fillId="2" borderId="0" xfId="3" applyFont="1" applyFill="1"/>
    <xf numFmtId="49" fontId="8" fillId="2" borderId="1" xfId="3" applyNumberFormat="1" applyFont="1" applyFill="1" applyBorder="1"/>
    <xf numFmtId="4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/>
    <xf numFmtId="0" fontId="1" fillId="0" borderId="0" xfId="6" applyFont="1"/>
    <xf numFmtId="0" fontId="1" fillId="0" borderId="0" xfId="6" applyFont="1" applyAlignment="1">
      <alignment vertical="center" wrapText="1"/>
    </xf>
    <xf numFmtId="0" fontId="1" fillId="0" borderId="0" xfId="6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3" applyNumberFormat="1"/>
    <xf numFmtId="2" fontId="1" fillId="0" borderId="0" xfId="0" applyNumberFormat="1" applyFont="1"/>
    <xf numFmtId="165" fontId="1" fillId="0" borderId="0" xfId="0" applyNumberFormat="1" applyFont="1"/>
    <xf numFmtId="168" fontId="1" fillId="0" borderId="0" xfId="0" applyNumberFormat="1" applyFont="1"/>
    <xf numFmtId="0" fontId="12" fillId="0" borderId="1" xfId="5" applyFont="1" applyBorder="1" applyAlignment="1">
      <alignment horizontal="center"/>
    </xf>
    <xf numFmtId="0" fontId="12" fillId="0" borderId="0" xfId="5" applyFont="1"/>
    <xf numFmtId="0" fontId="13" fillId="0" borderId="1" xfId="0" applyFont="1" applyBorder="1" applyAlignment="1">
      <alignment horizontal="center" wrapText="1"/>
    </xf>
    <xf numFmtId="0" fontId="13" fillId="0" borderId="1" xfId="5" applyFont="1" applyBorder="1" applyAlignment="1">
      <alignment horizontal="center" wrapText="1"/>
    </xf>
    <xf numFmtId="169" fontId="1" fillId="0" borderId="0" xfId="0" applyNumberFormat="1" applyFont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0" fillId="0" borderId="0" xfId="0" quotePrefix="1"/>
    <xf numFmtId="0" fontId="5" fillId="2" borderId="1" xfId="3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right" vertical="center"/>
      <protection hidden="1"/>
    </xf>
    <xf numFmtId="0" fontId="1" fillId="2" borderId="2" xfId="3" applyFill="1" applyBorder="1" applyAlignment="1">
      <alignment horizontal="center"/>
    </xf>
    <xf numFmtId="0" fontId="1" fillId="2" borderId="2" xfId="3" applyFill="1" applyBorder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Border="1"/>
    <xf numFmtId="0" fontId="12" fillId="0" borderId="2" xfId="5" applyFont="1" applyBorder="1"/>
    <xf numFmtId="0" fontId="12" fillId="0" borderId="6" xfId="5" applyFont="1" applyBorder="1"/>
    <xf numFmtId="0" fontId="12" fillId="0" borderId="8" xfId="5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2" fillId="2" borderId="0" xfId="3" applyFont="1" applyFill="1" applyAlignment="1" applyProtection="1">
      <alignment horizontal="left" wrapText="1"/>
      <protection hidden="1"/>
    </xf>
    <xf numFmtId="0" fontId="4" fillId="2" borderId="0" xfId="3" applyFont="1" applyFill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ill="1" applyBorder="1" applyAlignment="1" applyProtection="1">
      <alignment horizontal="left" vertical="top" wrapText="1"/>
      <protection hidden="1"/>
    </xf>
    <xf numFmtId="0" fontId="1" fillId="2" borderId="6" xfId="3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6" applyFont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FY12/fdp_FiscalBenchmarkReport_12_additions_open.xls" TargetMode="External"/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7109375" style="1" customWidth="1"/>
    <col min="4" max="10" width="25.140625" style="1" customWidth="1"/>
  </cols>
  <sheetData>
    <row r="1" spans="1:10" ht="23.25" customHeight="1" x14ac:dyDescent="0.35">
      <c r="A1" s="129" t="s">
        <v>1564</v>
      </c>
      <c r="B1" s="129"/>
      <c r="C1" s="129"/>
      <c r="D1" s="129"/>
      <c r="E1" s="108"/>
      <c r="F1" s="108"/>
      <c r="G1" s="108"/>
      <c r="H1" s="108"/>
      <c r="I1" s="108"/>
      <c r="J1" s="108"/>
    </row>
    <row r="2" spans="1:10" ht="18" x14ac:dyDescent="0.25">
      <c r="A2" s="109"/>
      <c r="B2" s="109"/>
      <c r="C2" s="109"/>
      <c r="D2" s="109"/>
      <c r="E2" s="108"/>
      <c r="F2" s="108"/>
      <c r="G2" s="108"/>
      <c r="H2" s="108"/>
      <c r="I2" s="108"/>
      <c r="J2" s="108"/>
    </row>
    <row r="3" spans="1:10" ht="44.25" customHeight="1" x14ac:dyDescent="0.25">
      <c r="A3" s="130" t="str">
        <f>IF(D5&lt;&gt;0,D5,"Please select a district")</f>
        <v>Please select a district</v>
      </c>
      <c r="B3" s="130"/>
      <c r="C3" s="131"/>
      <c r="D3" s="110" t="s">
        <v>0</v>
      </c>
      <c r="E3" s="111" t="s">
        <v>43</v>
      </c>
      <c r="F3" s="111" t="s">
        <v>44</v>
      </c>
      <c r="G3" s="111" t="s">
        <v>45</v>
      </c>
      <c r="H3" s="111" t="s">
        <v>46</v>
      </c>
      <c r="I3" s="111" t="s">
        <v>47</v>
      </c>
      <c r="J3" s="111" t="s">
        <v>48</v>
      </c>
    </row>
    <row r="4" spans="1:10" x14ac:dyDescent="0.25">
      <c r="A4" s="38"/>
      <c r="B4" s="38"/>
      <c r="C4" s="112" t="s">
        <v>1</v>
      </c>
      <c r="D4" s="2" t="str">
        <f>IF(D$5&lt;&gt;0,VLOOKUP(D5,components!A$3:B$613,2,FALSE),"")</f>
        <v/>
      </c>
      <c r="E4" s="103"/>
      <c r="F4" s="104"/>
      <c r="G4" s="104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25">
      <c r="A5" s="36"/>
      <c r="B5" s="36"/>
      <c r="C5" s="35" t="s">
        <v>2</v>
      </c>
      <c r="D5" s="45"/>
      <c r="E5" s="80" t="str">
        <f>IF(D$5&lt;&gt;0,VLOOKUP(D$4,components!B$3:C$613,2,FALSE),"")</f>
        <v/>
      </c>
      <c r="F5" s="105"/>
      <c r="G5" s="105"/>
      <c r="H5" s="45"/>
      <c r="I5" s="45"/>
      <c r="J5" s="45"/>
    </row>
    <row r="6" spans="1:10" ht="15.75" x14ac:dyDescent="0.25">
      <c r="A6" s="37" t="s">
        <v>3</v>
      </c>
      <c r="B6" s="37"/>
      <c r="C6" s="37"/>
      <c r="D6" s="3"/>
      <c r="E6" s="3"/>
      <c r="F6" s="3"/>
      <c r="G6" s="3"/>
      <c r="H6" s="3"/>
      <c r="I6" s="3"/>
      <c r="J6" s="3"/>
    </row>
    <row r="7" spans="1:10" x14ac:dyDescent="0.25">
      <c r="A7" s="39"/>
      <c r="B7" s="77" t="s">
        <v>50</v>
      </c>
      <c r="C7" s="39"/>
      <c r="D7" s="2"/>
      <c r="E7" s="11" t="s">
        <v>1452</v>
      </c>
      <c r="F7" s="11" t="s">
        <v>1452</v>
      </c>
      <c r="G7" s="11" t="s">
        <v>1452</v>
      </c>
      <c r="H7" s="2" t="str">
        <f>IF(H$5&lt;&gt;0,VLOOKUP(H$4,components!B$3:AU$613,3,FALSE),"")</f>
        <v/>
      </c>
      <c r="I7" s="2" t="str">
        <f>IF(I$5&lt;&gt;0,VLOOKUP(I$4,components!B$3:AV$613,3,FALSE),"")</f>
        <v/>
      </c>
      <c r="J7" s="2" t="str">
        <f>IF(J$5&lt;&gt;0,VLOOKUP(J$4,components!B$3:AW$613,3,FALSE),"")</f>
        <v/>
      </c>
    </row>
    <row r="8" spans="1:10" x14ac:dyDescent="0.25">
      <c r="A8" s="39"/>
      <c r="B8" s="78" t="s">
        <v>1390</v>
      </c>
      <c r="C8" s="39"/>
      <c r="D8" s="13" t="str">
        <f>IF(D$5&lt;&gt;0,VLOOKUP(D$4,components!B$3:AS$613,4,FALSE),"")</f>
        <v/>
      </c>
      <c r="E8" s="11" t="s">
        <v>1452</v>
      </c>
      <c r="F8" s="11" t="s">
        <v>1452</v>
      </c>
      <c r="G8" s="11" t="s">
        <v>1452</v>
      </c>
      <c r="H8" s="2" t="str">
        <f>IF(H$5&lt;&gt;0,VLOOKUP(H$4,components!B$3:AU$613,4,FALSE),"")</f>
        <v/>
      </c>
      <c r="I8" s="2" t="str">
        <f>IF(I$5&lt;&gt;0,VLOOKUP(I$4,components!B$3:AV$613,4,FALSE),"")</f>
        <v/>
      </c>
      <c r="J8" s="2" t="str">
        <f>IF(J$5&lt;&gt;0,VLOOKUP(J$4,components!B$3:AW$613,4,FALSE),"")</f>
        <v/>
      </c>
    </row>
    <row r="9" spans="1:10" x14ac:dyDescent="0.25">
      <c r="A9" s="39"/>
      <c r="B9" s="78" t="s">
        <v>51</v>
      </c>
      <c r="C9" s="39"/>
      <c r="D9" s="2" t="str">
        <f>IF(D$5&lt;&gt;0,VLOOKUP(D$4,components!B$3:AS$613,5,FALSE),"")</f>
        <v/>
      </c>
      <c r="E9" s="11" t="s">
        <v>1452</v>
      </c>
      <c r="F9" s="11" t="s">
        <v>1452</v>
      </c>
      <c r="G9" s="11" t="s">
        <v>1452</v>
      </c>
      <c r="H9" s="2" t="str">
        <f>IF(H$5&lt;&gt;0,VLOOKUP(H$4,components!B$3:AU$613,5,FALSE),"")</f>
        <v/>
      </c>
      <c r="I9" s="2" t="str">
        <f>IF(I$5&lt;&gt;0,VLOOKUP(I$4,components!B$3:AV$613,5,FALSE),"")</f>
        <v/>
      </c>
      <c r="J9" s="2" t="str">
        <f>IF(J$5&lt;&gt;0,VLOOKUP(J$4,components!B$3:AW$613,5,FALSE),"")</f>
        <v/>
      </c>
    </row>
    <row r="10" spans="1:10" x14ac:dyDescent="0.25">
      <c r="A10" s="38"/>
      <c r="B10" s="106"/>
      <c r="C10" s="39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37" t="s">
        <v>1565</v>
      </c>
      <c r="B11" s="40"/>
      <c r="C11" s="40"/>
      <c r="D11" s="23"/>
      <c r="E11" s="21"/>
      <c r="F11" s="21"/>
      <c r="G11" s="21"/>
      <c r="H11" s="23"/>
      <c r="I11" s="23"/>
      <c r="J11" s="23"/>
    </row>
    <row r="12" spans="1:10" x14ac:dyDescent="0.25">
      <c r="A12" s="39"/>
      <c r="B12" s="107" t="s">
        <v>4</v>
      </c>
      <c r="C12" s="39"/>
      <c r="D12" s="5" t="str">
        <f>IF(D$5&lt;&gt;0,VLOOKUP(D$4,components!B$3:AS$613,6,FALSE),"")</f>
        <v/>
      </c>
      <c r="E12" s="5" t="str">
        <f>IF(D$5&lt;&gt;0,VLOOKUP(E$5,counties!A$2:AM$89,2,FALSE),"")</f>
        <v/>
      </c>
      <c r="F12" s="5" t="str">
        <f>IF(D$5&lt;&gt;0,VLOOKUP(D$4,sim_dist!A$2:AM$609,2,FALSE),"")</f>
        <v/>
      </c>
      <c r="G12" s="6" t="str">
        <f>IF(D$5&lt;&gt;0,state!A$2,"")</f>
        <v/>
      </c>
      <c r="H12" s="5" t="str">
        <f>IF(H$5&lt;&gt;0,VLOOKUP(H$4,components!B$3:AW$613,6,FALSE),"")</f>
        <v/>
      </c>
      <c r="I12" s="5" t="str">
        <f>IF(I$5&lt;&gt;0,VLOOKUP(I$4,components!B$3:AX$613,6,FALSE),"")</f>
        <v/>
      </c>
      <c r="J12" s="5" t="str">
        <f>IF(J$5&lt;&gt;0,VLOOKUP(J$4,components!B$3:AY$613,6,FALSE),"")</f>
        <v/>
      </c>
    </row>
    <row r="13" spans="1:10" x14ac:dyDescent="0.25">
      <c r="A13" s="39"/>
      <c r="B13" s="78" t="s">
        <v>5</v>
      </c>
      <c r="C13" s="39"/>
      <c r="D13" s="7" t="str">
        <f>IF(D$5&lt;&gt;0,VLOOKUP(D$4,components!B$3:AS$613,7,FALSE),"")</f>
        <v/>
      </c>
      <c r="E13" s="7" t="str">
        <f>IF(D$5&lt;&gt;0,VLOOKUP(E$5,counties!A$2:AM$89,3,FALSE),"")</f>
        <v/>
      </c>
      <c r="F13" s="7" t="str">
        <f>IF(D$5&lt;&gt;0,VLOOKUP(D$4,sim_dist!A$2:AM$609,3,FALSE),"")</f>
        <v/>
      </c>
      <c r="G13" s="7" t="str">
        <f>IF(D$5&lt;&gt;0,state!B$2,"")</f>
        <v/>
      </c>
      <c r="H13" s="7" t="str">
        <f>IF(H$5&lt;&gt;0,VLOOKUP(H$4,components!B$3:AW$613,7,FALSE),"")</f>
        <v/>
      </c>
      <c r="I13" s="7" t="str">
        <f>IF(I$5&lt;&gt;0,VLOOKUP(I$4,components!B$3:AX$613,7,FALSE),"")</f>
        <v/>
      </c>
      <c r="J13" s="7" t="str">
        <f>IF(J$5&lt;&gt;0,VLOOKUP(J$4,components!B$3:AY$613,7,FALSE),"")</f>
        <v/>
      </c>
    </row>
    <row r="14" spans="1:10" x14ac:dyDescent="0.25">
      <c r="A14" s="39"/>
      <c r="B14" s="78" t="s">
        <v>6</v>
      </c>
      <c r="C14" s="39"/>
      <c r="D14" s="5" t="str">
        <f>IF(D$5&lt;&gt;0,VLOOKUP(D$4,components!B$3:AS$613,8,FALSE),"")</f>
        <v/>
      </c>
      <c r="E14" s="5" t="str">
        <f>IF(D$5&lt;&gt;0,VLOOKUP(E$5,counties!A$2:AM$89,4,FALSE),"")</f>
        <v/>
      </c>
      <c r="F14" s="5" t="str">
        <f>IF(D$5&lt;&gt;0,VLOOKUP(D$4,sim_dist!A$2:AM$609,4,FALSE),"")</f>
        <v/>
      </c>
      <c r="G14" s="6" t="str">
        <f>IF(D$5&lt;&gt;0,state!C$2,"")</f>
        <v/>
      </c>
      <c r="H14" s="5" t="str">
        <f>IF(H$5&lt;&gt;0,VLOOKUP(H$4,components!B$3:AW$613,8,FALSE),"")</f>
        <v/>
      </c>
      <c r="I14" s="5" t="str">
        <f>IF(I$5&lt;&gt;0,VLOOKUP(I$4,components!B$3:AX$613,8,FALSE),"")</f>
        <v/>
      </c>
      <c r="J14" s="5" t="str">
        <f>IF(J$5&lt;&gt;0,VLOOKUP(J$4,components!B$3:AY$613,8,FALSE),"")</f>
        <v/>
      </c>
    </row>
    <row r="15" spans="1:10" x14ac:dyDescent="0.25">
      <c r="A15" s="39"/>
      <c r="B15" s="78" t="s">
        <v>7</v>
      </c>
      <c r="C15" s="39"/>
      <c r="D15" s="9" t="str">
        <f>IF(D$5&lt;&gt;0,VLOOKUP(D$4,components!B$3:AS$613,9,FALSE),"")</f>
        <v/>
      </c>
      <c r="E15" s="9" t="str">
        <f>IF(D$5&lt;&gt;0,VLOOKUP(E$5,counties!A$2:AM$89,5,FALSE),"")</f>
        <v/>
      </c>
      <c r="F15" s="9" t="str">
        <f>IF(D$5&lt;&gt;0,VLOOKUP(D$4,sim_dist!A$2:AM$609,5,FALSE),"")</f>
        <v/>
      </c>
      <c r="G15" s="9" t="str">
        <f>IF(D$5&lt;&gt;0,state!D$2,"")</f>
        <v/>
      </c>
      <c r="H15" s="9" t="str">
        <f>IF(H$5&lt;&gt;0,VLOOKUP(H$4,components!B$3:AW$613,9,FALSE),"")</f>
        <v/>
      </c>
      <c r="I15" s="9" t="str">
        <f>IF(I$5&lt;&gt;0,VLOOKUP(I$4,components!B$3:AX$613,9,FALSE),"")</f>
        <v/>
      </c>
      <c r="J15" s="9" t="str">
        <f>IF(J$5&lt;&gt;0,VLOOKUP(J$4,components!B$3:AY$613,9,FALSE),"")</f>
        <v/>
      </c>
    </row>
    <row r="16" spans="1:10" x14ac:dyDescent="0.25">
      <c r="A16" s="39"/>
      <c r="B16" s="78" t="s">
        <v>52</v>
      </c>
      <c r="C16" s="39"/>
      <c r="D16" s="7" t="str">
        <f>IF(D$5&lt;&gt;0,VLOOKUP(D$4,components!B$3:AS$613,10,FALSE),"")</f>
        <v/>
      </c>
      <c r="E16" s="7" t="str">
        <f>IF(D$5&lt;&gt;0,VLOOKUP(E$5,counties!A$2:AM$89,6,FALSE),"")</f>
        <v/>
      </c>
      <c r="F16" s="7" t="str">
        <f>IF(D$5&lt;&gt;0,VLOOKUP(D$4,sim_dist!A$2:AM$609,6,FALSE),"")</f>
        <v/>
      </c>
      <c r="G16" s="7" t="str">
        <f>IF(D$5&lt;&gt;0,state!E$2,"")</f>
        <v/>
      </c>
      <c r="H16" s="7" t="str">
        <f>IF(H$5&lt;&gt;0,VLOOKUP(H$4,components!B$3:AW$613,10,FALSE),"")</f>
        <v/>
      </c>
      <c r="I16" s="7" t="str">
        <f>IF(I$5&lt;&gt;0,VLOOKUP(I$4,components!B$3:AX$613,10,FALSE),"")</f>
        <v/>
      </c>
      <c r="J16" s="7" t="str">
        <f>IF(J$5&lt;&gt;0,VLOOKUP(J$4,components!B$3:AY$613,10,FALSE),"")</f>
        <v/>
      </c>
    </row>
    <row r="17" spans="1:10" x14ac:dyDescent="0.25">
      <c r="A17" s="38"/>
      <c r="B17" s="39"/>
      <c r="C17" s="39"/>
      <c r="D17" s="28"/>
      <c r="E17" s="18"/>
      <c r="F17" s="28"/>
      <c r="G17" s="18"/>
      <c r="H17" s="18"/>
      <c r="I17" s="18"/>
      <c r="J17" s="18"/>
    </row>
    <row r="18" spans="1:10" ht="15.75" x14ac:dyDescent="0.25">
      <c r="A18" s="37" t="s">
        <v>49</v>
      </c>
      <c r="B18" s="39"/>
      <c r="C18" s="39"/>
      <c r="D18" s="24"/>
      <c r="E18" s="23"/>
      <c r="F18" s="24"/>
      <c r="G18" s="23"/>
      <c r="H18" s="23"/>
      <c r="I18" s="23"/>
      <c r="J18" s="23"/>
    </row>
    <row r="19" spans="1:10" x14ac:dyDescent="0.25">
      <c r="A19" s="40"/>
      <c r="B19" s="78" t="s">
        <v>1566</v>
      </c>
      <c r="C19" s="39"/>
      <c r="D19" s="5" t="str">
        <f>IF(D$5&lt;&gt;0,VLOOKUP(D$4,components!B$3:AS$613,11,FALSE),"")</f>
        <v/>
      </c>
      <c r="E19" s="11" t="s">
        <v>1452</v>
      </c>
      <c r="F19" s="11" t="s">
        <v>1452</v>
      </c>
      <c r="G19" s="11" t="s">
        <v>1452</v>
      </c>
      <c r="H19" s="5" t="str">
        <f>IF(H$5&lt;&gt;0,VLOOKUP(H$4,components!B$3:AW$613,11,FALSE),"")</f>
        <v/>
      </c>
      <c r="I19" s="5" t="str">
        <f>IF(I$5&lt;&gt;0,VLOOKUP(I$4,components!B$3:AX$613,11,FALSE),"")</f>
        <v/>
      </c>
      <c r="J19" s="5" t="str">
        <f>IF(J$5&lt;&gt;0,VLOOKUP(J$4,components!B$3:AY$613,11,FALSE),"")</f>
        <v/>
      </c>
    </row>
    <row r="20" spans="1:10" x14ac:dyDescent="0.25">
      <c r="A20" s="40"/>
      <c r="B20" s="78" t="s">
        <v>1567</v>
      </c>
      <c r="C20" s="39"/>
      <c r="D20" s="5" t="str">
        <f>IF(D$5&lt;&gt;0,VLOOKUP(D$4,components!B$3:AS$613,12,FALSE),"")</f>
        <v/>
      </c>
      <c r="E20" s="11" t="s">
        <v>1452</v>
      </c>
      <c r="F20" s="11" t="s">
        <v>1452</v>
      </c>
      <c r="G20" s="11" t="s">
        <v>1452</v>
      </c>
      <c r="H20" s="5" t="str">
        <f>IF(H$5&lt;&gt;0,VLOOKUP(H$4,components!B$3:AW$613,12,FALSE),"")</f>
        <v/>
      </c>
      <c r="I20" s="5" t="str">
        <f>IF(I$5&lt;&gt;0,VLOOKUP(I$4,components!B$3:AX$613,12,FALSE),"")</f>
        <v/>
      </c>
      <c r="J20" s="5" t="str">
        <f>IF(J$5&lt;&gt;0,VLOOKUP(J$4,components!B$3:AY$613,12,FALSE),"")</f>
        <v/>
      </c>
    </row>
    <row r="21" spans="1:10" x14ac:dyDescent="0.25">
      <c r="A21" s="39"/>
      <c r="B21" s="78" t="s">
        <v>1389</v>
      </c>
      <c r="C21" s="39"/>
      <c r="D21" s="10" t="str">
        <f>IF(D$5&lt;&gt;0,VLOOKUP(D$4,components!B$3:AS$613,13,FALSE),"")</f>
        <v/>
      </c>
      <c r="E21" s="10" t="str">
        <f>IF(D$5&lt;&gt;0,VLOOKUP(E$5,counties!A$2:AM$89,7,FALSE),"")</f>
        <v/>
      </c>
      <c r="F21" s="10" t="str">
        <f>IF(D$5&lt;&gt;0,VLOOKUP(D$4,sim_dist!A$2:AM$609,7,FALSE),"")</f>
        <v/>
      </c>
      <c r="G21" s="11" t="str">
        <f>IF(D$5&lt;&gt;0,state!F$2,"")</f>
        <v/>
      </c>
      <c r="H21" s="10" t="str">
        <f>IF(H$5&lt;&gt;0,VLOOKUP(H$4,components!B$3:AW$613,13,FALSE),"")</f>
        <v/>
      </c>
      <c r="I21" s="13" t="str">
        <f>IF(I$5&lt;&gt;0,VLOOKUP(I$4,components!B$3:AX$613,13,FALSE),"")</f>
        <v/>
      </c>
      <c r="J21" s="13" t="str">
        <f>IF(J$5&lt;&gt;0,VLOOKUP(J$4,components!B$3:AY$613,13,FALSE),"")</f>
        <v/>
      </c>
    </row>
    <row r="22" spans="1:10" x14ac:dyDescent="0.25">
      <c r="A22" s="39"/>
      <c r="B22" s="78" t="s">
        <v>54</v>
      </c>
      <c r="C22" s="39"/>
      <c r="D22" s="10" t="str">
        <f>IF(D$5&lt;&gt;0,VLOOKUP(D$4,components!B$3:AS$613,14,FALSE),"")</f>
        <v/>
      </c>
      <c r="E22" s="10" t="str">
        <f>IF(D$5&lt;&gt;0,VLOOKUP(E$5,counties!A$2:AM$89,8,FALSE),"")</f>
        <v/>
      </c>
      <c r="F22" s="10" t="str">
        <f>IF(D$5&lt;&gt;0,VLOOKUP(D$4,sim_dist!A$2:AM$609,8,FALSE),"")</f>
        <v/>
      </c>
      <c r="G22" s="11" t="str">
        <f>IF(D$5&lt;&gt;0,state!G$2,"")</f>
        <v/>
      </c>
      <c r="H22" s="10" t="str">
        <f>IF(H$5&lt;&gt;0,VLOOKUP(H$4,components!B$3:AW$613,14,FALSE),"")</f>
        <v/>
      </c>
      <c r="I22" s="13" t="str">
        <f>IF(I$5&lt;&gt;0,VLOOKUP(I$4,components!B$3:AX$613,14,FALSE),"")</f>
        <v/>
      </c>
      <c r="J22" s="13" t="str">
        <f>IF(J$5&lt;&gt;0,VLOOKUP(J$4,components!B$3:AY$613,14,FALSE),"")</f>
        <v/>
      </c>
    </row>
    <row r="23" spans="1:10" x14ac:dyDescent="0.25">
      <c r="A23" s="39"/>
      <c r="B23" s="78" t="s">
        <v>53</v>
      </c>
      <c r="C23" s="39"/>
      <c r="D23" s="10" t="str">
        <f>IF(D$5&lt;&gt;0,VLOOKUP(D$4,components!B$3:AS$613,15,FALSE),"")</f>
        <v/>
      </c>
      <c r="E23" s="10" t="str">
        <f>IF(D$5&lt;&gt;0,VLOOKUP(E$5,counties!A$2:AM$89,9,FALSE),"")</f>
        <v/>
      </c>
      <c r="F23" s="10" t="str">
        <f>IF(D$5&lt;&gt;0,VLOOKUP(D$4,sim_dist!A$2:AM$609,9,FALSE),"")</f>
        <v/>
      </c>
      <c r="G23" s="11" t="str">
        <f>IF(D$5&lt;&gt;0,state!H$2,"")</f>
        <v/>
      </c>
      <c r="H23" s="10" t="str">
        <f>IF(H$5&lt;&gt;0,VLOOKUP(H$4,components!B$3:AW$613,15,FALSE),"")</f>
        <v/>
      </c>
      <c r="I23" s="13" t="str">
        <f>IF(I$5&lt;&gt;0,VLOOKUP(I$4,components!B$3:AX$613,15,FALSE),"")</f>
        <v/>
      </c>
      <c r="J23" s="13" t="str">
        <f>IF(J$5&lt;&gt;0,VLOOKUP(J$4,components!B$3:AY$613,15,FALSE),"")</f>
        <v/>
      </c>
    </row>
    <row r="24" spans="1:10" x14ac:dyDescent="0.25">
      <c r="A24" s="39"/>
      <c r="B24" s="78" t="s">
        <v>1448</v>
      </c>
      <c r="C24" s="39"/>
      <c r="D24" s="10" t="str">
        <f>IF(D$5&lt;&gt;0,VLOOKUP(D$4,components!B$3:AS$613,16,FALSE),"")</f>
        <v/>
      </c>
      <c r="E24" s="10" t="str">
        <f>IF(D$5&lt;&gt;0,VLOOKUP(E$5,counties!A$2:AM$89,10,FALSE),"")</f>
        <v/>
      </c>
      <c r="F24" s="10" t="str">
        <f>IF(D$5&lt;&gt;0,VLOOKUP(D$4,sim_dist!A$2:AM$609,10,FALSE),"")</f>
        <v/>
      </c>
      <c r="G24" s="11" t="str">
        <f>IF(D$5&lt;&gt;0,state!I$2,"")</f>
        <v/>
      </c>
      <c r="H24" s="10" t="str">
        <f>IF(H$5&lt;&gt;0,VLOOKUP(H$4,components!B$3:AW$613,16,FALSE),"")</f>
        <v/>
      </c>
      <c r="I24" s="13" t="str">
        <f>IF(I$5&lt;&gt;0,VLOOKUP(I$4,components!B$3:AX$613,16,FALSE),"")</f>
        <v/>
      </c>
      <c r="J24" s="13" t="str">
        <f>IF(J$5&lt;&gt;0,VLOOKUP(J$4,components!B$3:AY$613,16,FALSE),"")</f>
        <v/>
      </c>
    </row>
    <row r="25" spans="1:10" x14ac:dyDescent="0.25">
      <c r="A25" s="38"/>
      <c r="B25" s="39"/>
      <c r="C25" s="39"/>
      <c r="D25" s="20"/>
      <c r="E25" s="22"/>
      <c r="F25" s="20"/>
      <c r="G25" s="22"/>
      <c r="H25" s="22"/>
      <c r="I25" s="22"/>
      <c r="J25" s="22"/>
    </row>
    <row r="26" spans="1:10" ht="15.75" x14ac:dyDescent="0.25">
      <c r="A26" s="37" t="s">
        <v>8</v>
      </c>
      <c r="B26" s="40"/>
      <c r="C26" s="40"/>
      <c r="D26" s="24"/>
      <c r="E26" s="21"/>
      <c r="F26" s="24"/>
      <c r="G26" s="21"/>
      <c r="H26" s="21"/>
      <c r="I26" s="21"/>
      <c r="J26" s="21"/>
    </row>
    <row r="27" spans="1:10" x14ac:dyDescent="0.25">
      <c r="A27" s="39"/>
      <c r="B27" s="78" t="s">
        <v>9</v>
      </c>
      <c r="C27" s="39"/>
      <c r="D27" s="5" t="str">
        <f>IF(D$5&lt;&gt;0,VLOOKUP(D$4,components!B$3:AS$613,17,FALSE),"")</f>
        <v/>
      </c>
      <c r="E27" s="5" t="str">
        <f>IF(D$5&lt;&gt;0,VLOOKUP(E$5,counties!A$2:AM$89,11,FALSE),"")</f>
        <v/>
      </c>
      <c r="F27" s="5" t="str">
        <f>IF(D$5&lt;&gt;0,VLOOKUP(D$4,sim_dist!A$2:AM$609,11,FALSE),"")</f>
        <v/>
      </c>
      <c r="G27" s="6" t="str">
        <f>IF(D$5&lt;&gt;0,state!J$2,"")</f>
        <v/>
      </c>
      <c r="H27" s="5" t="str">
        <f>IF(H$5&lt;&gt;0,VLOOKUP(H$4,components!B$3:AW$613,17,FALSE),"")</f>
        <v/>
      </c>
      <c r="I27" s="5" t="str">
        <f>IF(I$5&lt;&gt;0,VLOOKUP(I$4,components!B$3:AX$613,17,FALSE),"")</f>
        <v/>
      </c>
      <c r="J27" s="5" t="str">
        <f>IF(J$5&lt;&gt;0,VLOOKUP(J$4,components!B$3:AY$613,17,FALSE),"")</f>
        <v/>
      </c>
    </row>
    <row r="28" spans="1:10" x14ac:dyDescent="0.25">
      <c r="A28" s="39"/>
      <c r="B28" s="78" t="s">
        <v>1511</v>
      </c>
      <c r="C28" s="39"/>
      <c r="D28" s="10" t="str">
        <f>IF(D$5&lt;&gt;0,VLOOKUP(D$4,components!B$3:AS$613,18,FALSE),"")</f>
        <v/>
      </c>
      <c r="E28" s="10" t="str">
        <f>IF(D$5&lt;&gt;0,VLOOKUP(E$5,counties!A$2:AM$89,12,FALSE),"")</f>
        <v/>
      </c>
      <c r="F28" s="10" t="str">
        <f>IF(D$5&lt;&gt;0,VLOOKUP(D$4,sim_dist!A$2:AM$609,12,FALSE),"")</f>
        <v/>
      </c>
      <c r="G28" s="10" t="str">
        <f>IF(D$5&lt;&gt;0,state!K$2,"")</f>
        <v/>
      </c>
      <c r="H28" s="10" t="str">
        <f>IF(H$5&lt;&gt;0,VLOOKUP(H$4,components!B$3:AW$613,18,FALSE),"")</f>
        <v/>
      </c>
      <c r="I28" s="13" t="str">
        <f>IF(I$5&lt;&gt;0,VLOOKUP(I$4,components!B$3:AX$613,18,FALSE),"")</f>
        <v/>
      </c>
      <c r="J28" s="13" t="str">
        <f>IF(J$5&lt;&gt;0,VLOOKUP(J$4,components!B$3:AY$613,18,FALSE),"")</f>
        <v/>
      </c>
    </row>
    <row r="29" spans="1:10" x14ac:dyDescent="0.25">
      <c r="A29" s="39"/>
      <c r="B29" s="78" t="s">
        <v>1512</v>
      </c>
      <c r="C29" s="39"/>
      <c r="D29" s="10" t="str">
        <f>IF(D$5&lt;&gt;0,VLOOKUP(D$4,components!B$3:AS$613,19,FALSE),"")</f>
        <v/>
      </c>
      <c r="E29" s="10" t="str">
        <f>IF(D$5&lt;&gt;0,VLOOKUP(E$5,counties!A$2:AM$89,13,FALSE),"")</f>
        <v/>
      </c>
      <c r="F29" s="10" t="str">
        <f>IF(D$5&lt;&gt;0,VLOOKUP(D$4,sim_dist!A$2:AM$609,13,FALSE),"")</f>
        <v/>
      </c>
      <c r="G29" s="10" t="str">
        <f>IF(D$5&lt;&gt;0,state!L$2,"")</f>
        <v/>
      </c>
      <c r="H29" s="10" t="str">
        <f>IF(H$5&lt;&gt;0,VLOOKUP(H$4,components!B$3:AW$613,19,FALSE),"")</f>
        <v/>
      </c>
      <c r="I29" s="13" t="str">
        <f>IF(I$5&lt;&gt;0,VLOOKUP(I$4,components!B$3:AX$613,19,FALSE),"")</f>
        <v/>
      </c>
      <c r="J29" s="13" t="str">
        <f>IF(J$5&lt;&gt;0,VLOOKUP(J$4,components!B$3:AY$613,19,FALSE),"")</f>
        <v/>
      </c>
    </row>
    <row r="30" spans="1:10" x14ac:dyDescent="0.25">
      <c r="A30" s="39"/>
      <c r="B30" s="78" t="s">
        <v>10</v>
      </c>
      <c r="C30" s="39"/>
      <c r="D30" s="7" t="str">
        <f>IF(D$5&lt;&gt;0,VLOOKUP(D$4,components!B$3:AS$613,20,FALSE),"")</f>
        <v/>
      </c>
      <c r="E30" s="7" t="str">
        <f>IF(D$5&lt;&gt;0,VLOOKUP(E$5,counties!A$2:AM$89,14,FALSE),"")</f>
        <v/>
      </c>
      <c r="F30" s="7" t="str">
        <f>IF(D$5&lt;&gt;0,VLOOKUP(D$4,sim_dist!A$2:AM$609,14,FALSE),"")</f>
        <v/>
      </c>
      <c r="G30" s="8" t="str">
        <f>IF(D$5&lt;&gt;0,state!M$2,"")</f>
        <v/>
      </c>
      <c r="H30" s="7" t="str">
        <f>IF(H$5&lt;&gt;0,VLOOKUP(H$4,components!B$3:AW$613,20,FALSE),"")</f>
        <v/>
      </c>
      <c r="I30" s="7" t="str">
        <f>IF(I$5&lt;&gt;0,VLOOKUP(I$4,components!B$3:AX$613,20,FALSE),"")</f>
        <v/>
      </c>
      <c r="J30" s="7" t="str">
        <f>IF(J$5&lt;&gt;0,VLOOKUP(J$4,components!B$3:AY$613,20,FALSE),"")</f>
        <v/>
      </c>
    </row>
    <row r="31" spans="1:10" x14ac:dyDescent="0.25">
      <c r="A31" s="39"/>
      <c r="B31" s="78" t="s">
        <v>11</v>
      </c>
      <c r="C31" s="39"/>
      <c r="D31" s="7" t="str">
        <f>IF(D$5&lt;&gt;0,VLOOKUP(D$4,components!B$3:AS$613,21,FALSE),"")</f>
        <v/>
      </c>
      <c r="E31" s="7" t="str">
        <f>IF(D$5&lt;&gt;0,VLOOKUP(E$5,counties!A$2:AM$89,15,FALSE),"")</f>
        <v/>
      </c>
      <c r="F31" s="7" t="str">
        <f>IF(D$5&lt;&gt;0,VLOOKUP(D$4,sim_dist!A$2:AM$609,15,FALSE),"")</f>
        <v/>
      </c>
      <c r="G31" s="8" t="str">
        <f>IF(D$5&lt;&gt;0,state!N$2,"")</f>
        <v/>
      </c>
      <c r="H31" s="7" t="str">
        <f>IF(H$5&lt;&gt;0,VLOOKUP(H$4,components!B$3:AW$613,21,FALSE),"")</f>
        <v/>
      </c>
      <c r="I31" s="7" t="str">
        <f>IF(I$5&lt;&gt;0,VLOOKUP(I$4,components!B$3:AX$613,21,FALSE),"")</f>
        <v/>
      </c>
      <c r="J31" s="7" t="str">
        <f>IF(J$5&lt;&gt;0,VLOOKUP(J$4,components!B$3:AY$613,21,FALSE),"")</f>
        <v/>
      </c>
    </row>
    <row r="32" spans="1:10" x14ac:dyDescent="0.25">
      <c r="A32" s="39"/>
      <c r="B32" s="78" t="s">
        <v>12</v>
      </c>
      <c r="C32" s="39"/>
      <c r="D32" s="7" t="str">
        <f>IF(D$5&lt;&gt;0,VLOOKUP(D$4,components!B$3:AS$613,22,FALSE),"")</f>
        <v/>
      </c>
      <c r="E32" s="7" t="str">
        <f>IF(D$5&lt;&gt;0,VLOOKUP(E$5,counties!A$2:AM$89,16,FALSE),"")</f>
        <v/>
      </c>
      <c r="F32" s="7" t="str">
        <f>IF(D$5&lt;&gt;0,VLOOKUP(D$4,sim_dist!A$2:AM$609,16,FALSE),"")</f>
        <v/>
      </c>
      <c r="G32" s="8" t="str">
        <f>IF(D$5&lt;&gt;0,state!O$2,"")</f>
        <v/>
      </c>
      <c r="H32" s="7" t="str">
        <f>IF(H$5&lt;&gt;0,VLOOKUP(H$4,components!B$3:AW$613,22,FALSE),"")</f>
        <v/>
      </c>
      <c r="I32" s="7" t="str">
        <f>IF(I$5&lt;&gt;0,VLOOKUP(I$4,components!B$3:AX$613,22,FALSE),"")</f>
        <v/>
      </c>
      <c r="J32" s="7" t="str">
        <f>IF(J$5&lt;&gt;0,VLOOKUP(J$4,components!B$3:AY$613,22,FALSE),"")</f>
        <v/>
      </c>
    </row>
    <row r="33" spans="1:10" x14ac:dyDescent="0.25">
      <c r="A33" s="39"/>
      <c r="B33" s="78" t="s">
        <v>13</v>
      </c>
      <c r="C33" s="39"/>
      <c r="D33" s="5" t="str">
        <f>IF(D$5&lt;&gt;0,VLOOKUP(D$4,components!B$3:AS$613,23,FALSE),"")</f>
        <v/>
      </c>
      <c r="E33" s="5" t="str">
        <f>IF(D$5&lt;&gt;0,VLOOKUP(E$5,counties!A$2:AM$89,17,FALSE),"")</f>
        <v/>
      </c>
      <c r="F33" s="5" t="str">
        <f>IF(D$5&lt;&gt;0,VLOOKUP(D$4,sim_dist!A$2:AM$609,17,FALSE),"")</f>
        <v/>
      </c>
      <c r="G33" s="6" t="str">
        <f>IF(D$5&lt;&gt;0,state!P$2,"")</f>
        <v/>
      </c>
      <c r="H33" s="5" t="str">
        <f>IF(H$5&lt;&gt;0,VLOOKUP(H$4,components!B$3:AW$613,23,FALSE),"")</f>
        <v/>
      </c>
      <c r="I33" s="5" t="str">
        <f>IF(I$5&lt;&gt;0,VLOOKUP(I$4,components!B$3:AX$613,23,FALSE),"")</f>
        <v/>
      </c>
      <c r="J33" s="5" t="str">
        <f>IF(J$5&lt;&gt;0,VLOOKUP(J$4,components!B$3:AY$613,23,FALSE),"")</f>
        <v/>
      </c>
    </row>
    <row r="34" spans="1:10" x14ac:dyDescent="0.25">
      <c r="A34" s="38"/>
      <c r="B34" s="39"/>
      <c r="C34" s="39"/>
      <c r="D34" s="28"/>
      <c r="E34" s="27"/>
      <c r="F34" s="28"/>
      <c r="G34" s="18"/>
      <c r="H34" s="18"/>
      <c r="I34" s="18"/>
      <c r="J34" s="18"/>
    </row>
    <row r="35" spans="1:10" ht="15.75" x14ac:dyDescent="0.25">
      <c r="A35" s="37" t="s">
        <v>14</v>
      </c>
      <c r="B35" s="40"/>
      <c r="C35" s="40"/>
      <c r="D35" s="20"/>
      <c r="E35" s="31"/>
      <c r="F35" s="20"/>
      <c r="G35" s="19"/>
      <c r="H35" s="19"/>
      <c r="I35" s="19"/>
      <c r="J35" s="19"/>
    </row>
    <row r="36" spans="1:10" x14ac:dyDescent="0.25">
      <c r="A36" s="38"/>
      <c r="B36" s="40" t="s">
        <v>15</v>
      </c>
      <c r="C36" s="39"/>
      <c r="D36" s="24"/>
      <c r="E36" s="29"/>
      <c r="F36" s="24"/>
      <c r="G36" s="23"/>
      <c r="H36" s="30"/>
      <c r="I36" s="30"/>
      <c r="J36" s="30"/>
    </row>
    <row r="37" spans="1:10" x14ac:dyDescent="0.25">
      <c r="A37" s="39"/>
      <c r="B37" s="40"/>
      <c r="C37" s="39" t="s">
        <v>16</v>
      </c>
      <c r="D37" s="13" t="str">
        <f>IF(D$5&lt;&gt;0,VLOOKUP(D$4,components!B$3:AS$613,24,FALSE),"")</f>
        <v/>
      </c>
      <c r="E37" s="10" t="str">
        <f>IF(D$5&lt;&gt;0,VLOOKUP(E$5,counties!A$2:AM$89,18,FALSE),"")</f>
        <v/>
      </c>
      <c r="F37" s="10" t="str">
        <f>IF(D$5&lt;&gt;0,VLOOKUP(D$4,sim_dist!A$2:AM$609,18,FALSE),"")</f>
        <v/>
      </c>
      <c r="G37" s="10" t="str">
        <f>IF(D$5&lt;&gt;0,state!Q$2,"")</f>
        <v/>
      </c>
      <c r="H37" s="10" t="str">
        <f>IF(H$5&lt;&gt;0,VLOOKUP(H$4,components!B$3:AW$613,24,FALSE),"")</f>
        <v/>
      </c>
      <c r="I37" s="10" t="str">
        <f>IF(I$5&lt;&gt;0,VLOOKUP(I$4,components!B$3:AX$613,24,FALSE),"")</f>
        <v/>
      </c>
      <c r="J37" s="10" t="str">
        <f>IF(J$5&lt;&gt;0,VLOOKUP(J$4,components!B$3:AY$613,24,FALSE),"")</f>
        <v/>
      </c>
    </row>
    <row r="38" spans="1:10" x14ac:dyDescent="0.25">
      <c r="A38" s="39"/>
      <c r="B38" s="39"/>
      <c r="C38" s="39" t="s">
        <v>17</v>
      </c>
      <c r="D38" s="5" t="str">
        <f>IF(D$5&lt;&gt;0,VLOOKUP(D$4,components!B$3:AS$613,25,FALSE),"")</f>
        <v/>
      </c>
      <c r="E38" s="5" t="str">
        <f>IF(D$5&lt;&gt;0,VLOOKUP(E$5,counties!A$2:AM$89,19,FALSE),"")</f>
        <v/>
      </c>
      <c r="F38" s="5" t="str">
        <f>IF(D$5&lt;&gt;0,VLOOKUP(D$4,sim_dist!A$2:AM$609,19,FALSE),"")</f>
        <v/>
      </c>
      <c r="G38" s="6" t="str">
        <f>IF(D$5&lt;&gt;0,state!R$2,"")</f>
        <v/>
      </c>
      <c r="H38" s="5" t="str">
        <f>IF(H$5&lt;&gt;0,VLOOKUP(H$4,components!B$3:AW$613,25,FALSE),"")</f>
        <v/>
      </c>
      <c r="I38" s="5" t="str">
        <f>IF(I$5&lt;&gt;0,VLOOKUP(I$4,components!B$3:AX$613,25,FALSE),"")</f>
        <v/>
      </c>
      <c r="J38" s="5" t="str">
        <f>IF(J$5&lt;&gt;0,VLOOKUP(J$4,components!B$3:AY$613,25,FALSE),"")</f>
        <v/>
      </c>
    </row>
    <row r="39" spans="1:10" x14ac:dyDescent="0.25">
      <c r="A39" s="39"/>
      <c r="B39" s="39"/>
      <c r="C39" s="39" t="s">
        <v>18</v>
      </c>
      <c r="D39" s="13" t="str">
        <f>IF(D$5&lt;&gt;0,VLOOKUP(D$4,components!B$3:AS$613,26,FALSE),"")</f>
        <v/>
      </c>
      <c r="E39" s="10" t="str">
        <f>IF(D$5&lt;&gt;0,VLOOKUP(E$5,counties!A$2:AM$89,20,FALSE),"")</f>
        <v/>
      </c>
      <c r="F39" s="10" t="str">
        <f>IF(D$5&lt;&gt;0,VLOOKUP(D$4,sim_dist!A$2:AM$609,20,FALSE),"")</f>
        <v/>
      </c>
      <c r="G39" s="10" t="str">
        <f>IF(D$5&lt;&gt;0,state!S$2,"")</f>
        <v/>
      </c>
      <c r="H39" s="10" t="str">
        <f>IF(H$5&lt;&gt;0,VLOOKUP(H$4,components!B$3:AW$613,26,FALSE),"")</f>
        <v/>
      </c>
      <c r="I39" s="10" t="str">
        <f>IF(I$5&lt;&gt;0,VLOOKUP(I$4,components!B$3:AX$613,26,FALSE),"")</f>
        <v/>
      </c>
      <c r="J39" s="10" t="str">
        <f>IF(J$5&lt;&gt;0,VLOOKUP(J$4,components!B$3:AY$613,26,FALSE),"")</f>
        <v/>
      </c>
    </row>
    <row r="40" spans="1:10" x14ac:dyDescent="0.25">
      <c r="A40" s="39"/>
      <c r="B40" s="39"/>
      <c r="C40" s="39" t="s">
        <v>19</v>
      </c>
      <c r="D40" s="13" t="str">
        <f>IF(D$5&lt;&gt;0,VLOOKUP(D$4,components!B$3:AS$613,27,FALSE),"")</f>
        <v/>
      </c>
      <c r="E40" s="10" t="str">
        <f>IF(D$5&lt;&gt;0,VLOOKUP(E$5,counties!A$2:AM$89,21,FALSE),"")</f>
        <v/>
      </c>
      <c r="F40" s="10" t="str">
        <f>IF(D$5&lt;&gt;0,VLOOKUP(D$4,sim_dist!A$2:AM$609,21,FALSE),"")</f>
        <v/>
      </c>
      <c r="G40" s="10" t="str">
        <f>IF(D$5&lt;&gt;0,state!T$2,"")</f>
        <v/>
      </c>
      <c r="H40" s="10" t="str">
        <f>IF(H$5&lt;&gt;0,VLOOKUP(H$4,components!B$3:AW$613,27,FALSE),"")</f>
        <v/>
      </c>
      <c r="I40" s="10" t="str">
        <f>IF(I$5&lt;&gt;0,VLOOKUP(I$4,components!B$3:AX$613,27,FALSE),"")</f>
        <v/>
      </c>
      <c r="J40" s="10" t="str">
        <f>IF(J$5&lt;&gt;0,VLOOKUP(J$4,components!B$3:AY$613,27,FALSE),"")</f>
        <v/>
      </c>
    </row>
    <row r="41" spans="1:10" x14ac:dyDescent="0.25">
      <c r="A41" s="38"/>
      <c r="B41" s="40" t="s">
        <v>20</v>
      </c>
      <c r="C41" s="39"/>
      <c r="D41" s="26"/>
      <c r="E41" s="25"/>
      <c r="F41" s="26"/>
      <c r="G41" s="32"/>
      <c r="H41" s="14"/>
      <c r="I41" s="14"/>
      <c r="J41" s="14"/>
    </row>
    <row r="42" spans="1:10" x14ac:dyDescent="0.25">
      <c r="A42" s="38"/>
      <c r="B42" s="40"/>
      <c r="C42" s="39" t="s">
        <v>21</v>
      </c>
      <c r="D42" s="13" t="str">
        <f>IF(D$5&lt;&gt;0,VLOOKUP(D$4,components!B$3:AS$613,28,FALSE),"")</f>
        <v/>
      </c>
      <c r="E42" s="10" t="str">
        <f>IF(D$5&lt;&gt;0,VLOOKUP(E$5,counties!A$2:AM$89,22,FALSE),"")</f>
        <v/>
      </c>
      <c r="F42" s="10" t="str">
        <f>IF(D$5&lt;&gt;0,VLOOKUP(D$4,sim_dist!A$2:AM$609,22,FALSE),"")</f>
        <v/>
      </c>
      <c r="G42" s="10" t="str">
        <f>IF(D$5&lt;&gt;0,state!U$2,"")</f>
        <v/>
      </c>
      <c r="H42" s="10" t="str">
        <f>IF(H$5&lt;&gt;0,VLOOKUP(H$4,components!B$3:AW$613,28,FALSE),"")</f>
        <v/>
      </c>
      <c r="I42" s="10" t="str">
        <f>IF(I$5&lt;&gt;0,VLOOKUP(I$4,components!B$3:AX$613,28,FALSE),"")</f>
        <v/>
      </c>
      <c r="J42" s="10" t="str">
        <f>IF(J$5&lt;&gt;0,VLOOKUP(J$4,components!B$3:AY$613,28,FALSE),"")</f>
        <v/>
      </c>
    </row>
    <row r="43" spans="1:10" x14ac:dyDescent="0.25">
      <c r="A43" s="38"/>
      <c r="B43" s="39"/>
      <c r="C43" s="39" t="s">
        <v>22</v>
      </c>
      <c r="D43" s="13" t="str">
        <f>IF(D$5&lt;&gt;0,VLOOKUP(D$4,components!B$3:AS$613,29,FALSE),"")</f>
        <v/>
      </c>
      <c r="E43" s="10" t="str">
        <f>IF(D$5&lt;&gt;0,VLOOKUP(E$5,counties!A$2:AM$89,23,FALSE),"")</f>
        <v/>
      </c>
      <c r="F43" s="10" t="str">
        <f>IF(D$5&lt;&gt;0,VLOOKUP(D$4,sim_dist!A$2:AM$609,23,FALSE),"")</f>
        <v/>
      </c>
      <c r="G43" s="10" t="str">
        <f>IF(D$5&lt;&gt;0,state!V$2,"")</f>
        <v/>
      </c>
      <c r="H43" s="10" t="str">
        <f>IF(H$5&lt;&gt;0,VLOOKUP(H$4,components!B$3:AW$613,29,FALSE),"")</f>
        <v/>
      </c>
      <c r="I43" s="10" t="str">
        <f>IF(I$5&lt;&gt;0,VLOOKUP(I$4,components!B$3:AX$613,29,FALSE),"")</f>
        <v/>
      </c>
      <c r="J43" s="10" t="str">
        <f>IF(J$5&lt;&gt;0,VLOOKUP(J$4,components!B$3:AY$613,29,FALSE),"")</f>
        <v/>
      </c>
    </row>
    <row r="44" spans="1:10" x14ac:dyDescent="0.25">
      <c r="A44" s="38"/>
      <c r="B44" s="39"/>
      <c r="C44" s="39" t="s">
        <v>23</v>
      </c>
      <c r="D44" s="13" t="str">
        <f>IF(D$5&lt;&gt;0,VLOOKUP(D$4,components!B$3:AS$613,30,FALSE),"")</f>
        <v/>
      </c>
      <c r="E44" s="11" t="s">
        <v>1452</v>
      </c>
      <c r="F44" s="11" t="s">
        <v>1452</v>
      </c>
      <c r="G44" s="11" t="s">
        <v>1452</v>
      </c>
      <c r="H44" s="13" t="str">
        <f>IF(H$5&lt;&gt;0,VLOOKUP(H$4,components!B$3:AW$613,30,FALSE),"")</f>
        <v/>
      </c>
      <c r="I44" s="13" t="str">
        <f>IF(I$5&lt;&gt;0,VLOOKUP(I$4,components!B$3:AX$613,30,FALSE),"")</f>
        <v/>
      </c>
      <c r="J44" s="13" t="str">
        <f>IF(J$5&lt;&gt;0,VLOOKUP(J$4,components!B$3:AY$613,30,FALSE),"")</f>
        <v/>
      </c>
    </row>
    <row r="45" spans="1:10" x14ac:dyDescent="0.25">
      <c r="A45" s="38"/>
      <c r="B45" s="40" t="s">
        <v>24</v>
      </c>
      <c r="C45" s="39"/>
      <c r="D45" s="14"/>
      <c r="E45" s="25"/>
      <c r="F45" s="26"/>
      <c r="G45" s="14"/>
      <c r="H45" s="14"/>
      <c r="I45" s="14"/>
      <c r="J45" s="14"/>
    </row>
    <row r="46" spans="1:10" x14ac:dyDescent="0.25">
      <c r="A46" s="38"/>
      <c r="B46" s="39"/>
      <c r="C46" s="39" t="s">
        <v>25</v>
      </c>
      <c r="D46" s="7" t="str">
        <f>IF(D$5&lt;&gt;0,VLOOKUP(D$4,components!B$3:AS$613,31,FALSE),"")</f>
        <v/>
      </c>
      <c r="E46" s="7" t="str">
        <f>IF(D$5&lt;&gt;0,VLOOKUP(E$5,counties!A$2:AM$89,24,FALSE),"")</f>
        <v/>
      </c>
      <c r="F46" s="7" t="str">
        <f>IF(D$5&lt;&gt;0,VLOOKUP(D$4,sim_dist!A$2:AM$609,24,FALSE),"")</f>
        <v/>
      </c>
      <c r="G46" s="7" t="str">
        <f>IF(D$5&lt;&gt;0,state!W$2,"")</f>
        <v/>
      </c>
      <c r="H46" s="7" t="str">
        <f>IF(H$5&lt;&gt;0,VLOOKUP(H$4,components!B$3:AW$613,31,FALSE),"")</f>
        <v/>
      </c>
      <c r="I46" s="7" t="str">
        <f>IF(I$5&lt;&gt;0,VLOOKUP(I$4,components!B$3:AX$613,31,FALSE),"")</f>
        <v/>
      </c>
      <c r="J46" s="7" t="str">
        <f>IF(J$5&lt;&gt;0,VLOOKUP(J$4,components!B$3:AY$613,31,FALSE),"")</f>
        <v/>
      </c>
    </row>
    <row r="47" spans="1:10" x14ac:dyDescent="0.25">
      <c r="A47" s="38"/>
      <c r="B47" s="39"/>
      <c r="C47" s="39" t="s">
        <v>26</v>
      </c>
      <c r="D47" s="7" t="str">
        <f>IF(D$5&lt;&gt;0,VLOOKUP(D$4,components!B$3:AS$613,32,FALSE),"")</f>
        <v/>
      </c>
      <c r="E47" s="7" t="str">
        <f>IF(D$5&lt;&gt;0,VLOOKUP(E$5,counties!A$2:AM$89,25,FALSE),"")</f>
        <v/>
      </c>
      <c r="F47" s="7" t="str">
        <f>IF(D$5&lt;&gt;0,VLOOKUP(D$4,sim_dist!A$2:AM$609,25,FALSE),"")</f>
        <v/>
      </c>
      <c r="G47" s="7" t="str">
        <f>IF(D$5&lt;&gt;0,state!X$2,"")</f>
        <v/>
      </c>
      <c r="H47" s="7" t="str">
        <f>IF(H$5&lt;&gt;0,VLOOKUP(H$4,components!B$3:AW$613,32,FALSE),"")</f>
        <v/>
      </c>
      <c r="I47" s="7" t="str">
        <f>IF(I$5&lt;&gt;0,VLOOKUP(I$4,components!B$3:AX$613,32,FALSE),"")</f>
        <v/>
      </c>
      <c r="J47" s="7" t="str">
        <f>IF(J$5&lt;&gt;0,VLOOKUP(J$4,components!B$3:AY$613,32,FALSE),"")</f>
        <v/>
      </c>
    </row>
    <row r="48" spans="1:10" x14ac:dyDescent="0.25">
      <c r="A48" s="38"/>
      <c r="B48" s="39"/>
      <c r="C48" s="39" t="s">
        <v>27</v>
      </c>
      <c r="D48" s="7" t="str">
        <f>IF(D$5&lt;&gt;0,VLOOKUP(D$4,components!B$3:AS$613,33,FALSE),"")</f>
        <v/>
      </c>
      <c r="E48" s="7" t="str">
        <f>IF(D$5&lt;&gt;0,VLOOKUP(E$5,counties!A$2:AM$89,26,FALSE),"")</f>
        <v/>
      </c>
      <c r="F48" s="7" t="str">
        <f>IF(D$5&lt;&gt;0,VLOOKUP(D$4,sim_dist!A$2:AM$609,26,FALSE),"")</f>
        <v/>
      </c>
      <c r="G48" s="7" t="str">
        <f>IF(D$5&lt;&gt;0,state!Y$2,"")</f>
        <v/>
      </c>
      <c r="H48" s="7" t="str">
        <f>IF(H$5&lt;&gt;0,VLOOKUP(H$4,components!B$3:AW$613,33,FALSE),"")</f>
        <v/>
      </c>
      <c r="I48" s="7" t="str">
        <f>IF(I$5&lt;&gt;0,VLOOKUP(I$4,components!B$3:AX$613,33,FALSE),"")</f>
        <v/>
      </c>
      <c r="J48" s="7" t="str">
        <f>IF(J$5&lt;&gt;0,VLOOKUP(J$4,components!B$3:AY$613,33,FALSE),"")</f>
        <v/>
      </c>
    </row>
    <row r="49" spans="1:10" x14ac:dyDescent="0.25">
      <c r="A49" s="41"/>
      <c r="B49" s="40" t="s">
        <v>28</v>
      </c>
      <c r="C49" s="40"/>
      <c r="D49" s="14"/>
      <c r="E49" s="25"/>
      <c r="F49" s="26"/>
      <c r="G49" s="3"/>
      <c r="H49" s="14"/>
      <c r="I49" s="14"/>
      <c r="J49" s="14"/>
    </row>
    <row r="50" spans="1:10" x14ac:dyDescent="0.25">
      <c r="A50" s="41"/>
      <c r="B50" s="40"/>
      <c r="C50" s="39" t="s">
        <v>29</v>
      </c>
      <c r="D50" s="13" t="str">
        <f>IF(D$5&lt;&gt;0,VLOOKUP(D$4,components!B$3:AS$613,34,FALSE),"")</f>
        <v/>
      </c>
      <c r="E50" s="13" t="str">
        <f>IF(D$5&lt;&gt;0,VLOOKUP(E$5,counties!A$2:AM$89,27,FALSE),"")</f>
        <v/>
      </c>
      <c r="F50" s="13" t="str">
        <f>IF(D$5&lt;&gt;0,VLOOKUP(D$4,sim_dist!A$2:AM$609,27,FALSE),"")</f>
        <v/>
      </c>
      <c r="G50" s="6" t="str">
        <f>IF(D$5&lt;&gt;0,state!Z$2,"")</f>
        <v/>
      </c>
      <c r="H50" s="13" t="str">
        <f>IF(H$5&lt;&gt;0,VLOOKUP(H$4,components!B$3:AW$613,34,FALSE),"")</f>
        <v/>
      </c>
      <c r="I50" s="13" t="str">
        <f>IF(I$5&lt;&gt;0,VLOOKUP(I$4,components!B$3:AX$613,34,FALSE),"")</f>
        <v/>
      </c>
      <c r="J50" s="13" t="str">
        <f>IF(J$5&lt;&gt;0,VLOOKUP(J$4,components!B$3:AY$613,34,FALSE),"")</f>
        <v/>
      </c>
    </row>
    <row r="51" spans="1:10" x14ac:dyDescent="0.25">
      <c r="A51" s="38"/>
      <c r="B51" s="39"/>
      <c r="C51" s="39" t="s">
        <v>30</v>
      </c>
      <c r="D51" s="17" t="str">
        <f>IF(D$5&lt;&gt;0,VLOOKUP(D$4,components!B$3:AS$613,35,FALSE),"")</f>
        <v/>
      </c>
      <c r="E51" s="17" t="str">
        <f>IF(D$5&lt;&gt;0,VLOOKUP(E$5,counties!A$2:AM$89,28,FALSE),"")</f>
        <v/>
      </c>
      <c r="F51" s="17" t="str">
        <f>IF(D$5&lt;&gt;0,VLOOKUP(D$4,sim_dist!A$2:AM$609,28,FALSE),"")</f>
        <v/>
      </c>
      <c r="G51" s="6" t="str">
        <f>IF(D$5&lt;&gt;0,state!AA$2,"")</f>
        <v/>
      </c>
      <c r="H51" s="17" t="str">
        <f>IF(H$5&lt;&gt;0,VLOOKUP(H$4,components!B$3:AW$613,35,FALSE),"")</f>
        <v/>
      </c>
      <c r="I51" s="17" t="str">
        <f>IF(I$5&lt;&gt;0,VLOOKUP(I$4,components!B$3:AX$613,35,FALSE),"")</f>
        <v/>
      </c>
      <c r="J51" s="17" t="str">
        <f>IF(J$5&lt;&gt;0,VLOOKUP(J$4,components!B$3:AY$613,35,FALSE),"")</f>
        <v/>
      </c>
    </row>
    <row r="52" spans="1:10" x14ac:dyDescent="0.25">
      <c r="A52" s="38"/>
      <c r="B52" s="39"/>
      <c r="C52" s="39" t="s">
        <v>31</v>
      </c>
      <c r="D52" s="17" t="str">
        <f>IF(D$5&lt;&gt;0,VLOOKUP(D$4,components!B$3:AS$613,36,FALSE),"")</f>
        <v/>
      </c>
      <c r="E52" s="17" t="str">
        <f>IF(D$5&lt;&gt;0,VLOOKUP(E$5,counties!A$2:AM$89,29,FALSE),"")</f>
        <v/>
      </c>
      <c r="F52" s="17" t="str">
        <f>IF(D$5&lt;&gt;0,VLOOKUP(D$4,sim_dist!A$2:AM$609,29,FALSE),"")</f>
        <v/>
      </c>
      <c r="G52" s="6" t="str">
        <f>IF(D$5&lt;&gt;0,state!AB$2,"")</f>
        <v/>
      </c>
      <c r="H52" s="17" t="str">
        <f>IF(H$5&lt;&gt;0,VLOOKUP(H$4,components!B$3:AW$613,36,FALSE),"")</f>
        <v/>
      </c>
      <c r="I52" s="17" t="str">
        <f>IF(I$5&lt;&gt;0,VLOOKUP(I$4,components!B$3:AX$613,36,FALSE),"")</f>
        <v/>
      </c>
      <c r="J52" s="17" t="str">
        <f>IF(J$5&lt;&gt;0,VLOOKUP(J$4,components!B$3:AY$613,36,FALSE),"")</f>
        <v/>
      </c>
    </row>
    <row r="53" spans="1:10" x14ac:dyDescent="0.25">
      <c r="A53" s="38"/>
      <c r="B53" s="39"/>
      <c r="C53" s="39" t="s">
        <v>32</v>
      </c>
      <c r="D53" s="17" t="str">
        <f>IF(D$5&lt;&gt;0,VLOOKUP(D$4,components!B$3:AS$613,37,FALSE),"")</f>
        <v/>
      </c>
      <c r="E53" s="17" t="str">
        <f>IF(D$5&lt;&gt;0,VLOOKUP(E$5,counties!A$2:AM$89,30,FALSE),"")</f>
        <v/>
      </c>
      <c r="F53" s="17" t="str">
        <f>IF(D$5&lt;&gt;0,VLOOKUP(D$4,sim_dist!A$2:AM$609,30,FALSE),"")</f>
        <v/>
      </c>
      <c r="G53" s="6" t="str">
        <f>IF(D$5&lt;&gt;0,state!AC$2,"")</f>
        <v/>
      </c>
      <c r="H53" s="17" t="str">
        <f>IF(H$5&lt;&gt;0,VLOOKUP(H$4,components!B$3:AW$613,37,FALSE),"")</f>
        <v/>
      </c>
      <c r="I53" s="17" t="str">
        <f>IF(I$5&lt;&gt;0,VLOOKUP(I$4,components!B$3:AX$613,37,FALSE),"")</f>
        <v/>
      </c>
      <c r="J53" s="17" t="str">
        <f>IF(J$5&lt;&gt;0,VLOOKUP(J$4,components!B$3:AY$613,37,FALSE),"")</f>
        <v/>
      </c>
    </row>
    <row r="54" spans="1:10" x14ac:dyDescent="0.25">
      <c r="A54" s="38"/>
      <c r="B54" s="39"/>
      <c r="C54" s="39" t="s">
        <v>1568</v>
      </c>
      <c r="D54" s="13" t="str">
        <f>IF(D$5&lt;&gt;0,VLOOKUP(D$4,components!B$3:AS$613,38,FALSE),"")</f>
        <v/>
      </c>
      <c r="E54" s="11" t="s">
        <v>1452</v>
      </c>
      <c r="F54" s="11" t="s">
        <v>1452</v>
      </c>
      <c r="G54" s="11" t="s">
        <v>1452</v>
      </c>
      <c r="H54" s="13" t="str">
        <f>IF(H$5&lt;&gt;0,VLOOKUP(H$4,components!B$3:AW$613,38,FALSE),"")</f>
        <v/>
      </c>
      <c r="I54" s="13" t="str">
        <f>IF(I$5&lt;&gt;0,VLOOKUP(I$4,components!B$3:AX$613,38,FALSE),"")</f>
        <v/>
      </c>
      <c r="J54" s="13" t="str">
        <f>IF(J$5&lt;&gt;0,VLOOKUP(J$4,components!B$3:AY$613,38,FALSE),"")</f>
        <v/>
      </c>
    </row>
    <row r="55" spans="1:10" x14ac:dyDescent="0.25">
      <c r="A55" s="38"/>
      <c r="B55" s="40" t="s">
        <v>33</v>
      </c>
      <c r="C55" s="39"/>
      <c r="D55" s="14"/>
      <c r="E55" s="12"/>
      <c r="F55" s="12"/>
      <c r="G55" s="4"/>
      <c r="H55" s="14"/>
      <c r="I55" s="14"/>
      <c r="J55" s="14"/>
    </row>
    <row r="56" spans="1:10" x14ac:dyDescent="0.25">
      <c r="A56" s="38"/>
      <c r="B56" s="39"/>
      <c r="C56" s="39" t="s">
        <v>34</v>
      </c>
      <c r="D56" s="15" t="str">
        <f>IF(D$5&lt;&gt;0,VLOOKUP(D$4,components!B$3:AS$613,39,FALSE),"")</f>
        <v/>
      </c>
      <c r="E56" s="79" t="str">
        <f>IF(D$5&lt;&gt;0,VLOOKUP(E$5,counties!A$2:AM$89,31,FALSE),"")</f>
        <v/>
      </c>
      <c r="F56" s="79" t="str">
        <f>IF(D$5&lt;&gt;0,VLOOKUP(D$4,sim_dist!A$2:AM$609,31,FALSE),"")</f>
        <v/>
      </c>
      <c r="G56" s="81" t="str">
        <f>IF(D$5&lt;&gt;0,1,"")</f>
        <v/>
      </c>
      <c r="H56" s="15" t="str">
        <f>IF(H$5&lt;&gt;0,VLOOKUP(H$4,components!B$3:AW$613,39,FALSE),"")</f>
        <v/>
      </c>
      <c r="I56" s="15" t="str">
        <f>IF(I$5&lt;&gt;0,VLOOKUP(I$4,components!B$3:AX$613,39,FALSE),"")</f>
        <v/>
      </c>
      <c r="J56" s="15" t="str">
        <f>IF(J$5&lt;&gt;0,VLOOKUP(J$4,components!B$3:AY$613,39,FALSE),"")</f>
        <v/>
      </c>
    </row>
    <row r="57" spans="1:10" x14ac:dyDescent="0.25">
      <c r="A57" s="38"/>
      <c r="B57" s="39"/>
      <c r="C57" s="39" t="s">
        <v>35</v>
      </c>
      <c r="D57" s="13" t="str">
        <f>IF(D$5&lt;&gt;0,VLOOKUP(D$4,components!B$3:AS$613,40,FALSE),"")</f>
        <v/>
      </c>
      <c r="E57" s="13" t="str">
        <f>IF(D$5&lt;&gt;0,VLOOKUP(E$5,counties!A$2:AM$89,32,FALSE),"")</f>
        <v/>
      </c>
      <c r="F57" s="13" t="str">
        <f>IF(D$5&lt;&gt;0,VLOOKUP(D$4,sim_dist!A$2:AM$609,32,FALSE),"")</f>
        <v/>
      </c>
      <c r="G57" s="13" t="str">
        <f>IF(D$5&lt;&gt;0,state!AE$2,"")</f>
        <v/>
      </c>
      <c r="H57" s="16" t="str">
        <f>IF(H$5&lt;&gt;0,VLOOKUP(H$4,components!B$3:AW$613,40,FALSE),"")</f>
        <v/>
      </c>
      <c r="I57" s="16" t="str">
        <f>IF(I$5&lt;&gt;0,VLOOKUP(I$4,components!B$3:AX$613,40,FALSE),"")</f>
        <v/>
      </c>
      <c r="J57" s="16" t="str">
        <f>IF(J$5&lt;&gt;0,VLOOKUP(J$4,components!B$3:AY$613,40,FALSE),"")</f>
        <v/>
      </c>
    </row>
    <row r="58" spans="1:10" x14ac:dyDescent="0.25">
      <c r="A58" s="38"/>
      <c r="B58" s="39"/>
      <c r="C58" s="39" t="s">
        <v>36</v>
      </c>
      <c r="D58" s="7" t="str">
        <f>IF(D$5&lt;&gt;0,VLOOKUP(D$4,components!B$3:AS$613,41,FALSE),"")</f>
        <v/>
      </c>
      <c r="E58" s="7" t="str">
        <f>IF(D$5&lt;&gt;0,VLOOKUP(E$5,counties!A$2:AM$89,33,FALSE),"")</f>
        <v/>
      </c>
      <c r="F58" s="7" t="str">
        <f>IF(D$5&lt;&gt;0,VLOOKUP(D$4,sim_dist!A$2:AM$609,33,FALSE),"")</f>
        <v/>
      </c>
      <c r="G58" s="7" t="str">
        <f>IF(D$5&lt;&gt;0,state!AF$2,"")</f>
        <v/>
      </c>
      <c r="H58" s="7" t="str">
        <f>IF(H$5&lt;&gt;0,VLOOKUP(H$4,components!B$3:AW$613,41,FALSE),"")</f>
        <v/>
      </c>
      <c r="I58" s="7" t="str">
        <f>IF(I$5&lt;&gt;0,VLOOKUP(I$4,components!B$3:AX$613,41,FALSE),"")</f>
        <v/>
      </c>
      <c r="J58" s="7" t="str">
        <f>IF(J$5&lt;&gt;0,VLOOKUP(J$4,components!B$3:AY$613,41,FALSE),"")</f>
        <v/>
      </c>
    </row>
    <row r="59" spans="1:10" x14ac:dyDescent="0.25">
      <c r="A59" s="38"/>
      <c r="B59" s="39"/>
      <c r="C59" s="39" t="s">
        <v>37</v>
      </c>
      <c r="D59" s="13" t="str">
        <f>IF(D$5&lt;&gt;0,VLOOKUP(D$4,components!B$3:AS$613,42,FALSE),"")</f>
        <v/>
      </c>
      <c r="E59" s="10" t="str">
        <f>IF(D$5&lt;&gt;0,VLOOKUP(E$5,counties!A$2:AM$89,34,FALSE),"")</f>
        <v/>
      </c>
      <c r="F59" s="10" t="str">
        <f>IF(D$5&lt;&gt;0,VLOOKUP(D$4,sim_dist!A$2:AM$609,34,FALSE),"")</f>
        <v/>
      </c>
      <c r="G59" s="10" t="str">
        <f>IF(D$5&lt;&gt;0,state!AG$2,"")</f>
        <v/>
      </c>
      <c r="H59" s="13" t="str">
        <f>IF(H$5&lt;&gt;0,VLOOKUP(H$4,components!B$3:AW$613,42,FALSE),"")</f>
        <v/>
      </c>
      <c r="I59" s="13" t="str">
        <f>IF(I$5&lt;&gt;0,VLOOKUP(I$4,components!B$3:AX$613,42,FALSE),"")</f>
        <v/>
      </c>
      <c r="J59" s="13" t="str">
        <f>IF(J$5&lt;&gt;0,VLOOKUP(J$4,components!B$3:AY$613,42,FALSE),"")</f>
        <v/>
      </c>
    </row>
    <row r="60" spans="1:10" x14ac:dyDescent="0.25">
      <c r="A60" s="38"/>
      <c r="B60" s="40" t="s">
        <v>38</v>
      </c>
      <c r="C60" s="39"/>
      <c r="D60" s="14"/>
      <c r="E60" s="25"/>
      <c r="F60" s="26"/>
      <c r="G60" s="4"/>
      <c r="H60" s="14"/>
      <c r="I60" s="14"/>
      <c r="J60" s="14"/>
    </row>
    <row r="61" spans="1:10" x14ac:dyDescent="0.25">
      <c r="A61" s="38"/>
      <c r="B61" s="39"/>
      <c r="C61" s="39" t="s">
        <v>39</v>
      </c>
      <c r="D61" s="17" t="str">
        <f>IF(D$5&lt;&gt;0,VLOOKUP(D$4,components!B$3:AS$613,43,FALSE),"")</f>
        <v/>
      </c>
      <c r="E61" s="17" t="str">
        <f>IF(D$5&lt;&gt;0,VLOOKUP(E$5,counties!A$2:AM$89,35,FALSE),"")</f>
        <v/>
      </c>
      <c r="F61" s="17" t="str">
        <f>IF(D$5&lt;&gt;0,VLOOKUP(D$4,sim_dist!A$2:AM$609,35,FALSE),"")</f>
        <v/>
      </c>
      <c r="G61" s="6" t="str">
        <f>IF(D$5&lt;&gt;0,state!AH$2,"")</f>
        <v/>
      </c>
      <c r="H61" s="17" t="str">
        <f>IF(H$5&lt;&gt;0,VLOOKUP(H$4,components!B$3:AW$613,43,FALSE),"")</f>
        <v/>
      </c>
      <c r="I61" s="17" t="str">
        <f>IF(I$5&lt;&gt;0,VLOOKUP(I$4,components!B$3:AX$613,43,FALSE),"")</f>
        <v/>
      </c>
      <c r="J61" s="17" t="str">
        <f>IF(J$5&lt;&gt;0,VLOOKUP(J$4,components!B$3:AY$613,43,FALSE),"")</f>
        <v/>
      </c>
    </row>
    <row r="62" spans="1:10" x14ac:dyDescent="0.25">
      <c r="A62" s="38"/>
      <c r="B62" s="39"/>
      <c r="C62" s="39" t="s">
        <v>40</v>
      </c>
      <c r="D62" s="5" t="str">
        <f>IF(D$5&lt;&gt;0,VLOOKUP(D$4,components!B$3:AS$613,44,FALSE),"")</f>
        <v/>
      </c>
      <c r="E62" s="5" t="str">
        <f>IF(D$5&lt;&gt;0,VLOOKUP(E$5,counties!A$2:AM$89,36,FALSE),"")</f>
        <v/>
      </c>
      <c r="F62" s="5" t="str">
        <f>IF(D$5&lt;&gt;0,VLOOKUP(D$4,sim_dist!A$2:AM$609,36,FALSE),"")</f>
        <v/>
      </c>
      <c r="G62" s="6" t="str">
        <f>IF(D$5&lt;&gt;0,state!AI$2,"")</f>
        <v/>
      </c>
      <c r="H62" s="5" t="str">
        <f>IF(H$5&lt;&gt;0,VLOOKUP(H$4,components!B$3:AW$613,44,FALSE),"")</f>
        <v/>
      </c>
      <c r="I62" s="5" t="str">
        <f>IF(I$5&lt;&gt;0,VLOOKUP(I$4,components!B$3:AX$613,44,FALSE),"")</f>
        <v/>
      </c>
      <c r="J62" s="5" t="str">
        <f>IF(J$5&lt;&gt;0,VLOOKUP(J$4,components!B$3:AY$613,44,FALSE),"")</f>
        <v/>
      </c>
    </row>
    <row r="63" spans="1:10" x14ac:dyDescent="0.25">
      <c r="A63" s="38"/>
      <c r="B63" s="39"/>
      <c r="C63" s="39" t="s">
        <v>41</v>
      </c>
      <c r="D63" s="44" t="str">
        <f>IF(D$5&lt;&gt;0,VLOOKUP(D$4,components!B$3:AT$613,45,FALSE),"")</f>
        <v/>
      </c>
      <c r="E63" s="44" t="str">
        <f>IF(D$5&lt;&gt;0,VLOOKUP(E$5,counties!A$2:AM$89,37,FALSE),"")</f>
        <v/>
      </c>
      <c r="F63" s="44" t="str">
        <f>IF(D$5&lt;&gt;0,VLOOKUP(D$4,sim_dist!A$2:AM$609,37,FALSE),"")</f>
        <v/>
      </c>
      <c r="G63" s="44" t="str">
        <f>IF(D$5&lt;&gt;0,state!AJ$2,"")</f>
        <v/>
      </c>
      <c r="H63" s="44" t="str">
        <f>IF(H$5&lt;&gt;0,VLOOKUP(H$4,components!B$3:AX$613,45,FALSE),"")</f>
        <v/>
      </c>
      <c r="I63" s="44" t="str">
        <f>IF(I$5&lt;&gt;0,VLOOKUP(I$4,components!B$3:AY$613,45,FALSE),"")</f>
        <v/>
      </c>
      <c r="J63" s="44" t="str">
        <f>IF(J$5&lt;&gt;0,VLOOKUP(J$4,components!B$3:AY$613,45,FALSE),"")</f>
        <v/>
      </c>
    </row>
    <row r="64" spans="1:10" x14ac:dyDescent="0.25">
      <c r="A64" s="38"/>
      <c r="B64" s="39"/>
      <c r="C64" s="39"/>
      <c r="D64" s="18"/>
      <c r="E64" s="18"/>
      <c r="F64" s="18"/>
      <c r="G64" s="18"/>
      <c r="H64" s="18"/>
      <c r="I64" s="18"/>
      <c r="J64" s="18"/>
    </row>
    <row r="65" spans="1:4" x14ac:dyDescent="0.25">
      <c r="A65" s="40"/>
      <c r="B65" s="39" t="s">
        <v>42</v>
      </c>
      <c r="C65" s="39"/>
      <c r="D65" s="39"/>
    </row>
  </sheetData>
  <sheetProtection algorithmName="SHA-512" hashValue="JiZ3Yv/lAphX3QK+fjlXtzNXEpH4INrfG84M7tlUSfOt9wHWZmaTj26zRNMTrupVgYnRGqxx7Mn031nzALb4Fg==" saltValue="7/oyjDLvCiUDJT1PG6RImA==" spinCount="100000" sheet="1" objects="1" scenarios="1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components!$A$2:$A$610</xm:f>
          </x14:formula1>
          <xm:sqref>D5 H5:J5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sqref="A1:C1"/>
    </sheetView>
  </sheetViews>
  <sheetFormatPr defaultColWidth="9.140625" defaultRowHeight="12.75" x14ac:dyDescent="0.2"/>
  <cols>
    <col min="1" max="2" width="9.140625" style="48"/>
    <col min="3" max="3" width="36.28515625" style="48" customWidth="1"/>
    <col min="4" max="4" width="13.28515625" style="76" customWidth="1"/>
    <col min="5" max="5" width="25.5703125" style="48" customWidth="1"/>
    <col min="6" max="6" width="86.85546875" style="48" customWidth="1"/>
    <col min="7" max="16384" width="9.140625" style="48"/>
  </cols>
  <sheetData>
    <row r="1" spans="1:6" ht="24" customHeight="1" x14ac:dyDescent="0.2">
      <c r="A1" s="134" t="s">
        <v>1393</v>
      </c>
      <c r="B1" s="135"/>
      <c r="C1" s="135"/>
      <c r="D1" s="113"/>
      <c r="E1" s="114"/>
      <c r="F1" s="65"/>
    </row>
    <row r="2" spans="1:6" s="49" customFormat="1" ht="14.25" customHeight="1" x14ac:dyDescent="0.2">
      <c r="A2" s="136" t="s">
        <v>1394</v>
      </c>
      <c r="B2" s="136"/>
      <c r="C2" s="136"/>
      <c r="D2" s="127" t="s">
        <v>1509</v>
      </c>
    </row>
    <row r="3" spans="1:6" s="49" customFormat="1" ht="14.25" customHeight="1" x14ac:dyDescent="0.25">
      <c r="A3" s="136" t="s">
        <v>1395</v>
      </c>
      <c r="B3" s="136"/>
      <c r="C3" s="136"/>
      <c r="D3" s="115" t="s">
        <v>1396</v>
      </c>
    </row>
    <row r="4" spans="1:6" ht="14.25" customHeight="1" x14ac:dyDescent="0.2">
      <c r="A4" s="136" t="s">
        <v>1543</v>
      </c>
      <c r="B4" s="136"/>
      <c r="C4" s="136"/>
      <c r="D4" s="115" t="s">
        <v>1544</v>
      </c>
    </row>
    <row r="5" spans="1:6" ht="14.25" customHeight="1" x14ac:dyDescent="0.2">
      <c r="A5" s="51" t="s">
        <v>1397</v>
      </c>
      <c r="B5" s="51"/>
      <c r="C5" s="51"/>
      <c r="D5" s="115" t="s">
        <v>1398</v>
      </c>
    </row>
    <row r="6" spans="1:6" ht="14.25" customHeight="1" x14ac:dyDescent="0.2">
      <c r="A6" s="51" t="s">
        <v>1546</v>
      </c>
      <c r="B6" s="51"/>
      <c r="C6" s="51"/>
      <c r="D6" s="116" t="s">
        <v>1547</v>
      </c>
    </row>
    <row r="7" spans="1:6" ht="14.25" customHeight="1" x14ac:dyDescent="0.2">
      <c r="A7" s="51" t="s">
        <v>1447</v>
      </c>
      <c r="B7" s="51"/>
      <c r="C7" s="51"/>
      <c r="D7" s="116" t="s">
        <v>1444</v>
      </c>
    </row>
    <row r="8" spans="1:6" s="49" customFormat="1" ht="21.75" customHeight="1" x14ac:dyDescent="0.25">
      <c r="A8" s="51"/>
      <c r="B8" s="51"/>
      <c r="C8" s="51"/>
      <c r="D8" s="50"/>
    </row>
    <row r="9" spans="1:6" ht="30.75" customHeight="1" x14ac:dyDescent="0.2">
      <c r="A9" s="137" t="s">
        <v>1399</v>
      </c>
      <c r="B9" s="137"/>
      <c r="C9" s="138"/>
      <c r="D9" s="52" t="s">
        <v>1400</v>
      </c>
      <c r="E9" s="53" t="s">
        <v>1401</v>
      </c>
      <c r="F9" s="52" t="s">
        <v>1402</v>
      </c>
    </row>
    <row r="10" spans="1:6" ht="15.75" x14ac:dyDescent="0.25">
      <c r="A10" s="54" t="s">
        <v>3</v>
      </c>
      <c r="B10" s="54"/>
      <c r="C10" s="54"/>
      <c r="D10" s="55"/>
      <c r="E10" s="54"/>
    </row>
    <row r="11" spans="1:6" ht="12.75" customHeight="1" x14ac:dyDescent="0.2">
      <c r="B11" s="56" t="s">
        <v>1403</v>
      </c>
      <c r="C11" s="56"/>
      <c r="D11" s="61" t="s">
        <v>1549</v>
      </c>
      <c r="E11" s="57" t="s">
        <v>1404</v>
      </c>
      <c r="F11" s="56" t="s">
        <v>1550</v>
      </c>
    </row>
    <row r="12" spans="1:6" ht="12.75" customHeight="1" x14ac:dyDescent="0.2">
      <c r="B12" s="56" t="s">
        <v>1443</v>
      </c>
      <c r="C12" s="56"/>
      <c r="D12" s="61" t="s">
        <v>1549</v>
      </c>
      <c r="E12" s="57" t="s">
        <v>1404</v>
      </c>
      <c r="F12" s="56" t="s">
        <v>1550</v>
      </c>
    </row>
    <row r="13" spans="1:6" ht="12.75" customHeight="1" x14ac:dyDescent="0.2">
      <c r="B13" s="56" t="s">
        <v>1442</v>
      </c>
      <c r="C13" s="56"/>
      <c r="D13" s="61" t="s">
        <v>1549</v>
      </c>
      <c r="E13" s="57" t="s">
        <v>1404</v>
      </c>
      <c r="F13" s="56" t="s">
        <v>1572</v>
      </c>
    </row>
    <row r="14" spans="1:6" ht="12.75" customHeight="1" x14ac:dyDescent="0.2">
      <c r="B14" s="56" t="s">
        <v>1578</v>
      </c>
      <c r="C14" s="56"/>
      <c r="D14" s="61" t="s">
        <v>1569</v>
      </c>
      <c r="E14" s="57" t="s">
        <v>1404</v>
      </c>
      <c r="F14" s="56" t="s">
        <v>1572</v>
      </c>
    </row>
    <row r="15" spans="1:6" ht="12.75" customHeight="1" x14ac:dyDescent="0.2">
      <c r="D15" s="75"/>
      <c r="E15" s="58"/>
    </row>
    <row r="16" spans="1:6" ht="12.75" customHeight="1" x14ac:dyDescent="0.25">
      <c r="A16" s="54" t="s">
        <v>1405</v>
      </c>
      <c r="B16" s="54"/>
      <c r="C16" s="54"/>
      <c r="D16" s="59"/>
      <c r="E16" s="60"/>
    </row>
    <row r="17" spans="1:6" ht="12.75" customHeight="1" x14ac:dyDescent="0.2">
      <c r="B17" s="56" t="s">
        <v>4</v>
      </c>
      <c r="C17" s="56"/>
      <c r="D17" s="61" t="s">
        <v>1549</v>
      </c>
      <c r="E17" s="56" t="s">
        <v>1551</v>
      </c>
      <c r="F17" s="56" t="s">
        <v>1573</v>
      </c>
    </row>
    <row r="18" spans="1:6" ht="12.75" customHeight="1" x14ac:dyDescent="0.2">
      <c r="B18" s="56" t="s">
        <v>1406</v>
      </c>
      <c r="C18" s="56"/>
      <c r="D18" s="61" t="s">
        <v>1549</v>
      </c>
      <c r="E18" s="56" t="s">
        <v>1551</v>
      </c>
      <c r="F18" s="56" t="s">
        <v>1574</v>
      </c>
    </row>
    <row r="19" spans="1:6" ht="12.75" customHeight="1" x14ac:dyDescent="0.2">
      <c r="B19" s="62" t="s">
        <v>6</v>
      </c>
      <c r="C19" s="56"/>
      <c r="D19" s="61" t="s">
        <v>1549</v>
      </c>
      <c r="E19" s="56" t="s">
        <v>1551</v>
      </c>
      <c r="F19" s="56" t="s">
        <v>1577</v>
      </c>
    </row>
    <row r="20" spans="1:6" ht="12.75" customHeight="1" x14ac:dyDescent="0.2">
      <c r="B20" s="63" t="s">
        <v>7</v>
      </c>
      <c r="C20" s="56"/>
      <c r="D20" s="61" t="s">
        <v>1549</v>
      </c>
      <c r="E20" s="56" t="s">
        <v>1551</v>
      </c>
      <c r="F20" s="56" t="s">
        <v>1575</v>
      </c>
    </row>
    <row r="21" spans="1:6" ht="12.75" customHeight="1" x14ac:dyDescent="0.2">
      <c r="B21" s="46" t="s">
        <v>52</v>
      </c>
      <c r="C21" s="56"/>
      <c r="D21" s="61" t="s">
        <v>1549</v>
      </c>
      <c r="E21" s="56" t="s">
        <v>1551</v>
      </c>
      <c r="F21" s="56" t="s">
        <v>1576</v>
      </c>
    </row>
    <row r="22" spans="1:6" ht="12.75" customHeight="1" x14ac:dyDescent="0.2">
      <c r="D22" s="75"/>
      <c r="E22" s="58"/>
    </row>
    <row r="23" spans="1:6" ht="12.75" customHeight="1" x14ac:dyDescent="0.25">
      <c r="A23" s="37" t="s">
        <v>49</v>
      </c>
      <c r="B23" s="39"/>
      <c r="C23" s="39"/>
      <c r="D23" s="75"/>
      <c r="E23" s="58"/>
    </row>
    <row r="24" spans="1:6" ht="12.75" customHeight="1" x14ac:dyDescent="0.25">
      <c r="A24" s="37"/>
      <c r="B24" s="46" t="s">
        <v>1566</v>
      </c>
      <c r="C24" s="47"/>
      <c r="D24" s="61" t="s">
        <v>1570</v>
      </c>
      <c r="E24" s="57" t="s">
        <v>1444</v>
      </c>
      <c r="F24" s="56"/>
    </row>
    <row r="25" spans="1:6" ht="12.75" customHeight="1" x14ac:dyDescent="0.25">
      <c r="A25" s="37"/>
      <c r="B25" s="46" t="s">
        <v>1567</v>
      </c>
      <c r="C25" s="47"/>
      <c r="D25" s="61" t="s">
        <v>1570</v>
      </c>
      <c r="E25" s="57" t="s">
        <v>1444</v>
      </c>
      <c r="F25" s="56"/>
    </row>
    <row r="26" spans="1:6" ht="12.75" customHeight="1" x14ac:dyDescent="0.2">
      <c r="A26" s="38"/>
      <c r="B26" s="46" t="s">
        <v>1389</v>
      </c>
      <c r="C26" s="47"/>
      <c r="D26" s="61" t="s">
        <v>1549</v>
      </c>
      <c r="E26" s="57" t="s">
        <v>1412</v>
      </c>
      <c r="F26" s="56"/>
    </row>
    <row r="27" spans="1:6" ht="12.75" customHeight="1" x14ac:dyDescent="0.2">
      <c r="A27" s="38"/>
      <c r="B27" s="46" t="s">
        <v>54</v>
      </c>
      <c r="C27" s="47"/>
      <c r="D27" s="61" t="s">
        <v>1549</v>
      </c>
      <c r="E27" s="57" t="s">
        <v>1571</v>
      </c>
      <c r="F27" s="56"/>
    </row>
    <row r="28" spans="1:6" ht="12.75" customHeight="1" x14ac:dyDescent="0.2">
      <c r="A28" s="38"/>
      <c r="B28" s="46" t="s">
        <v>53</v>
      </c>
      <c r="C28" s="47"/>
      <c r="D28" s="61" t="s">
        <v>1549</v>
      </c>
      <c r="E28" s="57" t="s">
        <v>1548</v>
      </c>
      <c r="F28" s="56"/>
    </row>
    <row r="29" spans="1:6" ht="25.5" customHeight="1" x14ac:dyDescent="0.2">
      <c r="A29" s="38"/>
      <c r="B29" s="132" t="s">
        <v>1448</v>
      </c>
      <c r="C29" s="133"/>
      <c r="D29" s="61" t="s">
        <v>1549</v>
      </c>
      <c r="E29" s="57" t="s">
        <v>1548</v>
      </c>
      <c r="F29" s="56"/>
    </row>
    <row r="30" spans="1:6" ht="12.75" customHeight="1" x14ac:dyDescent="0.2">
      <c r="A30" s="38"/>
      <c r="B30" s="39"/>
      <c r="C30" s="39"/>
      <c r="D30" s="75"/>
      <c r="E30" s="58"/>
    </row>
    <row r="31" spans="1:6" ht="12.75" customHeight="1" x14ac:dyDescent="0.25">
      <c r="A31" s="54" t="s">
        <v>8</v>
      </c>
      <c r="B31" s="54"/>
      <c r="C31" s="54"/>
      <c r="D31" s="59"/>
      <c r="E31" s="60"/>
    </row>
    <row r="32" spans="1:6" ht="12.75" customHeight="1" x14ac:dyDescent="0.2">
      <c r="B32" s="56" t="s">
        <v>9</v>
      </c>
      <c r="C32" s="56"/>
      <c r="D32" s="61" t="s">
        <v>1549</v>
      </c>
      <c r="E32" s="57" t="s">
        <v>1407</v>
      </c>
      <c r="F32" s="56" t="s">
        <v>1510</v>
      </c>
    </row>
    <row r="33" spans="1:6" ht="12.75" customHeight="1" x14ac:dyDescent="0.2">
      <c r="B33" s="64" t="s">
        <v>1511</v>
      </c>
      <c r="C33" s="65"/>
      <c r="D33" s="61" t="s">
        <v>1549</v>
      </c>
      <c r="E33" s="57" t="s">
        <v>1404</v>
      </c>
      <c r="F33" s="56" t="s">
        <v>1510</v>
      </c>
    </row>
    <row r="34" spans="1:6" ht="12.75" customHeight="1" x14ac:dyDescent="0.2">
      <c r="B34" s="64" t="s">
        <v>1512</v>
      </c>
      <c r="C34" s="65"/>
      <c r="D34" s="61" t="s">
        <v>1549</v>
      </c>
      <c r="E34" s="57"/>
      <c r="F34" s="56" t="s">
        <v>1510</v>
      </c>
    </row>
    <row r="35" spans="1:6" ht="12.75" customHeight="1" x14ac:dyDescent="0.2">
      <c r="B35" s="56" t="s">
        <v>1408</v>
      </c>
      <c r="C35" s="56"/>
      <c r="D35" s="61" t="s">
        <v>1549</v>
      </c>
      <c r="E35" s="57" t="s">
        <v>1404</v>
      </c>
      <c r="F35" s="56" t="s">
        <v>1503</v>
      </c>
    </row>
    <row r="36" spans="1:6" ht="12.75" customHeight="1" x14ac:dyDescent="0.2">
      <c r="B36" s="56" t="s">
        <v>1409</v>
      </c>
      <c r="C36" s="56"/>
      <c r="D36" s="61" t="s">
        <v>1549</v>
      </c>
      <c r="E36" s="57" t="s">
        <v>1404</v>
      </c>
      <c r="F36" s="56" t="s">
        <v>1504</v>
      </c>
    </row>
    <row r="37" spans="1:6" ht="25.5" customHeight="1" x14ac:dyDescent="0.2">
      <c r="B37" s="56" t="s">
        <v>1410</v>
      </c>
      <c r="C37" s="56"/>
      <c r="D37" s="61" t="s">
        <v>1549</v>
      </c>
      <c r="E37" s="57" t="s">
        <v>1404</v>
      </c>
      <c r="F37" s="66" t="s">
        <v>1502</v>
      </c>
    </row>
    <row r="38" spans="1:6" ht="12.75" customHeight="1" x14ac:dyDescent="0.2">
      <c r="B38" s="56" t="s">
        <v>1513</v>
      </c>
      <c r="C38" s="56"/>
      <c r="D38" s="61" t="s">
        <v>1549</v>
      </c>
      <c r="E38" s="57" t="s">
        <v>1404</v>
      </c>
      <c r="F38" s="56" t="s">
        <v>1510</v>
      </c>
    </row>
    <row r="39" spans="1:6" ht="12.75" customHeight="1" x14ac:dyDescent="0.2">
      <c r="D39" s="75"/>
      <c r="E39" s="58"/>
    </row>
    <row r="40" spans="1:6" ht="12.75" customHeight="1" x14ac:dyDescent="0.25">
      <c r="A40" s="54" t="s">
        <v>14</v>
      </c>
      <c r="B40" s="54"/>
      <c r="C40" s="54"/>
      <c r="D40" s="59"/>
      <c r="E40" s="60"/>
    </row>
    <row r="41" spans="1:6" ht="12.75" customHeight="1" x14ac:dyDescent="0.2">
      <c r="B41" s="67" t="s">
        <v>15</v>
      </c>
      <c r="C41" s="56"/>
      <c r="D41" s="61"/>
      <c r="E41" s="57"/>
      <c r="F41" s="56" t="s">
        <v>1411</v>
      </c>
    </row>
    <row r="42" spans="1:6" ht="12.75" customHeight="1" x14ac:dyDescent="0.2">
      <c r="B42" s="67"/>
      <c r="C42" s="38" t="s">
        <v>16</v>
      </c>
      <c r="D42" s="61" t="s">
        <v>1549</v>
      </c>
      <c r="E42" s="57" t="s">
        <v>1412</v>
      </c>
      <c r="F42" s="56" t="s">
        <v>1507</v>
      </c>
    </row>
    <row r="43" spans="1:6" ht="12.75" customHeight="1" x14ac:dyDescent="0.2">
      <c r="B43" s="56"/>
      <c r="C43" s="56" t="s">
        <v>17</v>
      </c>
      <c r="D43" s="61" t="s">
        <v>1549</v>
      </c>
      <c r="E43" s="57" t="s">
        <v>1412</v>
      </c>
      <c r="F43" s="56" t="s">
        <v>1413</v>
      </c>
    </row>
    <row r="44" spans="1:6" ht="12.75" customHeight="1" x14ac:dyDescent="0.2">
      <c r="B44" s="56"/>
      <c r="C44" s="56" t="s">
        <v>18</v>
      </c>
      <c r="D44" s="61" t="s">
        <v>1549</v>
      </c>
      <c r="E44" s="57" t="s">
        <v>1412</v>
      </c>
      <c r="F44" s="56" t="s">
        <v>1414</v>
      </c>
    </row>
    <row r="45" spans="1:6" ht="12.75" customHeight="1" x14ac:dyDescent="0.2">
      <c r="B45" s="56"/>
      <c r="C45" s="56" t="s">
        <v>1415</v>
      </c>
      <c r="D45" s="61" t="s">
        <v>1549</v>
      </c>
      <c r="E45" s="57" t="s">
        <v>1412</v>
      </c>
      <c r="F45" s="56" t="s">
        <v>1416</v>
      </c>
    </row>
    <row r="46" spans="1:6" ht="12.75" customHeight="1" x14ac:dyDescent="0.2">
      <c r="B46" s="67" t="s">
        <v>20</v>
      </c>
      <c r="C46" s="56"/>
      <c r="D46" s="61" t="s">
        <v>1549</v>
      </c>
      <c r="E46" s="57"/>
      <c r="F46" s="56"/>
    </row>
    <row r="47" spans="1:6" ht="26.25" customHeight="1" x14ac:dyDescent="0.2">
      <c r="B47" s="67"/>
      <c r="C47" s="38" t="s">
        <v>21</v>
      </c>
      <c r="D47" s="61" t="s">
        <v>1549</v>
      </c>
      <c r="E47" s="57" t="s">
        <v>1412</v>
      </c>
      <c r="F47" s="68" t="s">
        <v>1506</v>
      </c>
    </row>
    <row r="48" spans="1:6" ht="26.25" customHeight="1" x14ac:dyDescent="0.2">
      <c r="B48" s="56"/>
      <c r="C48" s="56" t="s">
        <v>1417</v>
      </c>
      <c r="D48" s="61" t="s">
        <v>1549</v>
      </c>
      <c r="E48" s="57" t="s">
        <v>1412</v>
      </c>
      <c r="F48" s="68" t="s">
        <v>1505</v>
      </c>
    </row>
    <row r="49" spans="1:6" ht="18.75" customHeight="1" x14ac:dyDescent="0.2">
      <c r="B49" s="56"/>
      <c r="C49" s="56" t="s">
        <v>1418</v>
      </c>
      <c r="D49" s="61" t="s">
        <v>1549</v>
      </c>
      <c r="E49" s="57"/>
      <c r="F49" s="68"/>
    </row>
    <row r="50" spans="1:6" ht="105.75" customHeight="1" x14ac:dyDescent="0.2">
      <c r="B50" s="69" t="s">
        <v>24</v>
      </c>
      <c r="C50" s="56"/>
      <c r="D50" s="61" t="s">
        <v>1549</v>
      </c>
      <c r="E50" s="57"/>
      <c r="F50" s="70" t="s">
        <v>1419</v>
      </c>
    </row>
    <row r="51" spans="1:6" ht="12.75" customHeight="1" x14ac:dyDescent="0.2">
      <c r="B51" s="71"/>
      <c r="C51" s="56" t="s">
        <v>1420</v>
      </c>
      <c r="D51" s="61" t="s">
        <v>1549</v>
      </c>
      <c r="E51" s="57" t="s">
        <v>1421</v>
      </c>
      <c r="F51" s="72" t="s">
        <v>1422</v>
      </c>
    </row>
    <row r="52" spans="1:6" ht="12.75" customHeight="1" x14ac:dyDescent="0.2">
      <c r="B52" s="56"/>
      <c r="C52" s="56" t="s">
        <v>1423</v>
      </c>
      <c r="D52" s="61" t="s">
        <v>1549</v>
      </c>
      <c r="E52" s="57" t="s">
        <v>1421</v>
      </c>
      <c r="F52" s="56" t="s">
        <v>1424</v>
      </c>
    </row>
    <row r="53" spans="1:6" ht="12.75" customHeight="1" x14ac:dyDescent="0.2">
      <c r="B53" s="56"/>
      <c r="C53" s="56" t="s">
        <v>25</v>
      </c>
      <c r="D53" s="61" t="s">
        <v>1549</v>
      </c>
      <c r="E53" s="57" t="s">
        <v>1421</v>
      </c>
      <c r="F53" s="68" t="s">
        <v>1425</v>
      </c>
    </row>
    <row r="54" spans="1:6" ht="12.75" customHeight="1" x14ac:dyDescent="0.2">
      <c r="B54" s="56"/>
      <c r="C54" s="56" t="s">
        <v>27</v>
      </c>
      <c r="D54" s="61" t="s">
        <v>1549</v>
      </c>
      <c r="E54" s="57" t="s">
        <v>1421</v>
      </c>
      <c r="F54" s="68" t="s">
        <v>1426</v>
      </c>
    </row>
    <row r="55" spans="1:6" ht="12.75" customHeight="1" x14ac:dyDescent="0.2">
      <c r="A55" s="73"/>
      <c r="B55" s="67" t="s">
        <v>28</v>
      </c>
      <c r="C55" s="67"/>
      <c r="D55" s="61" t="s">
        <v>1549</v>
      </c>
      <c r="E55" s="74"/>
      <c r="F55" s="56"/>
    </row>
    <row r="56" spans="1:6" ht="12.75" customHeight="1" x14ac:dyDescent="0.2">
      <c r="B56" s="56"/>
      <c r="C56" s="56" t="s">
        <v>30</v>
      </c>
      <c r="D56" s="61" t="s">
        <v>1549</v>
      </c>
      <c r="E56" s="57" t="s">
        <v>1421</v>
      </c>
      <c r="F56" s="68" t="s">
        <v>1427</v>
      </c>
    </row>
    <row r="57" spans="1:6" ht="12.75" customHeight="1" x14ac:dyDescent="0.2">
      <c r="B57" s="56"/>
      <c r="C57" s="56" t="s">
        <v>31</v>
      </c>
      <c r="D57" s="61" t="s">
        <v>1549</v>
      </c>
      <c r="E57" s="57" t="s">
        <v>1421</v>
      </c>
      <c r="F57" s="56" t="s">
        <v>1428</v>
      </c>
    </row>
    <row r="58" spans="1:6" ht="26.25" customHeight="1" x14ac:dyDescent="0.2">
      <c r="B58" s="56"/>
      <c r="C58" s="56" t="s">
        <v>32</v>
      </c>
      <c r="D58" s="61" t="s">
        <v>1549</v>
      </c>
      <c r="E58" s="57" t="s">
        <v>1421</v>
      </c>
      <c r="F58" s="68" t="s">
        <v>1429</v>
      </c>
    </row>
    <row r="59" spans="1:6" ht="12.75" customHeight="1" x14ac:dyDescent="0.2">
      <c r="B59" s="56"/>
      <c r="C59" s="72" t="s">
        <v>29</v>
      </c>
      <c r="D59" s="61" t="s">
        <v>1549</v>
      </c>
      <c r="E59" s="57" t="s">
        <v>1421</v>
      </c>
      <c r="F59" s="56" t="s">
        <v>1430</v>
      </c>
    </row>
    <row r="60" spans="1:6" ht="12.75" customHeight="1" x14ac:dyDescent="0.2">
      <c r="B60" s="56"/>
      <c r="C60" s="46" t="s">
        <v>1445</v>
      </c>
      <c r="D60" s="61" t="s">
        <v>1570</v>
      </c>
      <c r="E60" s="57" t="s">
        <v>1444</v>
      </c>
      <c r="F60" s="56" t="s">
        <v>1446</v>
      </c>
    </row>
    <row r="61" spans="1:6" ht="12.75" customHeight="1" x14ac:dyDescent="0.2">
      <c r="B61" s="67" t="s">
        <v>33</v>
      </c>
      <c r="C61" s="56"/>
      <c r="D61" s="61"/>
      <c r="E61" s="57"/>
      <c r="F61" s="56"/>
    </row>
    <row r="62" spans="1:6" ht="12.75" customHeight="1" x14ac:dyDescent="0.2">
      <c r="B62" s="56"/>
      <c r="C62" s="56" t="s">
        <v>34</v>
      </c>
      <c r="D62" s="61" t="s">
        <v>1549</v>
      </c>
      <c r="E62" s="57" t="s">
        <v>1431</v>
      </c>
      <c r="F62" s="128" t="s">
        <v>1432</v>
      </c>
    </row>
    <row r="63" spans="1:6" ht="12.75" customHeight="1" x14ac:dyDescent="0.2">
      <c r="B63" s="56"/>
      <c r="C63" s="72" t="s">
        <v>35</v>
      </c>
      <c r="D63" s="61" t="s">
        <v>1549</v>
      </c>
      <c r="E63" s="57" t="s">
        <v>1431</v>
      </c>
      <c r="F63" s="56"/>
    </row>
    <row r="64" spans="1:6" ht="24" customHeight="1" x14ac:dyDescent="0.2">
      <c r="B64" s="56"/>
      <c r="C64" s="56" t="s">
        <v>36</v>
      </c>
      <c r="D64" s="61" t="s">
        <v>1549</v>
      </c>
      <c r="E64" s="57" t="s">
        <v>1431</v>
      </c>
      <c r="F64" s="68" t="s">
        <v>1433</v>
      </c>
    </row>
    <row r="65" spans="2:6" ht="12.75" customHeight="1" x14ac:dyDescent="0.2">
      <c r="B65" s="56"/>
      <c r="C65" s="56" t="s">
        <v>1434</v>
      </c>
      <c r="D65" s="61" t="s">
        <v>1549</v>
      </c>
      <c r="E65" s="57" t="s">
        <v>1431</v>
      </c>
      <c r="F65" s="56"/>
    </row>
    <row r="66" spans="2:6" ht="12.75" customHeight="1" x14ac:dyDescent="0.2">
      <c r="B66" s="67" t="s">
        <v>38</v>
      </c>
      <c r="C66" s="56"/>
      <c r="D66" s="61" t="s">
        <v>1549</v>
      </c>
      <c r="E66" s="57"/>
      <c r="F66" s="56"/>
    </row>
    <row r="67" spans="2:6" ht="24.75" customHeight="1" x14ac:dyDescent="0.2">
      <c r="B67" s="56"/>
      <c r="C67" s="56" t="s">
        <v>39</v>
      </c>
      <c r="D67" s="61" t="s">
        <v>1549</v>
      </c>
      <c r="E67" s="56" t="s">
        <v>1435</v>
      </c>
      <c r="F67" s="68" t="s">
        <v>1436</v>
      </c>
    </row>
    <row r="68" spans="2:6" ht="12.75" customHeight="1" x14ac:dyDescent="0.2">
      <c r="B68" s="56"/>
      <c r="C68" s="56" t="s">
        <v>1437</v>
      </c>
      <c r="D68" s="61" t="s">
        <v>1549</v>
      </c>
      <c r="E68" s="56" t="s">
        <v>1435</v>
      </c>
      <c r="F68" s="68" t="s">
        <v>1438</v>
      </c>
    </row>
    <row r="69" spans="2:6" ht="12.75" customHeight="1" x14ac:dyDescent="0.2">
      <c r="B69" s="56"/>
      <c r="C69" s="56" t="s">
        <v>40</v>
      </c>
      <c r="D69" s="61" t="s">
        <v>1549</v>
      </c>
      <c r="E69" s="56" t="s">
        <v>1439</v>
      </c>
      <c r="F69" s="68" t="s">
        <v>1440</v>
      </c>
    </row>
    <row r="70" spans="2:6" ht="12.75" customHeight="1" x14ac:dyDescent="0.2">
      <c r="B70" s="56"/>
      <c r="C70" s="56" t="s">
        <v>41</v>
      </c>
      <c r="D70" s="61" t="s">
        <v>1549</v>
      </c>
      <c r="E70" s="56" t="s">
        <v>1439</v>
      </c>
      <c r="F70" s="56" t="s">
        <v>1441</v>
      </c>
    </row>
    <row r="71" spans="2:6" x14ac:dyDescent="0.2">
      <c r="D71" s="75"/>
      <c r="E71" s="58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9.140625" defaultRowHeight="12.75" x14ac:dyDescent="0.2"/>
  <cols>
    <col min="1" max="1" width="15.140625" style="34" bestFit="1" customWidth="1"/>
    <col min="2" max="2" width="12.7109375" style="34" bestFit="1" customWidth="1"/>
    <col min="3" max="3" width="12" style="34" bestFit="1" customWidth="1"/>
    <col min="4" max="4" width="12.7109375" style="34" bestFit="1" customWidth="1"/>
    <col min="5" max="9" width="12" style="34" bestFit="1" customWidth="1"/>
    <col min="10" max="10" width="12.7109375" style="34" bestFit="1" customWidth="1"/>
    <col min="11" max="12" width="12" style="34" bestFit="1" customWidth="1"/>
    <col min="13" max="13" width="7.42578125" style="34" bestFit="1" customWidth="1"/>
    <col min="14" max="16" width="12" style="34" bestFit="1" customWidth="1"/>
    <col min="17" max="17" width="14" style="34" bestFit="1" customWidth="1"/>
    <col min="18" max="20" width="12" style="34" bestFit="1" customWidth="1"/>
    <col min="21" max="21" width="15.5703125" style="34" bestFit="1" customWidth="1"/>
    <col min="22" max="22" width="12" style="34" bestFit="1" customWidth="1"/>
    <col min="23" max="23" width="16.28515625" style="34" bestFit="1" customWidth="1"/>
    <col min="24" max="24" width="14.28515625" style="34" bestFit="1" customWidth="1"/>
    <col min="25" max="25" width="15" style="34" bestFit="1" customWidth="1"/>
    <col min="26" max="26" width="15.85546875" style="34" bestFit="1" customWidth="1"/>
    <col min="27" max="32" width="12" style="34" bestFit="1" customWidth="1"/>
    <col min="33" max="33" width="16" style="34" bestFit="1" customWidth="1"/>
    <col min="34" max="35" width="12" style="34" bestFit="1" customWidth="1"/>
    <col min="36" max="36" width="12.7109375" style="34" bestFit="1" customWidth="1"/>
    <col min="37" max="39" width="12" style="34" bestFit="1" customWidth="1"/>
    <col min="40" max="16384" width="9.140625" style="34"/>
  </cols>
  <sheetData>
    <row r="1" spans="1:39" x14ac:dyDescent="0.2">
      <c r="A1" s="33" t="s">
        <v>57</v>
      </c>
      <c r="B1" s="33" t="s">
        <v>1453</v>
      </c>
      <c r="C1" s="33" t="s">
        <v>67</v>
      </c>
      <c r="D1" s="33" t="s">
        <v>1454</v>
      </c>
      <c r="E1" s="33" t="s">
        <v>69</v>
      </c>
      <c r="F1" s="33" t="s">
        <v>70</v>
      </c>
      <c r="G1" s="33" t="s">
        <v>1455</v>
      </c>
      <c r="H1" s="33" t="s">
        <v>1472</v>
      </c>
      <c r="I1" s="33" t="s">
        <v>1473</v>
      </c>
      <c r="J1" s="33" t="s">
        <v>64</v>
      </c>
      <c r="K1" s="33" t="s">
        <v>1456</v>
      </c>
      <c r="L1" s="33" t="s">
        <v>1457</v>
      </c>
      <c r="M1" s="33" t="s">
        <v>1514</v>
      </c>
      <c r="N1" s="33" t="s">
        <v>1458</v>
      </c>
      <c r="O1" s="33" t="s">
        <v>1459</v>
      </c>
      <c r="P1" s="33" t="s">
        <v>1460</v>
      </c>
      <c r="Q1" s="33" t="s">
        <v>1461</v>
      </c>
      <c r="R1" s="33" t="s">
        <v>1462</v>
      </c>
      <c r="S1" s="33" t="s">
        <v>1463</v>
      </c>
      <c r="T1" s="33" t="s">
        <v>1464</v>
      </c>
      <c r="U1" s="33" t="s">
        <v>79</v>
      </c>
      <c r="V1" s="33" t="s">
        <v>1465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88</v>
      </c>
      <c r="AE1" s="33" t="s">
        <v>1466</v>
      </c>
      <c r="AF1" s="33" t="s">
        <v>1467</v>
      </c>
      <c r="AG1" s="33" t="s">
        <v>1468</v>
      </c>
      <c r="AH1" s="33" t="s">
        <v>1469</v>
      </c>
      <c r="AI1" s="33" t="s">
        <v>91</v>
      </c>
      <c r="AJ1" s="33" t="s">
        <v>92</v>
      </c>
      <c r="AK1" s="33" t="s">
        <v>93</v>
      </c>
      <c r="AL1" s="33" t="s">
        <v>1470</v>
      </c>
      <c r="AM1" s="33" t="s">
        <v>1471</v>
      </c>
    </row>
    <row r="2" spans="1:39" ht="15" x14ac:dyDescent="0.25">
      <c r="A2" t="s">
        <v>96</v>
      </c>
      <c r="B2">
        <v>1179222</v>
      </c>
      <c r="C2">
        <v>0.44114818376995785</v>
      </c>
      <c r="D2">
        <v>872868.5</v>
      </c>
      <c r="E2">
        <v>5.1475178463219152E-3</v>
      </c>
      <c r="F2">
        <v>0.66719458777213747</v>
      </c>
      <c r="G2">
        <v>71.5</v>
      </c>
      <c r="H2">
        <v>58.435000000000002</v>
      </c>
      <c r="I2">
        <v>0</v>
      </c>
      <c r="J2">
        <v>-19.894999999999982</v>
      </c>
      <c r="K2">
        <v>10284.383442636787</v>
      </c>
      <c r="L2">
        <v>2413.6431560000001</v>
      </c>
      <c r="M2">
        <v>3094.4735048003104</v>
      </c>
      <c r="N2">
        <v>0.69163442360988336</v>
      </c>
      <c r="O2">
        <v>0.17747323146553812</v>
      </c>
      <c r="P2">
        <v>2.0715572588146083E-4</v>
      </c>
      <c r="Q2">
        <v>8021.6656150047875</v>
      </c>
      <c r="R2">
        <v>159.20500000000001</v>
      </c>
      <c r="S2">
        <v>50532.167645488516</v>
      </c>
      <c r="T2">
        <v>10.970132847586445</v>
      </c>
      <c r="U2">
        <v>15.160598951037969</v>
      </c>
      <c r="V2">
        <v>19</v>
      </c>
      <c r="W2">
        <v>127.03385031578948</v>
      </c>
      <c r="X2">
        <v>0.10752468738020851</v>
      </c>
      <c r="Y2">
        <v>0.20888796858720929</v>
      </c>
      <c r="Z2">
        <v>0.32072586152531996</v>
      </c>
      <c r="AA2">
        <v>184.98488431899747</v>
      </c>
      <c r="AB2">
        <v>4.3746092555782639</v>
      </c>
      <c r="AC2">
        <v>1.1859940871804919</v>
      </c>
      <c r="AD2">
        <v>2.3084436854335229</v>
      </c>
      <c r="AE2">
        <v>1.4826075568832451</v>
      </c>
      <c r="AF2">
        <v>301</v>
      </c>
      <c r="AG2">
        <v>2.1956087824351298E-2</v>
      </c>
      <c r="AH2">
        <v>3.95</v>
      </c>
      <c r="AI2">
        <v>4.0918096092681111</v>
      </c>
      <c r="AJ2">
        <v>78133.464999999851</v>
      </c>
      <c r="AK2">
        <v>0.5905745045897377</v>
      </c>
      <c r="AL2">
        <v>24822831.710000001</v>
      </c>
      <c r="AM2">
        <v>2413.6431560000001</v>
      </c>
    </row>
    <row r="3" spans="1:39" ht="15" x14ac:dyDescent="0.25">
      <c r="A3" t="s">
        <v>164</v>
      </c>
      <c r="B3">
        <v>1094553.6666666667</v>
      </c>
      <c r="C3">
        <v>0.38805714208970549</v>
      </c>
      <c r="D3">
        <v>1002409.2222222222</v>
      </c>
      <c r="E3">
        <v>1.7502412640038819E-3</v>
      </c>
      <c r="F3">
        <v>0.64932268442412944</v>
      </c>
      <c r="G3">
        <v>33</v>
      </c>
      <c r="H3">
        <v>86.265555555555494</v>
      </c>
      <c r="I3">
        <v>40.907777777777788</v>
      </c>
      <c r="J3">
        <v>4.521111111111253</v>
      </c>
      <c r="K3">
        <v>9773.9790305370025</v>
      </c>
      <c r="L3">
        <v>1689.3685514444442</v>
      </c>
      <c r="M3">
        <v>2012.44127964635</v>
      </c>
      <c r="N3">
        <v>0.55823796706256568</v>
      </c>
      <c r="O3">
        <v>0.11615881715027887</v>
      </c>
      <c r="P3">
        <v>4.7085490373698679E-3</v>
      </c>
      <c r="Q3">
        <v>8204.8867530526531</v>
      </c>
      <c r="R3">
        <v>99.53111111111113</v>
      </c>
      <c r="S3">
        <v>54801.934135613657</v>
      </c>
      <c r="T3">
        <v>13.746678872044475</v>
      </c>
      <c r="U3">
        <v>16.973271297640043</v>
      </c>
      <c r="V3">
        <v>11.565555555555555</v>
      </c>
      <c r="W3">
        <v>146.06894959169949</v>
      </c>
      <c r="X3">
        <v>0.11895899102972343</v>
      </c>
      <c r="Y3">
        <v>0.12702985169706163</v>
      </c>
      <c r="Z3">
        <v>0.25143501652614386</v>
      </c>
      <c r="AA3">
        <v>186.86265268699137</v>
      </c>
      <c r="AB3">
        <v>6.1064242645239428</v>
      </c>
      <c r="AC3">
        <v>1.4275045994201578</v>
      </c>
      <c r="AD3">
        <v>2.5609681889424554</v>
      </c>
      <c r="AE3">
        <v>1.2478462340015528</v>
      </c>
      <c r="AF3">
        <v>51.888888888888886</v>
      </c>
      <c r="AG3">
        <v>6.7939829844628499E-2</v>
      </c>
      <c r="AH3">
        <v>23.087777777777774</v>
      </c>
      <c r="AI3">
        <v>1.9879264035615987</v>
      </c>
      <c r="AJ3">
        <v>83420.075555555522</v>
      </c>
      <c r="AK3">
        <v>0.66513784810437515</v>
      </c>
      <c r="AL3">
        <v>16511852.796666661</v>
      </c>
      <c r="AM3">
        <v>1689.3685514444442</v>
      </c>
    </row>
    <row r="4" spans="1:39" ht="15" x14ac:dyDescent="0.25">
      <c r="A4" t="s">
        <v>102</v>
      </c>
      <c r="B4">
        <v>1449623.75</v>
      </c>
      <c r="C4">
        <v>0.28117550129614527</v>
      </c>
      <c r="D4">
        <v>1352421.75</v>
      </c>
      <c r="E4">
        <v>1.0399971416610778E-2</v>
      </c>
      <c r="F4">
        <v>0.67200641346628698</v>
      </c>
      <c r="G4">
        <v>77.5</v>
      </c>
      <c r="H4">
        <v>66.497500000000002</v>
      </c>
      <c r="I4">
        <v>0</v>
      </c>
      <c r="J4">
        <v>-9.0250000000000057</v>
      </c>
      <c r="K4">
        <v>9541.667066336242</v>
      </c>
      <c r="L4">
        <v>1527.0426825</v>
      </c>
      <c r="M4">
        <v>1776.1390471084505</v>
      </c>
      <c r="N4">
        <v>0.3658818893230249</v>
      </c>
      <c r="O4">
        <v>0.12617696083946889</v>
      </c>
      <c r="P4">
        <v>5.4962995443318266E-3</v>
      </c>
      <c r="Q4">
        <v>8203.4865998924961</v>
      </c>
      <c r="R4">
        <v>96.02</v>
      </c>
      <c r="S4">
        <v>51012.285903978336</v>
      </c>
      <c r="T4">
        <v>13.374817746302854</v>
      </c>
      <c r="U4">
        <v>15.903381404915642</v>
      </c>
      <c r="V4">
        <v>9.8875000000000011</v>
      </c>
      <c r="W4">
        <v>154.44173780025281</v>
      </c>
      <c r="X4">
        <v>0.13282920344628255</v>
      </c>
      <c r="Y4">
        <v>0.1710205196084684</v>
      </c>
      <c r="Z4">
        <v>0.30846620325934121</v>
      </c>
      <c r="AA4">
        <v>143.24108455298531</v>
      </c>
      <c r="AB4">
        <v>4.9506797144036003</v>
      </c>
      <c r="AC4">
        <v>1.1043818040302145</v>
      </c>
      <c r="AD4">
        <v>1.7355808448798262</v>
      </c>
      <c r="AE4">
        <v>1.1021090995121474</v>
      </c>
      <c r="AF4">
        <v>97.75</v>
      </c>
      <c r="AG4">
        <v>1.7975113969588605E-2</v>
      </c>
      <c r="AH4">
        <v>7.3574999999999999</v>
      </c>
      <c r="AI4">
        <v>3.1434828624161724</v>
      </c>
      <c r="AJ4">
        <v>8909.6799999999348</v>
      </c>
      <c r="AK4">
        <v>0.45233673420913045</v>
      </c>
      <c r="AL4">
        <v>14570532.872499999</v>
      </c>
      <c r="AM4">
        <v>1527.0426825</v>
      </c>
    </row>
    <row r="5" spans="1:39" ht="15" x14ac:dyDescent="0.25">
      <c r="A5" t="s">
        <v>104</v>
      </c>
      <c r="B5">
        <v>950184.57142857148</v>
      </c>
      <c r="C5">
        <v>0.23858188604509781</v>
      </c>
      <c r="D5">
        <v>899376.42857142852</v>
      </c>
      <c r="E5">
        <v>1.600395365506704E-3</v>
      </c>
      <c r="F5">
        <v>0.69762084378158074</v>
      </c>
      <c r="G5">
        <v>41.6</v>
      </c>
      <c r="H5">
        <v>64.40285714285713</v>
      </c>
      <c r="I5">
        <v>3.6428571428571428</v>
      </c>
      <c r="J5">
        <v>-6.8771428571428999</v>
      </c>
      <c r="K5">
        <v>9679.1691778154927</v>
      </c>
      <c r="L5">
        <v>1916.670644</v>
      </c>
      <c r="M5">
        <v>2461.5604397296643</v>
      </c>
      <c r="N5">
        <v>0.65558685678915207</v>
      </c>
      <c r="O5">
        <v>0.16798014366773861</v>
      </c>
      <c r="P5">
        <v>1.9423451122376853E-2</v>
      </c>
      <c r="Q5">
        <v>7536.5930984274291</v>
      </c>
      <c r="R5">
        <v>106.0942857142857</v>
      </c>
      <c r="S5">
        <v>54071.258718659956</v>
      </c>
      <c r="T5">
        <v>12.708372606576361</v>
      </c>
      <c r="U5">
        <v>18.065729281232329</v>
      </c>
      <c r="V5">
        <v>11.6</v>
      </c>
      <c r="W5">
        <v>165.23022793103448</v>
      </c>
      <c r="X5">
        <v>0.10951022101609262</v>
      </c>
      <c r="Y5">
        <v>0.20458406979706806</v>
      </c>
      <c r="Z5">
        <v>0.31825356791098569</v>
      </c>
      <c r="AA5">
        <v>189.18303599195283</v>
      </c>
      <c r="AB5">
        <v>5.4751078456440379</v>
      </c>
      <c r="AC5">
        <v>1.4375449282979231</v>
      </c>
      <c r="AD5">
        <v>2.8818178472948071</v>
      </c>
      <c r="AE5">
        <v>1.3701055014557342</v>
      </c>
      <c r="AF5">
        <v>105.57142857142857</v>
      </c>
      <c r="AG5">
        <v>4.3041763645093357E-3</v>
      </c>
      <c r="AH5">
        <v>12.218571428571428</v>
      </c>
      <c r="AI5">
        <v>2.6876904949858202</v>
      </c>
      <c r="AJ5">
        <v>56614.224285714328</v>
      </c>
      <c r="AK5">
        <v>0.56829198842186246</v>
      </c>
      <c r="AL5">
        <v>18551779.421428572</v>
      </c>
      <c r="AM5">
        <v>1916.670644</v>
      </c>
    </row>
    <row r="6" spans="1:39" ht="15" x14ac:dyDescent="0.25">
      <c r="A6" t="s">
        <v>106</v>
      </c>
      <c r="B6">
        <v>690112.4</v>
      </c>
      <c r="C6">
        <v>0.31858719984983508</v>
      </c>
      <c r="D6">
        <v>487304.6</v>
      </c>
      <c r="E6">
        <v>3.0315927478296203E-3</v>
      </c>
      <c r="F6">
        <v>0.70543090940034625</v>
      </c>
      <c r="G6">
        <v>41</v>
      </c>
      <c r="H6">
        <v>38.573999999999998</v>
      </c>
      <c r="I6">
        <v>0</v>
      </c>
      <c r="J6">
        <v>38.56</v>
      </c>
      <c r="K6">
        <v>11439.726973309056</v>
      </c>
      <c r="L6">
        <v>1458.569485</v>
      </c>
      <c r="M6">
        <v>1867.170110835948</v>
      </c>
      <c r="N6">
        <v>0.57821275617870205</v>
      </c>
      <c r="O6">
        <v>0.17858687630503939</v>
      </c>
      <c r="P6">
        <v>1.0107211861764678E-2</v>
      </c>
      <c r="Q6">
        <v>8936.3237892286616</v>
      </c>
      <c r="R6">
        <v>101.798</v>
      </c>
      <c r="S6">
        <v>55818.422267628048</v>
      </c>
      <c r="T6">
        <v>12.638755181830684</v>
      </c>
      <c r="U6">
        <v>14.328076042751331</v>
      </c>
      <c r="V6">
        <v>11.882</v>
      </c>
      <c r="W6">
        <v>122.75454342703247</v>
      </c>
      <c r="X6">
        <v>0.11093665046047153</v>
      </c>
      <c r="Y6">
        <v>0.1917511500895473</v>
      </c>
      <c r="Z6">
        <v>0.30750054902387997</v>
      </c>
      <c r="AA6">
        <v>196.22705873350969</v>
      </c>
      <c r="AB6">
        <v>5.6325127423563339</v>
      </c>
      <c r="AC6">
        <v>1.3426566782245812</v>
      </c>
      <c r="AD6">
        <v>2.9392051942134954</v>
      </c>
      <c r="AE6">
        <v>1.2652664409266832</v>
      </c>
      <c r="AF6">
        <v>117</v>
      </c>
      <c r="AG6">
        <v>0</v>
      </c>
      <c r="AH6">
        <v>9.6180000000000003</v>
      </c>
      <c r="AI6">
        <v>2.4372162672815274</v>
      </c>
      <c r="AJ6">
        <v>-60175.141999999993</v>
      </c>
      <c r="AK6">
        <v>0.48186025684382577</v>
      </c>
      <c r="AL6">
        <v>16685636.680000002</v>
      </c>
      <c r="AM6">
        <v>1458.569485</v>
      </c>
    </row>
    <row r="7" spans="1:39" ht="15" x14ac:dyDescent="0.25">
      <c r="A7" t="s">
        <v>282</v>
      </c>
      <c r="B7">
        <v>1295514.3333333333</v>
      </c>
      <c r="C7">
        <v>0.40598203796184895</v>
      </c>
      <c r="D7">
        <v>1298594.8333333333</v>
      </c>
      <c r="E7">
        <v>0</v>
      </c>
      <c r="F7">
        <v>0.6613282323195413</v>
      </c>
      <c r="G7">
        <v>18.166666666666668</v>
      </c>
      <c r="H7">
        <v>15.01333333333333</v>
      </c>
      <c r="I7">
        <v>0</v>
      </c>
      <c r="J7">
        <v>-25.051666666666648</v>
      </c>
      <c r="K7">
        <v>9117.1533367851262</v>
      </c>
      <c r="L7">
        <v>1270.7991943333334</v>
      </c>
      <c r="M7">
        <v>1499.6467441418936</v>
      </c>
      <c r="N7">
        <v>0.32735325653468184</v>
      </c>
      <c r="O7">
        <v>0.12549237286619067</v>
      </c>
      <c r="P7">
        <v>2.607011672738226E-3</v>
      </c>
      <c r="Q7">
        <v>7725.8668818233027</v>
      </c>
      <c r="R7">
        <v>77.621666666666655</v>
      </c>
      <c r="S7">
        <v>54605.544907993899</v>
      </c>
      <c r="T7">
        <v>15.339359714856247</v>
      </c>
      <c r="U7">
        <v>16.371707139329654</v>
      </c>
      <c r="V7">
        <v>8.4666666666666668</v>
      </c>
      <c r="W7">
        <v>150.09439303149608</v>
      </c>
      <c r="X7">
        <v>0.11557048291084691</v>
      </c>
      <c r="Y7">
        <v>0.15937729234880918</v>
      </c>
      <c r="Z7">
        <v>0.28037360485445939</v>
      </c>
      <c r="AA7">
        <v>204.42909823343049</v>
      </c>
      <c r="AB7">
        <v>4.5497435732936431</v>
      </c>
      <c r="AC7">
        <v>1.1633258486075204</v>
      </c>
      <c r="AD7">
        <v>2.0916900232881899</v>
      </c>
      <c r="AE7">
        <v>1.2008336598390825</v>
      </c>
      <c r="AF7">
        <v>64.166666666666671</v>
      </c>
      <c r="AG7">
        <v>1.0596975550523621E-2</v>
      </c>
      <c r="AH7">
        <v>8.0183333333333344</v>
      </c>
      <c r="AI7">
        <v>1.9350491424668299</v>
      </c>
      <c r="AJ7">
        <v>26010.065000000061</v>
      </c>
      <c r="AK7">
        <v>0.62232127144623439</v>
      </c>
      <c r="AL7">
        <v>11586071.115</v>
      </c>
      <c r="AM7">
        <v>1270.7991943333334</v>
      </c>
    </row>
    <row r="8" spans="1:39" ht="15" x14ac:dyDescent="0.25">
      <c r="A8" t="s">
        <v>113</v>
      </c>
      <c r="B8">
        <v>774444.28571428568</v>
      </c>
      <c r="C8">
        <v>0.26135534157130164</v>
      </c>
      <c r="D8">
        <v>632429.42857142852</v>
      </c>
      <c r="E8">
        <v>1.5506547804617491E-2</v>
      </c>
      <c r="F8">
        <v>0.60608447468553639</v>
      </c>
      <c r="G8">
        <v>19.833333333333332</v>
      </c>
      <c r="H8">
        <v>15.944285714285714</v>
      </c>
      <c r="I8">
        <v>0</v>
      </c>
      <c r="J8">
        <v>58.898571428571415</v>
      </c>
      <c r="K8">
        <v>9641.32855357269</v>
      </c>
      <c r="L8">
        <v>1241.1333990000001</v>
      </c>
      <c r="M8">
        <v>1494.5513807048681</v>
      </c>
      <c r="N8">
        <v>0.40937739475704132</v>
      </c>
      <c r="O8">
        <v>0.15353296707609934</v>
      </c>
      <c r="P8">
        <v>5.5302642889281522E-4</v>
      </c>
      <c r="Q8">
        <v>8006.5329523350865</v>
      </c>
      <c r="R8">
        <v>78.310000000000016</v>
      </c>
      <c r="S8">
        <v>48071.587076089534</v>
      </c>
      <c r="T8">
        <v>13.003265410365399</v>
      </c>
      <c r="U8">
        <v>15.848977129357683</v>
      </c>
      <c r="V8">
        <v>12.217142857142857</v>
      </c>
      <c r="W8">
        <v>101.58949711178671</v>
      </c>
      <c r="X8">
        <v>0.1100684452240364</v>
      </c>
      <c r="Y8">
        <v>0.19774361804447063</v>
      </c>
      <c r="Z8">
        <v>0.31761032939009309</v>
      </c>
      <c r="AA8">
        <v>190.8370896352663</v>
      </c>
      <c r="AB8">
        <v>5.323997418545459</v>
      </c>
      <c r="AC8">
        <v>1.2044659284189194</v>
      </c>
      <c r="AD8">
        <v>2.6441295974619718</v>
      </c>
      <c r="AE8">
        <v>1.2880968994202013</v>
      </c>
      <c r="AF8">
        <v>65.571428571428569</v>
      </c>
      <c r="AG8">
        <v>2.2647718048594258E-2</v>
      </c>
      <c r="AH8">
        <v>14.261428571428569</v>
      </c>
      <c r="AI8">
        <v>2.2341909062745211</v>
      </c>
      <c r="AJ8">
        <v>-548.19285714288708</v>
      </c>
      <c r="AK8">
        <v>0.3701621721652138</v>
      </c>
      <c r="AL8">
        <v>11966174.87857143</v>
      </c>
      <c r="AM8">
        <v>1241.1333990000001</v>
      </c>
    </row>
    <row r="9" spans="1:39" ht="15" x14ac:dyDescent="0.25">
      <c r="A9" t="s">
        <v>360</v>
      </c>
      <c r="B9">
        <v>1341359.3999999999</v>
      </c>
      <c r="C9">
        <v>0.29961958367829478</v>
      </c>
      <c r="D9">
        <v>1507625.4</v>
      </c>
      <c r="E9">
        <v>2.3456215140267452E-3</v>
      </c>
      <c r="F9">
        <v>0.62465780543895055</v>
      </c>
      <c r="G9">
        <v>33.799999999999997</v>
      </c>
      <c r="H9">
        <v>30.576000000000001</v>
      </c>
      <c r="I9">
        <v>0</v>
      </c>
      <c r="J9">
        <v>10.26400000000001</v>
      </c>
      <c r="K9">
        <v>9158.9785581671531</v>
      </c>
      <c r="L9">
        <v>1412.1077810000002</v>
      </c>
      <c r="M9">
        <v>1702.034640903458</v>
      </c>
      <c r="N9">
        <v>0.5305022138391573</v>
      </c>
      <c r="O9">
        <v>0.13225351925172912</v>
      </c>
      <c r="P9">
        <v>2.8326449679126864E-4</v>
      </c>
      <c r="Q9">
        <v>7598.8258859025218</v>
      </c>
      <c r="R9">
        <v>85.362000000000009</v>
      </c>
      <c r="S9">
        <v>52167.353670251396</v>
      </c>
      <c r="T9">
        <v>12.991729340924531</v>
      </c>
      <c r="U9">
        <v>16.542580785361167</v>
      </c>
      <c r="V9">
        <v>10.3</v>
      </c>
      <c r="W9">
        <v>137.09784281553399</v>
      </c>
      <c r="X9">
        <v>0.11432696847941091</v>
      </c>
      <c r="Y9">
        <v>0.17639911859859167</v>
      </c>
      <c r="Z9">
        <v>0.30229594051925013</v>
      </c>
      <c r="AA9">
        <v>192.32200519968666</v>
      </c>
      <c r="AB9">
        <v>4.8705637761921556</v>
      </c>
      <c r="AC9">
        <v>1.3449928234615731</v>
      </c>
      <c r="AD9">
        <v>2.5122296389195937</v>
      </c>
      <c r="AE9">
        <v>1.365206399528422</v>
      </c>
      <c r="AF9">
        <v>98.6</v>
      </c>
      <c r="AG9">
        <v>5.6600839832547153E-3</v>
      </c>
      <c r="AH9">
        <v>8.1920000000000002</v>
      </c>
      <c r="AI9">
        <v>2.8909524982358294</v>
      </c>
      <c r="AJ9">
        <v>-30219.733999999822</v>
      </c>
      <c r="AK9">
        <v>0.53676025550724826</v>
      </c>
      <c r="AL9">
        <v>12933464.888</v>
      </c>
      <c r="AM9">
        <v>1412.1077810000002</v>
      </c>
    </row>
    <row r="10" spans="1:39" ht="15" x14ac:dyDescent="0.25">
      <c r="A10" t="s">
        <v>198</v>
      </c>
      <c r="B10">
        <v>3788459.7</v>
      </c>
      <c r="C10">
        <v>0.35313319573450613</v>
      </c>
      <c r="D10">
        <v>3826385.5</v>
      </c>
      <c r="E10">
        <v>1.3876177285334445E-2</v>
      </c>
      <c r="F10">
        <v>0.65167189973093487</v>
      </c>
      <c r="G10">
        <v>126</v>
      </c>
      <c r="H10">
        <v>218.477</v>
      </c>
      <c r="I10">
        <v>17.523</v>
      </c>
      <c r="J10">
        <v>-2.2379999999999853</v>
      </c>
      <c r="K10">
        <v>9732.6951485258542</v>
      </c>
      <c r="L10">
        <v>5371.1829548999995</v>
      </c>
      <c r="M10">
        <v>6583.3634468271075</v>
      </c>
      <c r="N10">
        <v>0.46019070447880844</v>
      </c>
      <c r="O10">
        <v>0.12773280797931283</v>
      </c>
      <c r="P10">
        <v>4.5224161779557626E-2</v>
      </c>
      <c r="Q10">
        <v>7940.6350126689103</v>
      </c>
      <c r="R10">
        <v>302.95899999999995</v>
      </c>
      <c r="S10">
        <v>57345.043283084509</v>
      </c>
      <c r="T10">
        <v>11.388009598658563</v>
      </c>
      <c r="U10">
        <v>17.729075402612239</v>
      </c>
      <c r="V10">
        <v>28.580000000000002</v>
      </c>
      <c r="W10">
        <v>187.93502291462565</v>
      </c>
      <c r="X10">
        <v>0.11786382042671685</v>
      </c>
      <c r="Y10">
        <v>0.13790312376906738</v>
      </c>
      <c r="Z10">
        <v>0.25855467879317384</v>
      </c>
      <c r="AA10">
        <v>145.51490920393556</v>
      </c>
      <c r="AB10">
        <v>5.5060591038338398</v>
      </c>
      <c r="AC10">
        <v>1.3289391151748646</v>
      </c>
      <c r="AD10">
        <v>2.3972963643723952</v>
      </c>
      <c r="AE10">
        <v>1.2184776639906871</v>
      </c>
      <c r="AF10">
        <v>47.3</v>
      </c>
      <c r="AG10">
        <v>5.5058825496415484E-2</v>
      </c>
      <c r="AH10">
        <v>84.956000000000003</v>
      </c>
      <c r="AI10">
        <v>3.5044167848531669</v>
      </c>
      <c r="AJ10">
        <v>264432.53099999996</v>
      </c>
      <c r="AK10">
        <v>0.51309429533007656</v>
      </c>
      <c r="AL10">
        <v>52276086.287</v>
      </c>
      <c r="AM10">
        <v>5371.1829548999995</v>
      </c>
    </row>
    <row r="11" spans="1:39" ht="15" x14ac:dyDescent="0.25">
      <c r="A11" t="s">
        <v>349</v>
      </c>
      <c r="B11">
        <v>904831</v>
      </c>
      <c r="C11">
        <v>0.37041847661485505</v>
      </c>
      <c r="D11">
        <v>871387</v>
      </c>
      <c r="E11">
        <v>7.7567308032122865E-3</v>
      </c>
      <c r="F11">
        <v>0.6628608598324971</v>
      </c>
      <c r="G11">
        <v>48</v>
      </c>
      <c r="H11">
        <v>44.234999999999999</v>
      </c>
      <c r="I11">
        <v>0</v>
      </c>
      <c r="J11">
        <v>-45.53</v>
      </c>
      <c r="K11">
        <v>9592.8124435637747</v>
      </c>
      <c r="L11">
        <v>1375.9391369999998</v>
      </c>
      <c r="M11">
        <v>1662.251778467237</v>
      </c>
      <c r="N11">
        <v>0.38728239583463497</v>
      </c>
      <c r="O11">
        <v>0.16073522189521092</v>
      </c>
      <c r="P11">
        <v>3.8899965529507283E-3</v>
      </c>
      <c r="Q11">
        <v>7940.5095220718713</v>
      </c>
      <c r="R11">
        <v>83.57</v>
      </c>
      <c r="S11">
        <v>48493.184276654305</v>
      </c>
      <c r="T11">
        <v>11.636951058992462</v>
      </c>
      <c r="U11">
        <v>16.464510434366399</v>
      </c>
      <c r="V11">
        <v>18.074999999999999</v>
      </c>
      <c r="W11">
        <v>76.123880331950204</v>
      </c>
      <c r="X11">
        <v>0.10542880371675589</v>
      </c>
      <c r="Y11">
        <v>0.22900084601083651</v>
      </c>
      <c r="Z11">
        <v>0.33918182034750993</v>
      </c>
      <c r="AA11">
        <v>127.89591869861903</v>
      </c>
      <c r="AB11">
        <v>6.3817665092597329</v>
      </c>
      <c r="AC11">
        <v>1.0600818857009724</v>
      </c>
      <c r="AD11">
        <v>3.6873734919904302</v>
      </c>
      <c r="AE11">
        <v>1.6487198832261849</v>
      </c>
      <c r="AF11">
        <v>161</v>
      </c>
      <c r="AG11">
        <v>1.031093723965882E-2</v>
      </c>
      <c r="AH11">
        <v>7.6350000000000007</v>
      </c>
      <c r="AI11">
        <v>3.5761496950700251</v>
      </c>
      <c r="AJ11">
        <v>-64499.255000000005</v>
      </c>
      <c r="AK11">
        <v>0.46630575152637249</v>
      </c>
      <c r="AL11">
        <v>13199126.074999999</v>
      </c>
      <c r="AM11">
        <v>1375.9391369999998</v>
      </c>
    </row>
    <row r="12" spans="1:39" ht="15" x14ac:dyDescent="0.25">
      <c r="A12" t="s">
        <v>308</v>
      </c>
      <c r="B12">
        <v>1447181.4</v>
      </c>
      <c r="C12">
        <v>0.3385389975059257</v>
      </c>
      <c r="D12">
        <v>1410478.4</v>
      </c>
      <c r="E12">
        <v>1.0949719428953477E-3</v>
      </c>
      <c r="F12">
        <v>0.62726620796649912</v>
      </c>
      <c r="G12">
        <v>49.25</v>
      </c>
      <c r="H12">
        <v>50.020000000000017</v>
      </c>
      <c r="I12">
        <v>0</v>
      </c>
      <c r="J12">
        <v>21.410000000000011</v>
      </c>
      <c r="K12">
        <v>9822.3445084352334</v>
      </c>
      <c r="L12">
        <v>1343.7856826</v>
      </c>
      <c r="M12">
        <v>1638.6775510805862</v>
      </c>
      <c r="N12">
        <v>0.39000071304971645</v>
      </c>
      <c r="O12">
        <v>0.15371666068084364</v>
      </c>
      <c r="P12">
        <v>5.2192742420278568E-4</v>
      </c>
      <c r="Q12">
        <v>8054.7426254153279</v>
      </c>
      <c r="R12">
        <v>86.5</v>
      </c>
      <c r="S12">
        <v>50635.285965317918</v>
      </c>
      <c r="T12">
        <v>12.765317919075144</v>
      </c>
      <c r="U12">
        <v>15.535094596531792</v>
      </c>
      <c r="V12">
        <v>10.884</v>
      </c>
      <c r="W12">
        <v>123.46432217934581</v>
      </c>
      <c r="X12">
        <v>0.12608308979469759</v>
      </c>
      <c r="Y12">
        <v>0.1350298220369002</v>
      </c>
      <c r="Z12">
        <v>0.27047624607107518</v>
      </c>
      <c r="AA12">
        <v>161.3632313602684</v>
      </c>
      <c r="AB12">
        <v>5.5430472851571873</v>
      </c>
      <c r="AC12">
        <v>1.1370653060170379</v>
      </c>
      <c r="AD12">
        <v>2.3421668935645843</v>
      </c>
      <c r="AE12">
        <v>1.339908704601056</v>
      </c>
      <c r="AF12">
        <v>93.8</v>
      </c>
      <c r="AG12">
        <v>9.203452178834181E-3</v>
      </c>
      <c r="AH12">
        <v>7.4219999999999997</v>
      </c>
      <c r="AI12">
        <v>2.7907538249855937</v>
      </c>
      <c r="AJ12">
        <v>10633.594000000157</v>
      </c>
      <c r="AK12">
        <v>0.49644573186395891</v>
      </c>
      <c r="AL12">
        <v>13199125.920000002</v>
      </c>
      <c r="AM12">
        <v>1343.7856826</v>
      </c>
    </row>
    <row r="13" spans="1:39" ht="15" x14ac:dyDescent="0.25">
      <c r="A13" t="s">
        <v>293</v>
      </c>
      <c r="B13">
        <v>1164721.7142857143</v>
      </c>
      <c r="C13">
        <v>0.28091190998241311</v>
      </c>
      <c r="D13">
        <v>1340757</v>
      </c>
      <c r="E13">
        <v>4.8845844015006743E-4</v>
      </c>
      <c r="F13">
        <v>0.71144687944095597</v>
      </c>
      <c r="G13">
        <v>66.857142857142861</v>
      </c>
      <c r="H13">
        <v>169.46142857142857</v>
      </c>
      <c r="I13">
        <v>76.234285714285718</v>
      </c>
      <c r="J13">
        <v>-5.9399999999999409</v>
      </c>
      <c r="K13">
        <v>10344.35241056899</v>
      </c>
      <c r="L13">
        <v>2854.9720240000001</v>
      </c>
      <c r="M13">
        <v>3636.8010213408006</v>
      </c>
      <c r="N13">
        <v>0.61767148300434627</v>
      </c>
      <c r="O13">
        <v>0.14498816393906033</v>
      </c>
      <c r="P13">
        <v>2.4803189655153195E-2</v>
      </c>
      <c r="Q13">
        <v>8120.5533558950083</v>
      </c>
      <c r="R13">
        <v>179.73142857142858</v>
      </c>
      <c r="S13">
        <v>54560.395027501356</v>
      </c>
      <c r="T13">
        <v>11.708740024798907</v>
      </c>
      <c r="U13">
        <v>15.884656605093314</v>
      </c>
      <c r="V13">
        <v>19.622857142857146</v>
      </c>
      <c r="W13">
        <v>145.4921677926616</v>
      </c>
      <c r="X13">
        <v>0.11373254088047659</v>
      </c>
      <c r="Y13">
        <v>0.15353379630091171</v>
      </c>
      <c r="Z13">
        <v>0.27553815722071862</v>
      </c>
      <c r="AA13">
        <v>159.04394024983273</v>
      </c>
      <c r="AB13">
        <v>5.7920525776303124</v>
      </c>
      <c r="AC13">
        <v>1.3357086509135552</v>
      </c>
      <c r="AD13">
        <v>3.0477305470381588</v>
      </c>
      <c r="AE13">
        <v>1.0072478036110297</v>
      </c>
      <c r="AF13">
        <v>58.285714285714285</v>
      </c>
      <c r="AG13">
        <v>3.1464979673603372E-2</v>
      </c>
      <c r="AH13">
        <v>27.85285714285714</v>
      </c>
      <c r="AI13">
        <v>3.9166741063755706</v>
      </c>
      <c r="AJ13">
        <v>158888.66857142863</v>
      </c>
      <c r="AK13">
        <v>0.59442135857732992</v>
      </c>
      <c r="AL13">
        <v>29532836.738571428</v>
      </c>
      <c r="AM13">
        <v>2854.9720240000001</v>
      </c>
    </row>
    <row r="14" spans="1:39" ht="15" x14ac:dyDescent="0.25">
      <c r="A14" t="s">
        <v>375</v>
      </c>
      <c r="B14">
        <v>2106070</v>
      </c>
      <c r="C14">
        <v>0.32016893807790708</v>
      </c>
      <c r="D14">
        <v>2086336.2222222222</v>
      </c>
      <c r="E14">
        <v>3.0811742643091712E-3</v>
      </c>
      <c r="F14">
        <v>0.64176875398195854</v>
      </c>
      <c r="G14">
        <v>108</v>
      </c>
      <c r="H14">
        <v>79.414444444444442</v>
      </c>
      <c r="I14">
        <v>0</v>
      </c>
      <c r="J14">
        <v>7.3400000000000034</v>
      </c>
      <c r="K14">
        <v>9378.8612615401398</v>
      </c>
      <c r="L14">
        <v>2867.7283811111106</v>
      </c>
      <c r="M14">
        <v>3465.0691677742952</v>
      </c>
      <c r="N14">
        <v>0.38842000646579911</v>
      </c>
      <c r="O14">
        <v>0.14501712461306038</v>
      </c>
      <c r="P14">
        <v>7.5717847031509279E-3</v>
      </c>
      <c r="Q14">
        <v>7762.0461006549658</v>
      </c>
      <c r="R14">
        <v>167.37777777777779</v>
      </c>
      <c r="S14">
        <v>57121.78690918746</v>
      </c>
      <c r="T14">
        <v>12.746946362187996</v>
      </c>
      <c r="U14">
        <v>17.133268341741903</v>
      </c>
      <c r="V14">
        <v>15.706666666666669</v>
      </c>
      <c r="W14">
        <v>182.58032986700627</v>
      </c>
      <c r="X14">
        <v>0.11646583897019754</v>
      </c>
      <c r="Y14">
        <v>0.15453534030987146</v>
      </c>
      <c r="Z14">
        <v>0.27607117886923888</v>
      </c>
      <c r="AA14">
        <v>138.97713231552549</v>
      </c>
      <c r="AB14">
        <v>5.8192645398387146</v>
      </c>
      <c r="AC14">
        <v>1.2281655021636839</v>
      </c>
      <c r="AD14">
        <v>2.8422783248553505</v>
      </c>
      <c r="AE14">
        <v>1.1031382561557352</v>
      </c>
      <c r="AF14">
        <v>49.222222222222221</v>
      </c>
      <c r="AG14">
        <v>4.0924202247072411E-2</v>
      </c>
      <c r="AH14">
        <v>39.097777777777779</v>
      </c>
      <c r="AI14">
        <v>3.4991400781153073</v>
      </c>
      <c r="AJ14">
        <v>37734.956666666549</v>
      </c>
      <c r="AK14">
        <v>0.5111571535848376</v>
      </c>
      <c r="AL14">
        <v>26896026.622222226</v>
      </c>
      <c r="AM14">
        <v>2867.7283811111106</v>
      </c>
    </row>
    <row r="15" spans="1:39" ht="15" x14ac:dyDescent="0.25">
      <c r="A15" t="s">
        <v>328</v>
      </c>
      <c r="B15">
        <v>1018924.75</v>
      </c>
      <c r="C15">
        <v>0.31044807689078108</v>
      </c>
      <c r="D15">
        <v>1188935.5</v>
      </c>
      <c r="E15">
        <v>5.9771441776247849E-3</v>
      </c>
      <c r="F15">
        <v>0.69084790523207318</v>
      </c>
      <c r="G15">
        <v>71.333333333333329</v>
      </c>
      <c r="H15">
        <v>64.014999999999986</v>
      </c>
      <c r="I15">
        <v>0</v>
      </c>
      <c r="J15">
        <v>23.902500000000003</v>
      </c>
      <c r="K15">
        <v>8863.4480321174069</v>
      </c>
      <c r="L15">
        <v>1910.65969825</v>
      </c>
      <c r="M15">
        <v>2298.3063317496053</v>
      </c>
      <c r="N15">
        <v>0.45459938564441843</v>
      </c>
      <c r="O15">
        <v>0.13763815057745071</v>
      </c>
      <c r="P15">
        <v>2.7087419097918371E-3</v>
      </c>
      <c r="Q15">
        <v>7368.4837867579054</v>
      </c>
      <c r="R15">
        <v>110.7525</v>
      </c>
      <c r="S15">
        <v>51056.942281212614</v>
      </c>
      <c r="T15">
        <v>12.139680819846053</v>
      </c>
      <c r="U15">
        <v>17.251616877722849</v>
      </c>
      <c r="V15">
        <v>14.557500000000001</v>
      </c>
      <c r="W15">
        <v>131.24916354113</v>
      </c>
      <c r="X15">
        <v>0.10450821691889123</v>
      </c>
      <c r="Y15">
        <v>0.17538284530233125</v>
      </c>
      <c r="Z15">
        <v>0.28620842062989671</v>
      </c>
      <c r="AA15">
        <v>162.65900216802251</v>
      </c>
      <c r="AB15">
        <v>5.6790856570115773</v>
      </c>
      <c r="AC15">
        <v>1.2297748048496393</v>
      </c>
      <c r="AD15">
        <v>2.5267216187344346</v>
      </c>
      <c r="AE15">
        <v>1.8080230271827276</v>
      </c>
      <c r="AF15">
        <v>121.75</v>
      </c>
      <c r="AG15">
        <v>5.9693980601747913E-3</v>
      </c>
      <c r="AH15">
        <v>8.4924999999999997</v>
      </c>
      <c r="AI15">
        <v>4.0795241205836685</v>
      </c>
      <c r="AJ15">
        <v>13830.042499999981</v>
      </c>
      <c r="AK15">
        <v>0.49590783328865412</v>
      </c>
      <c r="AL15">
        <v>16935032.942499999</v>
      </c>
      <c r="AM15">
        <v>1910.65969825</v>
      </c>
    </row>
    <row r="16" spans="1:39" ht="15" x14ac:dyDescent="0.25">
      <c r="A16" t="s">
        <v>168</v>
      </c>
      <c r="B16">
        <v>451901.2</v>
      </c>
      <c r="C16">
        <v>0.17028179767939849</v>
      </c>
      <c r="D16">
        <v>523623.11111111112</v>
      </c>
      <c r="E16">
        <v>3.1717607818913625E-3</v>
      </c>
      <c r="F16">
        <v>0.68283491328068624</v>
      </c>
      <c r="G16">
        <v>21.818181818181817</v>
      </c>
      <c r="H16">
        <v>48.369090909090907</v>
      </c>
      <c r="I16">
        <v>1.9090909090909092</v>
      </c>
      <c r="J16">
        <v>3.5845454545454913</v>
      </c>
      <c r="K16">
        <v>10135.694014208515</v>
      </c>
      <c r="L16">
        <v>1242.7869898181818</v>
      </c>
      <c r="M16">
        <v>1528.1345106355752</v>
      </c>
      <c r="N16">
        <v>0.51210005842112838</v>
      </c>
      <c r="O16">
        <v>0.15161640343847679</v>
      </c>
      <c r="P16">
        <v>5.4770444912361545E-3</v>
      </c>
      <c r="Q16">
        <v>8243.0627447823772</v>
      </c>
      <c r="R16">
        <v>81.701818181818183</v>
      </c>
      <c r="S16">
        <v>49488.314547356233</v>
      </c>
      <c r="T16">
        <v>11.613183193875734</v>
      </c>
      <c r="U16">
        <v>15.211252545842976</v>
      </c>
      <c r="V16">
        <v>10.547272727272727</v>
      </c>
      <c r="W16">
        <v>117.83017486640233</v>
      </c>
      <c r="X16">
        <v>0.11087987018127761</v>
      </c>
      <c r="Y16">
        <v>0.18667151556127207</v>
      </c>
      <c r="Z16">
        <v>0.3039112889162815</v>
      </c>
      <c r="AA16">
        <v>205.06739529545277</v>
      </c>
      <c r="AB16">
        <v>5.2703959433631802</v>
      </c>
      <c r="AC16">
        <v>1.2033642576209083</v>
      </c>
      <c r="AD16">
        <v>2.7255615633268961</v>
      </c>
      <c r="AE16">
        <v>1.2441466797524663</v>
      </c>
      <c r="AF16">
        <v>42.454545454545453</v>
      </c>
      <c r="AG16">
        <v>2.7890654404289283E-2</v>
      </c>
      <c r="AH16">
        <v>22.84272727272727</v>
      </c>
      <c r="AI16">
        <v>2.5195579118210163</v>
      </c>
      <c r="AJ16">
        <v>513.53999999992084</v>
      </c>
      <c r="AK16">
        <v>0.52687909530198807</v>
      </c>
      <c r="AL16">
        <v>12596508.653636364</v>
      </c>
      <c r="AM16">
        <v>1242.7869898181818</v>
      </c>
    </row>
    <row r="17" spans="1:39" ht="15" x14ac:dyDescent="0.25">
      <c r="A17" t="s">
        <v>155</v>
      </c>
      <c r="B17">
        <v>480064</v>
      </c>
      <c r="C17">
        <v>0.38747508821192478</v>
      </c>
      <c r="D17">
        <v>723477</v>
      </c>
      <c r="E17">
        <v>8.2403476369378847E-3</v>
      </c>
      <c r="F17">
        <v>0.69343150595963876</v>
      </c>
      <c r="G17">
        <v>62</v>
      </c>
      <c r="H17">
        <v>54.263333333333328</v>
      </c>
      <c r="I17">
        <v>0</v>
      </c>
      <c r="J17">
        <v>-41.743333333333339</v>
      </c>
      <c r="K17">
        <v>10563.350652667988</v>
      </c>
      <c r="L17">
        <v>1578.7955733333336</v>
      </c>
      <c r="M17">
        <v>2008.7377077793935</v>
      </c>
      <c r="N17">
        <v>0.70002282921695202</v>
      </c>
      <c r="O17">
        <v>0.15364552158021419</v>
      </c>
      <c r="P17">
        <v>2.111314086278833E-4</v>
      </c>
      <c r="Q17">
        <v>8302.4135930800003</v>
      </c>
      <c r="R17">
        <v>83.856666666666669</v>
      </c>
      <c r="S17">
        <v>63919.343721429424</v>
      </c>
      <c r="T17">
        <v>16.957506856938426</v>
      </c>
      <c r="U17">
        <v>18.827311364630123</v>
      </c>
      <c r="V17">
        <v>9.2666666666666675</v>
      </c>
      <c r="W17">
        <v>170.37362302158272</v>
      </c>
      <c r="X17">
        <v>0.10927566990656716</v>
      </c>
      <c r="Y17">
        <v>0.19596071926725739</v>
      </c>
      <c r="Z17">
        <v>0.30993000981750768</v>
      </c>
      <c r="AA17">
        <v>179.71864425800095</v>
      </c>
      <c r="AB17">
        <v>6.7598588374057389</v>
      </c>
      <c r="AC17">
        <v>1.3772020765562718</v>
      </c>
      <c r="AD17">
        <v>2.6738797627397011</v>
      </c>
      <c r="AE17">
        <v>1.6156965291863568</v>
      </c>
      <c r="AF17">
        <v>179.33333333333334</v>
      </c>
      <c r="AG17">
        <v>1.2154495679134507E-2</v>
      </c>
      <c r="AH17">
        <v>26.196666666666669</v>
      </c>
      <c r="AI17">
        <v>3.7437486167017306</v>
      </c>
      <c r="AJ17">
        <v>-10990.300000000047</v>
      </c>
      <c r="AK17">
        <v>0.68513197756791278</v>
      </c>
      <c r="AL17">
        <v>16677371.25</v>
      </c>
      <c r="AM17">
        <v>1578.7955733333336</v>
      </c>
    </row>
    <row r="18" spans="1:39" ht="15" x14ac:dyDescent="0.25">
      <c r="A18" t="s">
        <v>132</v>
      </c>
      <c r="B18">
        <v>1072863.5</v>
      </c>
      <c r="C18">
        <v>0.26425079329851892</v>
      </c>
      <c r="D18">
        <v>1040951.6666666666</v>
      </c>
      <c r="E18">
        <v>2.9318744275688086E-3</v>
      </c>
      <c r="F18">
        <v>0.61790927152564745</v>
      </c>
      <c r="G18">
        <v>20</v>
      </c>
      <c r="H18">
        <v>69.649999999999991</v>
      </c>
      <c r="I18">
        <v>0</v>
      </c>
      <c r="J18">
        <v>-31.220000000000013</v>
      </c>
      <c r="K18">
        <v>10560.199129579041</v>
      </c>
      <c r="L18">
        <v>1047.6926013333334</v>
      </c>
      <c r="M18">
        <v>1317.3091199269286</v>
      </c>
      <c r="N18">
        <v>0.55852825764156622</v>
      </c>
      <c r="O18">
        <v>0.17363755657128493</v>
      </c>
      <c r="P18">
        <v>3.6047825432704433E-3</v>
      </c>
      <c r="Q18">
        <v>8398.8202383965745</v>
      </c>
      <c r="R18">
        <v>70.754999999999995</v>
      </c>
      <c r="S18">
        <v>49134.154241160817</v>
      </c>
      <c r="T18">
        <v>14.208654276494006</v>
      </c>
      <c r="U18">
        <v>14.807329536192967</v>
      </c>
      <c r="V18">
        <v>9.8533333333333335</v>
      </c>
      <c r="W18">
        <v>106.32874844384303</v>
      </c>
      <c r="X18">
        <v>0.11568012859245445</v>
      </c>
      <c r="Y18">
        <v>0.18742319556406947</v>
      </c>
      <c r="Z18">
        <v>0.31449998530514539</v>
      </c>
      <c r="AA18">
        <v>195.21740735120537</v>
      </c>
      <c r="AB18">
        <v>4.7233565928679635</v>
      </c>
      <c r="AC18">
        <v>1.3111722691369634</v>
      </c>
      <c r="AD18">
        <v>2.1549264607017626</v>
      </c>
      <c r="AE18">
        <v>1.45889796416249</v>
      </c>
      <c r="AF18">
        <v>77.5</v>
      </c>
      <c r="AG18">
        <v>2.5052253468783748E-2</v>
      </c>
      <c r="AH18">
        <v>17.671666666666663</v>
      </c>
      <c r="AI18">
        <v>3.5885589742297914</v>
      </c>
      <c r="AJ18">
        <v>-32409.216666666674</v>
      </c>
      <c r="AK18">
        <v>0.60987460472465382</v>
      </c>
      <c r="AL18">
        <v>11063842.496666666</v>
      </c>
      <c r="AM18">
        <v>1047.6926013333334</v>
      </c>
    </row>
    <row r="19" spans="1:39" ht="15" x14ac:dyDescent="0.25">
      <c r="A19" t="s">
        <v>109</v>
      </c>
      <c r="B19">
        <v>1527619.0322580645</v>
      </c>
      <c r="C19">
        <v>0.22007415348738768</v>
      </c>
      <c r="D19">
        <v>1296720.6451612904</v>
      </c>
      <c r="E19">
        <v>4.380589720237818E-3</v>
      </c>
      <c r="F19">
        <v>0.71174763461206714</v>
      </c>
      <c r="G19">
        <v>40.428571428571431</v>
      </c>
      <c r="H19">
        <v>778.04000000000019</v>
      </c>
      <c r="I19">
        <v>54.630322580645164</v>
      </c>
      <c r="J19">
        <v>-6.9432258064516077</v>
      </c>
      <c r="K19">
        <v>14724.763110294831</v>
      </c>
      <c r="L19">
        <v>4634.241689903226</v>
      </c>
      <c r="M19">
        <v>6105.4909886607811</v>
      </c>
      <c r="N19">
        <v>0.55418981239265253</v>
      </c>
      <c r="O19">
        <v>0.16620330301650574</v>
      </c>
      <c r="P19">
        <v>4.0484418192820434E-2</v>
      </c>
      <c r="Q19">
        <v>11176.514911971923</v>
      </c>
      <c r="R19">
        <v>317.89548387096778</v>
      </c>
      <c r="S19">
        <v>68810.174628504392</v>
      </c>
      <c r="T19">
        <v>12.25478854888399</v>
      </c>
      <c r="U19">
        <v>14.577878343764844</v>
      </c>
      <c r="V19">
        <v>49.489677419354834</v>
      </c>
      <c r="W19">
        <v>93.640571762765816</v>
      </c>
      <c r="X19">
        <v>0.11573021722422178</v>
      </c>
      <c r="Y19">
        <v>0.1486196478159206</v>
      </c>
      <c r="Z19">
        <v>0.27726440975580313</v>
      </c>
      <c r="AA19">
        <v>206.68256682183031</v>
      </c>
      <c r="AB19">
        <v>6.6489824360678238</v>
      </c>
      <c r="AC19">
        <v>1.3484015152602058</v>
      </c>
      <c r="AD19">
        <v>3.2646713753580641</v>
      </c>
      <c r="AE19">
        <v>0.68772758525696376</v>
      </c>
      <c r="AF19">
        <v>15.129032258064516</v>
      </c>
      <c r="AG19">
        <v>0.17744023340908371</v>
      </c>
      <c r="AH19">
        <v>110.10333333333331</v>
      </c>
      <c r="AI19">
        <v>3.0370933639750759</v>
      </c>
      <c r="AJ19">
        <v>81339.272258064477</v>
      </c>
      <c r="AK19">
        <v>0.4914548618129056</v>
      </c>
      <c r="AL19">
        <v>68238111.079677418</v>
      </c>
      <c r="AM19">
        <v>4634.241689903226</v>
      </c>
    </row>
    <row r="20" spans="1:39" ht="15" x14ac:dyDescent="0.25">
      <c r="A20" t="s">
        <v>196</v>
      </c>
      <c r="B20">
        <v>1681571.2857142857</v>
      </c>
      <c r="C20">
        <v>0.46310190391857986</v>
      </c>
      <c r="D20">
        <v>1655391.2857142857</v>
      </c>
      <c r="E20">
        <v>3.0717975666410208E-3</v>
      </c>
      <c r="F20">
        <v>0.63768938861137903</v>
      </c>
      <c r="G20">
        <v>36.857142857142854</v>
      </c>
      <c r="H20">
        <v>20.105714285714289</v>
      </c>
      <c r="I20">
        <v>0</v>
      </c>
      <c r="J20">
        <v>-4.3814285714286285</v>
      </c>
      <c r="K20">
        <v>9436.0303249241715</v>
      </c>
      <c r="L20">
        <v>1109.0296298571427</v>
      </c>
      <c r="M20">
        <v>1275.6352108227027</v>
      </c>
      <c r="N20">
        <v>0.35435598008251029</v>
      </c>
      <c r="O20">
        <v>0.10752662347166719</v>
      </c>
      <c r="P20">
        <v>4.0462556705085197E-3</v>
      </c>
      <c r="Q20">
        <v>8203.6283804225495</v>
      </c>
      <c r="R20">
        <v>70.232857142857142</v>
      </c>
      <c r="S20">
        <v>53546.115249272822</v>
      </c>
      <c r="T20">
        <v>12.663995281004006</v>
      </c>
      <c r="U20">
        <v>15.790752006590319</v>
      </c>
      <c r="V20">
        <v>10.098571428571429</v>
      </c>
      <c r="W20">
        <v>109.8204471495261</v>
      </c>
      <c r="X20">
        <v>0.11388275217513401</v>
      </c>
      <c r="Y20">
        <v>0.15638205858212831</v>
      </c>
      <c r="Z20">
        <v>0.2747119181238365</v>
      </c>
      <c r="AA20">
        <v>164.8563451385175</v>
      </c>
      <c r="AB20">
        <v>4.8084422736428891</v>
      </c>
      <c r="AC20">
        <v>1.0459156174256574</v>
      </c>
      <c r="AD20">
        <v>2.0118695372921378</v>
      </c>
      <c r="AE20">
        <v>1.5647300741746641</v>
      </c>
      <c r="AF20">
        <v>79.571428571428569</v>
      </c>
      <c r="AG20">
        <v>3.8230126334109654E-3</v>
      </c>
      <c r="AH20">
        <v>7.1857142857142877</v>
      </c>
      <c r="AI20">
        <v>3.5215094063334718</v>
      </c>
      <c r="AJ20">
        <v>6260.1585714285611</v>
      </c>
      <c r="AK20">
        <v>0.52285949000421283</v>
      </c>
      <c r="AL20">
        <v>10464837.218571428</v>
      </c>
      <c r="AM20">
        <v>1109.0296298571427</v>
      </c>
    </row>
    <row r="21" spans="1:39" ht="15" x14ac:dyDescent="0.25">
      <c r="A21" t="s">
        <v>160</v>
      </c>
      <c r="B21">
        <v>325375.2</v>
      </c>
      <c r="C21">
        <v>0.39925162630494865</v>
      </c>
      <c r="D21">
        <v>348295</v>
      </c>
      <c r="E21">
        <v>1.6296467323610112E-4</v>
      </c>
      <c r="F21">
        <v>0.65990037553070924</v>
      </c>
      <c r="G21">
        <v>20.5</v>
      </c>
      <c r="H21">
        <v>16.751999999999999</v>
      </c>
      <c r="I21">
        <v>0</v>
      </c>
      <c r="J21">
        <v>29.822000000000003</v>
      </c>
      <c r="K21">
        <v>9851.5781930658868</v>
      </c>
      <c r="L21">
        <v>1228.5250784</v>
      </c>
      <c r="M21">
        <v>1455.0772386087567</v>
      </c>
      <c r="N21">
        <v>0.39295237556625523</v>
      </c>
      <c r="O21">
        <v>0.12716489548871387</v>
      </c>
      <c r="P21">
        <v>3.9144755646853876E-3</v>
      </c>
      <c r="Q21">
        <v>8317.7102567915626</v>
      </c>
      <c r="R21">
        <v>77.861999999999995</v>
      </c>
      <c r="S21">
        <v>54486.966941511921</v>
      </c>
      <c r="T21">
        <v>12.722509054481007</v>
      </c>
      <c r="U21">
        <v>15.778236860085794</v>
      </c>
      <c r="V21">
        <v>15.05</v>
      </c>
      <c r="W21">
        <v>81.629573315614621</v>
      </c>
      <c r="X21">
        <v>0.12447741966548216</v>
      </c>
      <c r="Y21">
        <v>0.14258040324011639</v>
      </c>
      <c r="Z21">
        <v>0.27212271757087503</v>
      </c>
      <c r="AA21">
        <v>181.46621824793837</v>
      </c>
      <c r="AB21">
        <v>4.7490652017307227</v>
      </c>
      <c r="AC21">
        <v>1.3793559760253848</v>
      </c>
      <c r="AD21">
        <v>2.2928235931600041</v>
      </c>
      <c r="AE21">
        <v>1.2262718095318561</v>
      </c>
      <c r="AF21">
        <v>81</v>
      </c>
      <c r="AG21">
        <v>8.2168650207909803E-3</v>
      </c>
      <c r="AH21">
        <v>15.01</v>
      </c>
      <c r="AI21">
        <v>3.0688825383770424</v>
      </c>
      <c r="AJ21">
        <v>-15970.123999999953</v>
      </c>
      <c r="AK21">
        <v>0.62814165648356524</v>
      </c>
      <c r="AL21">
        <v>12102910.872</v>
      </c>
      <c r="AM21">
        <v>1228.5250784</v>
      </c>
    </row>
    <row r="22" spans="1:39" ht="15" x14ac:dyDescent="0.25">
      <c r="A22" t="s">
        <v>162</v>
      </c>
      <c r="B22">
        <v>1438956.25</v>
      </c>
      <c r="C22">
        <v>0.28626101413472405</v>
      </c>
      <c r="D22">
        <v>1161079.75</v>
      </c>
      <c r="E22">
        <v>1.415821136979036E-3</v>
      </c>
      <c r="F22">
        <v>0.80861195614946579</v>
      </c>
      <c r="G22">
        <v>162</v>
      </c>
      <c r="H22">
        <v>112.5825</v>
      </c>
      <c r="I22">
        <v>0</v>
      </c>
      <c r="J22">
        <v>-3.1625000000000085</v>
      </c>
      <c r="K22">
        <v>10118.438972616139</v>
      </c>
      <c r="L22">
        <v>7450.3974115000001</v>
      </c>
      <c r="M22">
        <v>8613.6210088869175</v>
      </c>
      <c r="N22">
        <v>0.13858122392321193</v>
      </c>
      <c r="O22">
        <v>0.11704236956595265</v>
      </c>
      <c r="P22">
        <v>1.1875352697754546E-2</v>
      </c>
      <c r="Q22">
        <v>8751.9977315256529</v>
      </c>
      <c r="R22">
        <v>439.82000000000005</v>
      </c>
      <c r="S22">
        <v>63219.43176754126</v>
      </c>
      <c r="T22">
        <v>10.873198126506297</v>
      </c>
      <c r="U22">
        <v>16.939651247101086</v>
      </c>
      <c r="V22">
        <v>41.032499999999999</v>
      </c>
      <c r="W22">
        <v>181.57308015597394</v>
      </c>
      <c r="X22">
        <v>0.1120930196950909</v>
      </c>
      <c r="Y22">
        <v>0.16859407832122869</v>
      </c>
      <c r="Z22">
        <v>0.28329722958364256</v>
      </c>
      <c r="AA22">
        <v>147.20922783355073</v>
      </c>
      <c r="AB22">
        <v>5.5105789355034078</v>
      </c>
      <c r="AC22">
        <v>1.1956462845694928</v>
      </c>
      <c r="AD22">
        <v>3.4366649692539601</v>
      </c>
      <c r="AE22">
        <v>1.1796542610654348</v>
      </c>
      <c r="AF22">
        <v>111.5</v>
      </c>
      <c r="AG22">
        <v>5.8106133238462622E-2</v>
      </c>
      <c r="AH22">
        <v>48.849999999999994</v>
      </c>
      <c r="AI22">
        <v>4.3775947929352048</v>
      </c>
      <c r="AJ22">
        <v>42045.00250000041</v>
      </c>
      <c r="AK22">
        <v>0.46830984331907999</v>
      </c>
      <c r="AL22">
        <v>75386391.530000001</v>
      </c>
      <c r="AM22">
        <v>7450.3974115000001</v>
      </c>
    </row>
    <row r="23" spans="1:39" ht="15" x14ac:dyDescent="0.25">
      <c r="A23" t="s">
        <v>204</v>
      </c>
      <c r="B23">
        <v>817883.33333333337</v>
      </c>
      <c r="C23">
        <v>0.23526177700195897</v>
      </c>
      <c r="D23">
        <v>593543.16666666663</v>
      </c>
      <c r="E23">
        <v>1.4559097341798949E-2</v>
      </c>
      <c r="F23">
        <v>0.71167586808572847</v>
      </c>
      <c r="G23">
        <v>20.5</v>
      </c>
      <c r="H23">
        <v>60.358333333333327</v>
      </c>
      <c r="I23">
        <v>5.4616666666666669</v>
      </c>
      <c r="J23">
        <v>12.033333333333331</v>
      </c>
      <c r="K23">
        <v>11344.822983025377</v>
      </c>
      <c r="L23">
        <v>1879.9703618333333</v>
      </c>
      <c r="M23">
        <v>2330.1281316207364</v>
      </c>
      <c r="N23">
        <v>0.52709215170835522</v>
      </c>
      <c r="O23">
        <v>0.13341481170412683</v>
      </c>
      <c r="P23">
        <v>4.4629198259370324E-3</v>
      </c>
      <c r="Q23">
        <v>9153.1150922153556</v>
      </c>
      <c r="R23">
        <v>116.70833333333333</v>
      </c>
      <c r="S23">
        <v>61711.068361299542</v>
      </c>
      <c r="T23">
        <v>12.297036772581221</v>
      </c>
      <c r="U23">
        <v>16.108278716172794</v>
      </c>
      <c r="V23">
        <v>14.305000000000001</v>
      </c>
      <c r="W23">
        <v>131.42050764301527</v>
      </c>
      <c r="X23">
        <v>0.11344640325840251</v>
      </c>
      <c r="Y23">
        <v>0.15168995449166325</v>
      </c>
      <c r="Z23">
        <v>0.27109069942302361</v>
      </c>
      <c r="AA23">
        <v>162.71010058284367</v>
      </c>
      <c r="AB23">
        <v>5.7248407407669744</v>
      </c>
      <c r="AC23">
        <v>1.2257198580536262</v>
      </c>
      <c r="AD23">
        <v>3.5090233204619747</v>
      </c>
      <c r="AE23">
        <v>0.92299331355651626</v>
      </c>
      <c r="AF23">
        <v>42.5</v>
      </c>
      <c r="AG23">
        <v>4.1298884671632029E-2</v>
      </c>
      <c r="AH23">
        <v>42.811666666666667</v>
      </c>
      <c r="AI23">
        <v>3.2822878727098885</v>
      </c>
      <c r="AJ23">
        <v>58600.380000000005</v>
      </c>
      <c r="AK23">
        <v>0.60605171357497589</v>
      </c>
      <c r="AL23">
        <v>21327930.968333337</v>
      </c>
      <c r="AM23">
        <v>1879.9703618333333</v>
      </c>
    </row>
    <row r="24" spans="1:39" ht="15" x14ac:dyDescent="0.25">
      <c r="A24" t="s">
        <v>216</v>
      </c>
      <c r="B24">
        <v>1297885.875</v>
      </c>
      <c r="C24">
        <v>0.38595796571216701</v>
      </c>
      <c r="D24">
        <v>1077106.5</v>
      </c>
      <c r="E24">
        <v>1.9667547067992765E-3</v>
      </c>
      <c r="F24">
        <v>0.6938602406184704</v>
      </c>
      <c r="G24">
        <v>63.428571428571431</v>
      </c>
      <c r="H24">
        <v>95.76</v>
      </c>
      <c r="I24">
        <v>0</v>
      </c>
      <c r="J24">
        <v>11.146250000000009</v>
      </c>
      <c r="K24">
        <v>10200.776480418737</v>
      </c>
      <c r="L24">
        <v>3028.8456968749997</v>
      </c>
      <c r="M24">
        <v>3650.5956294132275</v>
      </c>
      <c r="N24">
        <v>0.37044718191905496</v>
      </c>
      <c r="O24">
        <v>0.14058311948321506</v>
      </c>
      <c r="P24">
        <v>1.5924671872444542E-2</v>
      </c>
      <c r="Q24">
        <v>8463.4347607724812</v>
      </c>
      <c r="R24">
        <v>165.91624999999999</v>
      </c>
      <c r="S24">
        <v>60333.758402205931</v>
      </c>
      <c r="T24">
        <v>12.033932782352544</v>
      </c>
      <c r="U24">
        <v>18.255268527796407</v>
      </c>
      <c r="V24">
        <v>20.08625</v>
      </c>
      <c r="W24">
        <v>150.79199436803785</v>
      </c>
      <c r="X24">
        <v>0.11052703880909585</v>
      </c>
      <c r="Y24">
        <v>0.15432108420342286</v>
      </c>
      <c r="Z24">
        <v>0.27824289478561182</v>
      </c>
      <c r="AA24">
        <v>148.26110173367891</v>
      </c>
      <c r="AB24">
        <v>7.0413982513472586</v>
      </c>
      <c r="AC24">
        <v>1.6208884948559212</v>
      </c>
      <c r="AD24">
        <v>3.4334686456152852</v>
      </c>
      <c r="AE24">
        <v>1.177211241000292</v>
      </c>
      <c r="AF24">
        <v>59.125</v>
      </c>
      <c r="AG24">
        <v>1.9562160490504098E-2</v>
      </c>
      <c r="AH24">
        <v>29.784999999999997</v>
      </c>
      <c r="AI24">
        <v>3.5588815962881379</v>
      </c>
      <c r="AJ24">
        <v>71668.602500000037</v>
      </c>
      <c r="AK24">
        <v>0.55221348719418473</v>
      </c>
      <c r="AL24">
        <v>30896577.947500002</v>
      </c>
      <c r="AM24">
        <v>3028.8456968749997</v>
      </c>
    </row>
    <row r="25" spans="1:39" ht="15" x14ac:dyDescent="0.25">
      <c r="A25" t="s">
        <v>317</v>
      </c>
      <c r="B25">
        <v>1569384</v>
      </c>
      <c r="C25">
        <v>0.27315872527189577</v>
      </c>
      <c r="D25">
        <v>1575151.5</v>
      </c>
      <c r="E25">
        <v>9.0724129257924993E-4</v>
      </c>
      <c r="F25">
        <v>0.67246458717271784</v>
      </c>
      <c r="G25">
        <v>30</v>
      </c>
      <c r="H25">
        <v>56.739999999999995</v>
      </c>
      <c r="I25">
        <v>0</v>
      </c>
      <c r="J25">
        <v>-15.814999999999998</v>
      </c>
      <c r="K25">
        <v>9696.889202344797</v>
      </c>
      <c r="L25">
        <v>2309.246983</v>
      </c>
      <c r="M25">
        <v>2883.8005262286451</v>
      </c>
      <c r="N25">
        <v>0.5360308163711045</v>
      </c>
      <c r="O25">
        <v>0.15554957141628536</v>
      </c>
      <c r="P25">
        <v>5.8177081528745251E-3</v>
      </c>
      <c r="Q25">
        <v>7764.9310107742813</v>
      </c>
      <c r="R25">
        <v>145.75</v>
      </c>
      <c r="S25">
        <v>47490.428816466556</v>
      </c>
      <c r="T25">
        <v>11.025728987993139</v>
      </c>
      <c r="U25">
        <v>15.843890106346484</v>
      </c>
      <c r="V25">
        <v>24</v>
      </c>
      <c r="W25">
        <v>96.218624291666671</v>
      </c>
      <c r="X25">
        <v>0.10457373698507413</v>
      </c>
      <c r="Y25">
        <v>0.17215912235154621</v>
      </c>
      <c r="Z25">
        <v>0.28539518533124447</v>
      </c>
      <c r="AA25">
        <v>167.53924671036367</v>
      </c>
      <c r="AB25">
        <v>5.0779020237044428</v>
      </c>
      <c r="AC25">
        <v>0.90006963228518733</v>
      </c>
      <c r="AD25">
        <v>2.8689705200063584</v>
      </c>
      <c r="AE25">
        <v>1.7465808603955351</v>
      </c>
      <c r="AF25">
        <v>203</v>
      </c>
      <c r="AG25">
        <v>0</v>
      </c>
      <c r="AH25">
        <v>111.09</v>
      </c>
      <c r="AI25">
        <v>3.6429921213198271</v>
      </c>
      <c r="AJ25">
        <v>41612.849999999977</v>
      </c>
      <c r="AK25">
        <v>0.50716027430372668</v>
      </c>
      <c r="AL25">
        <v>22392512.134999998</v>
      </c>
      <c r="AM25">
        <v>2309.246983</v>
      </c>
    </row>
    <row r="26" spans="1:39" ht="15" x14ac:dyDescent="0.25">
      <c r="A26" t="s">
        <v>122</v>
      </c>
      <c r="B26">
        <v>6252937.5625</v>
      </c>
      <c r="C26">
        <v>0.27519128794776754</v>
      </c>
      <c r="D26">
        <v>5993716.1875</v>
      </c>
      <c r="E26">
        <v>2.4610093123287723E-3</v>
      </c>
      <c r="F26">
        <v>0.72436614760785301</v>
      </c>
      <c r="G26">
        <v>144.1875</v>
      </c>
      <c r="H26">
        <v>1539.8381249999998</v>
      </c>
      <c r="I26">
        <v>280.21312499999999</v>
      </c>
      <c r="J26">
        <v>-19.629374999999996</v>
      </c>
      <c r="K26">
        <v>12217.325215041117</v>
      </c>
      <c r="L26">
        <v>10558.114622437501</v>
      </c>
      <c r="M26">
        <v>13495.940876677276</v>
      </c>
      <c r="N26">
        <v>0.53902744996541063</v>
      </c>
      <c r="O26">
        <v>0.13787249889591893</v>
      </c>
      <c r="P26">
        <v>8.1222341077598612E-2</v>
      </c>
      <c r="Q26">
        <v>9557.8308454888556</v>
      </c>
      <c r="R26">
        <v>663.12187499999993</v>
      </c>
      <c r="S26">
        <v>66346.81323521788</v>
      </c>
      <c r="T26">
        <v>11.025688151216546</v>
      </c>
      <c r="U26">
        <v>15.921831296000452</v>
      </c>
      <c r="V26">
        <v>64.919375000000002</v>
      </c>
      <c r="W26">
        <v>162.6342616890181</v>
      </c>
      <c r="X26">
        <v>0.11486026116082614</v>
      </c>
      <c r="Y26">
        <v>0.15353779563896117</v>
      </c>
      <c r="Z26">
        <v>0.27757998285972424</v>
      </c>
      <c r="AA26">
        <v>150.82348927297093</v>
      </c>
      <c r="AB26">
        <v>6.5602919318092487</v>
      </c>
      <c r="AC26">
        <v>1.4389142694608614</v>
      </c>
      <c r="AD26">
        <v>3.6132777512347922</v>
      </c>
      <c r="AE26">
        <v>0.88909515523552674</v>
      </c>
      <c r="AF26">
        <v>36.5625</v>
      </c>
      <c r="AG26">
        <v>0.13344157230776121</v>
      </c>
      <c r="AH26">
        <v>146.00733333333335</v>
      </c>
      <c r="AI26">
        <v>4.0803026219372409</v>
      </c>
      <c r="AJ26">
        <v>480537.6400000006</v>
      </c>
      <c r="AK26">
        <v>0.52811453080367499</v>
      </c>
      <c r="AL26">
        <v>128991920</v>
      </c>
      <c r="AM26">
        <v>10558.114622437501</v>
      </c>
    </row>
    <row r="27" spans="1:39" ht="15" x14ac:dyDescent="0.25">
      <c r="A27" t="s">
        <v>392</v>
      </c>
      <c r="B27">
        <v>900947.57142857148</v>
      </c>
      <c r="C27">
        <v>0.38270066077523257</v>
      </c>
      <c r="D27">
        <v>878382.28571428568</v>
      </c>
      <c r="E27">
        <v>3.8974161666742503E-5</v>
      </c>
      <c r="F27">
        <v>0.70152799832737489</v>
      </c>
      <c r="G27">
        <v>38</v>
      </c>
      <c r="H27">
        <v>15.192857142857141</v>
      </c>
      <c r="I27">
        <v>0</v>
      </c>
      <c r="J27">
        <v>15.791428571428568</v>
      </c>
      <c r="K27">
        <v>10105.277451966154</v>
      </c>
      <c r="L27">
        <v>1083.309422714286</v>
      </c>
      <c r="M27">
        <v>1273.9427390643032</v>
      </c>
      <c r="N27">
        <v>0.3370019942616424</v>
      </c>
      <c r="O27">
        <v>0.13046446264647815</v>
      </c>
      <c r="P27">
        <v>1.3653631815497501E-2</v>
      </c>
      <c r="Q27">
        <v>8593.119570584231</v>
      </c>
      <c r="R27">
        <v>69.797142857142859</v>
      </c>
      <c r="S27">
        <v>54182.363103278884</v>
      </c>
      <c r="T27">
        <v>14.380449465798845</v>
      </c>
      <c r="U27">
        <v>15.520827620860452</v>
      </c>
      <c r="V27">
        <v>10.971428571428572</v>
      </c>
      <c r="W27">
        <v>98.739140091145813</v>
      </c>
      <c r="X27">
        <v>0.12299531874681993</v>
      </c>
      <c r="Y27">
        <v>0.14244927006440358</v>
      </c>
      <c r="Z27">
        <v>0.27868513140141421</v>
      </c>
      <c r="AA27">
        <v>211.96146948259081</v>
      </c>
      <c r="AB27">
        <v>4.4260987321280698</v>
      </c>
      <c r="AC27">
        <v>1.2030649103891586</v>
      </c>
      <c r="AD27">
        <v>1.9874352330155616</v>
      </c>
      <c r="AE27">
        <v>1.1848106570819805</v>
      </c>
      <c r="AF27">
        <v>67.571428571428569</v>
      </c>
      <c r="AG27">
        <v>2.575908260702511E-2</v>
      </c>
      <c r="AH27">
        <v>8.2242857142857151</v>
      </c>
      <c r="AI27">
        <v>2.4803349530240268</v>
      </c>
      <c r="AJ27">
        <v>-10134.732857142983</v>
      </c>
      <c r="AK27">
        <v>0.53930714132687441</v>
      </c>
      <c r="AL27">
        <v>10947142.282857141</v>
      </c>
      <c r="AM27">
        <v>1083.309422714286</v>
      </c>
    </row>
    <row r="28" spans="1:39" ht="15" x14ac:dyDescent="0.25">
      <c r="A28" t="s">
        <v>188</v>
      </c>
      <c r="B28">
        <v>-838208</v>
      </c>
      <c r="C28">
        <v>0.13817383931369875</v>
      </c>
      <c r="D28">
        <v>-489443</v>
      </c>
      <c r="E28">
        <v>7.2493913848106824E-3</v>
      </c>
      <c r="F28">
        <v>0.78196252506482911</v>
      </c>
      <c r="G28">
        <v>49</v>
      </c>
      <c r="H28">
        <v>57.69</v>
      </c>
      <c r="I28">
        <v>0</v>
      </c>
      <c r="J28">
        <v>-46.264999999999986</v>
      </c>
      <c r="K28">
        <v>11077.361458805308</v>
      </c>
      <c r="L28">
        <v>2132.8348450000003</v>
      </c>
      <c r="M28">
        <v>2826.6779978859599</v>
      </c>
      <c r="N28">
        <v>0.76579940886140185</v>
      </c>
      <c r="O28">
        <v>0.17962689066063151</v>
      </c>
      <c r="P28">
        <v>1.4380717321785877E-3</v>
      </c>
      <c r="Q28">
        <v>8358.2857784543376</v>
      </c>
      <c r="R28">
        <v>142.33000000000001</v>
      </c>
      <c r="S28">
        <v>50620.849434412979</v>
      </c>
      <c r="T28">
        <v>14.448816131525327</v>
      </c>
      <c r="U28">
        <v>14.985139078198554</v>
      </c>
      <c r="V28">
        <v>15.725000000000001</v>
      </c>
      <c r="W28">
        <v>135.63337647058825</v>
      </c>
      <c r="X28">
        <v>9.971570893146918E-2</v>
      </c>
      <c r="Y28">
        <v>0.20405636142665312</v>
      </c>
      <c r="Z28">
        <v>0.30786449800540833</v>
      </c>
      <c r="AA28">
        <v>181.99815185408787</v>
      </c>
      <c r="AB28">
        <v>6.1715084550147878</v>
      </c>
      <c r="AC28">
        <v>1.7316072900672901</v>
      </c>
      <c r="AD28">
        <v>3.191089980730192</v>
      </c>
      <c r="AE28">
        <v>1.4053160935433799</v>
      </c>
      <c r="AF28">
        <v>241</v>
      </c>
      <c r="AG28">
        <v>2.6023091030907601E-2</v>
      </c>
      <c r="AH28">
        <v>7.63</v>
      </c>
      <c r="AI28">
        <v>4.259499257390658</v>
      </c>
      <c r="AJ28">
        <v>-12522.339999999967</v>
      </c>
      <c r="AK28">
        <v>0.5912292962582596</v>
      </c>
      <c r="AL28">
        <v>23626182.509999998</v>
      </c>
      <c r="AM28">
        <v>2132.8348450000003</v>
      </c>
    </row>
    <row r="29" spans="1:39" ht="15" x14ac:dyDescent="0.25">
      <c r="A29" t="s">
        <v>502</v>
      </c>
      <c r="B29">
        <v>716900.66666666663</v>
      </c>
      <c r="C29">
        <v>0.24590182699097995</v>
      </c>
      <c r="D29">
        <v>1231723.8333333333</v>
      </c>
      <c r="E29">
        <v>6.6672483357259936E-3</v>
      </c>
      <c r="F29">
        <v>0.71593901173881402</v>
      </c>
      <c r="G29">
        <v>59.4</v>
      </c>
      <c r="H29">
        <v>40.501666666666658</v>
      </c>
      <c r="I29">
        <v>0</v>
      </c>
      <c r="J29">
        <v>5.8649999999999949</v>
      </c>
      <c r="K29">
        <v>12348.873707834042</v>
      </c>
      <c r="L29">
        <v>1670.9463718333336</v>
      </c>
      <c r="M29">
        <v>1881.0868733208263</v>
      </c>
      <c r="N29">
        <v>0.18138278649090628</v>
      </c>
      <c r="O29">
        <v>0.10721035248034183</v>
      </c>
      <c r="P29">
        <v>1.0003594937835583E-2</v>
      </c>
      <c r="Q29">
        <v>10969.352883690064</v>
      </c>
      <c r="R29">
        <v>111.08499999999999</v>
      </c>
      <c r="S29">
        <v>61587.539226718276</v>
      </c>
      <c r="T29">
        <v>12.445424674798577</v>
      </c>
      <c r="U29">
        <v>15.042052228773763</v>
      </c>
      <c r="V29">
        <v>13.746666666666668</v>
      </c>
      <c r="W29">
        <v>121.55283985208534</v>
      </c>
      <c r="X29">
        <v>0.11511827384107749</v>
      </c>
      <c r="Y29">
        <v>0.16237976968416137</v>
      </c>
      <c r="Z29">
        <v>0.2814667036088086</v>
      </c>
      <c r="AA29">
        <v>189.86077112611855</v>
      </c>
      <c r="AB29">
        <v>6.7402840267026294</v>
      </c>
      <c r="AC29">
        <v>1.0343091637802913</v>
      </c>
      <c r="AD29">
        <v>3.3497997355374332</v>
      </c>
      <c r="AE29">
        <v>0.9820676419523533</v>
      </c>
      <c r="AF29">
        <v>58.833333333333336</v>
      </c>
      <c r="AG29">
        <v>6.9190266658965882E-2</v>
      </c>
      <c r="AH29">
        <v>18.273333333333337</v>
      </c>
      <c r="AI29">
        <v>7.0915189906285638</v>
      </c>
      <c r="AJ29">
        <v>-40362.731666666688</v>
      </c>
      <c r="AK29">
        <v>0.28331028707815081</v>
      </c>
      <c r="AL29">
        <v>20634305.718333334</v>
      </c>
      <c r="AM29">
        <v>1670.9463718333336</v>
      </c>
    </row>
    <row r="30" spans="1:39" ht="15" x14ac:dyDescent="0.25">
      <c r="A30" t="s">
        <v>176</v>
      </c>
      <c r="B30">
        <v>2188367.7142857141</v>
      </c>
      <c r="C30">
        <v>0.35463998908761962</v>
      </c>
      <c r="D30">
        <v>2232102.2857142859</v>
      </c>
      <c r="E30">
        <v>2.6480679439118112E-3</v>
      </c>
      <c r="F30">
        <v>0.69942664331976634</v>
      </c>
      <c r="G30">
        <v>117.83333333333333</v>
      </c>
      <c r="H30">
        <v>165.07571428571424</v>
      </c>
      <c r="I30">
        <v>0</v>
      </c>
      <c r="J30">
        <v>10.17285714285714</v>
      </c>
      <c r="K30">
        <v>10370.023897248217</v>
      </c>
      <c r="L30">
        <v>2994.5728207142861</v>
      </c>
      <c r="M30">
        <v>3656.5673491091434</v>
      </c>
      <c r="N30">
        <v>0.38246581489698661</v>
      </c>
      <c r="O30">
        <v>0.13694545708742106</v>
      </c>
      <c r="P30">
        <v>1.7637082202396431E-2</v>
      </c>
      <c r="Q30">
        <v>8492.6076147408676</v>
      </c>
      <c r="R30">
        <v>177.38000000000002</v>
      </c>
      <c r="S30">
        <v>59265.022510187977</v>
      </c>
      <c r="T30">
        <v>13.508528904853183</v>
      </c>
      <c r="U30">
        <v>16.882246142261167</v>
      </c>
      <c r="V30">
        <v>19.251428571428569</v>
      </c>
      <c r="W30">
        <v>155.55068080290889</v>
      </c>
      <c r="X30">
        <v>0.11797196260226397</v>
      </c>
      <c r="Y30">
        <v>0.1468081059317275</v>
      </c>
      <c r="Z30">
        <v>0.27420784058473646</v>
      </c>
      <c r="AA30">
        <v>164.93723846420244</v>
      </c>
      <c r="AB30">
        <v>5.4318834123518842</v>
      </c>
      <c r="AC30">
        <v>1.013158673992369</v>
      </c>
      <c r="AD30">
        <v>2.1142277209337839</v>
      </c>
      <c r="AE30">
        <v>0.96447599497833281</v>
      </c>
      <c r="AF30">
        <v>59.714285714285715</v>
      </c>
      <c r="AG30">
        <v>7.5523883955989829E-2</v>
      </c>
      <c r="AH30">
        <v>33.769999999999996</v>
      </c>
      <c r="AI30">
        <v>2.5521551623156742</v>
      </c>
      <c r="AJ30">
        <v>51204.488571428577</v>
      </c>
      <c r="AK30">
        <v>0.42712083526469663</v>
      </c>
      <c r="AL30">
        <v>31053791.712857138</v>
      </c>
      <c r="AM30">
        <v>2994.5728207142861</v>
      </c>
    </row>
    <row r="31" spans="1:39" ht="15" x14ac:dyDescent="0.25">
      <c r="A31" t="s">
        <v>134</v>
      </c>
      <c r="B31">
        <v>870895</v>
      </c>
      <c r="C31">
        <v>0.22208006099411917</v>
      </c>
      <c r="D31">
        <v>737234</v>
      </c>
      <c r="E31">
        <v>7.7927025736563205E-4</v>
      </c>
      <c r="F31">
        <v>0.67502828855801311</v>
      </c>
      <c r="G31">
        <v>30.666666666666668</v>
      </c>
      <c r="H31">
        <v>51.863333333333337</v>
      </c>
      <c r="I31">
        <v>0</v>
      </c>
      <c r="J31">
        <v>-39.016666666666652</v>
      </c>
      <c r="K31">
        <v>11200.614315190051</v>
      </c>
      <c r="L31">
        <v>1502.7391176666667</v>
      </c>
      <c r="M31">
        <v>1866.5180485667133</v>
      </c>
      <c r="N31">
        <v>0.54740196130024521</v>
      </c>
      <c r="O31">
        <v>0.16701765488279907</v>
      </c>
      <c r="P31">
        <v>2.1908471190785553E-3</v>
      </c>
      <c r="Q31">
        <v>9017.6472101398685</v>
      </c>
      <c r="R31">
        <v>97.833333333333329</v>
      </c>
      <c r="S31">
        <v>49575.594548551962</v>
      </c>
      <c r="T31">
        <v>12.398637137989779</v>
      </c>
      <c r="U31">
        <v>15.360195410562181</v>
      </c>
      <c r="V31">
        <v>11.5</v>
      </c>
      <c r="W31">
        <v>130.6729667536232</v>
      </c>
      <c r="X31">
        <v>0.10135822018612049</v>
      </c>
      <c r="Y31">
        <v>0.21830213378972377</v>
      </c>
      <c r="Z31">
        <v>0.32333876306338882</v>
      </c>
      <c r="AA31">
        <v>204.2767524035126</v>
      </c>
      <c r="AB31">
        <v>5.6224245540348603</v>
      </c>
      <c r="AC31">
        <v>1.5530821327275648</v>
      </c>
      <c r="AD31">
        <v>2.459550831556133</v>
      </c>
      <c r="AE31">
        <v>1.2536449889771679</v>
      </c>
      <c r="AF31">
        <v>148</v>
      </c>
      <c r="AG31">
        <v>1.0737781595298583E-2</v>
      </c>
      <c r="AH31">
        <v>6.6700000000000008</v>
      </c>
      <c r="AI31">
        <v>4.4496590818896911</v>
      </c>
      <c r="AJ31">
        <v>-48595.670000000042</v>
      </c>
      <c r="AK31">
        <v>0.53336184190654101</v>
      </c>
      <c r="AL31">
        <v>16831601.27333333</v>
      </c>
      <c r="AM31">
        <v>1502.7391176666667</v>
      </c>
    </row>
    <row r="32" spans="1:39" ht="15" x14ac:dyDescent="0.25">
      <c r="A32" t="s">
        <v>145</v>
      </c>
      <c r="B32">
        <v>1711680.5454545454</v>
      </c>
      <c r="C32">
        <v>0.27983668443081328</v>
      </c>
      <c r="D32">
        <v>1804083.6818181819</v>
      </c>
      <c r="E32">
        <v>1.2988915119301432E-2</v>
      </c>
      <c r="F32">
        <v>0.53522089253221905</v>
      </c>
      <c r="G32">
        <v>47.6</v>
      </c>
      <c r="H32">
        <v>429.5127272727272</v>
      </c>
      <c r="I32">
        <v>197.91772727272726</v>
      </c>
      <c r="J32">
        <v>-5.8200000000000216</v>
      </c>
      <c r="K32">
        <v>11979.390898691416</v>
      </c>
      <c r="L32">
        <v>4555.1846048181824</v>
      </c>
      <c r="M32">
        <v>5812.6477887630745</v>
      </c>
      <c r="N32">
        <v>0.52736242800925037</v>
      </c>
      <c r="O32">
        <v>0.15405212781328212</v>
      </c>
      <c r="P32">
        <v>4.6186054239105906E-2</v>
      </c>
      <c r="Q32">
        <v>9387.8622926902426</v>
      </c>
      <c r="R32">
        <v>284.80272727272722</v>
      </c>
      <c r="S32">
        <v>63448.253949304592</v>
      </c>
      <c r="T32">
        <v>13.159986338230922</v>
      </c>
      <c r="U32">
        <v>15.994174804569662</v>
      </c>
      <c r="V32">
        <v>29.185909090909092</v>
      </c>
      <c r="W32">
        <v>156.07478905760865</v>
      </c>
      <c r="X32">
        <v>0.11442400225890201</v>
      </c>
      <c r="Y32">
        <v>0.13522492381490864</v>
      </c>
      <c r="Z32">
        <v>0.25947804234281652</v>
      </c>
      <c r="AA32">
        <v>173.90090545064655</v>
      </c>
      <c r="AB32">
        <v>5.6850932266334064</v>
      </c>
      <c r="AC32">
        <v>1.3898754925887611</v>
      </c>
      <c r="AD32">
        <v>2.5094136033339844</v>
      </c>
      <c r="AE32">
        <v>0.75835421000870817</v>
      </c>
      <c r="AF32">
        <v>19.5</v>
      </c>
      <c r="AG32">
        <v>0.14898625589564365</v>
      </c>
      <c r="AH32">
        <v>104.50857142857141</v>
      </c>
      <c r="AI32">
        <v>3.9620967947949639</v>
      </c>
      <c r="AJ32">
        <v>113824.42650000006</v>
      </c>
      <c r="AK32">
        <v>0.49271828081319041</v>
      </c>
      <c r="AL32">
        <v>54568336.996818177</v>
      </c>
      <c r="AM32">
        <v>4555.1846048181824</v>
      </c>
    </row>
    <row r="33" spans="1:39" ht="15" x14ac:dyDescent="0.25">
      <c r="A33" t="s">
        <v>179</v>
      </c>
      <c r="B33">
        <v>395936.55555555556</v>
      </c>
      <c r="C33">
        <v>0.34833278922642757</v>
      </c>
      <c r="D33">
        <v>199720.44444444444</v>
      </c>
      <c r="E33">
        <v>4.7469238961139428E-4</v>
      </c>
      <c r="F33">
        <v>0.68551829059535718</v>
      </c>
      <c r="G33">
        <v>30.333333333333332</v>
      </c>
      <c r="H33">
        <v>40.708888888888886</v>
      </c>
      <c r="I33">
        <v>0</v>
      </c>
      <c r="J33">
        <v>11.330000000000027</v>
      </c>
      <c r="K33">
        <v>10833.975654328347</v>
      </c>
      <c r="L33">
        <v>1265.6308957777778</v>
      </c>
      <c r="M33">
        <v>1515.6997705160584</v>
      </c>
      <c r="N33">
        <v>0.34886585718341939</v>
      </c>
      <c r="O33">
        <v>0.14798925321430967</v>
      </c>
      <c r="P33">
        <v>9.2708358909986029E-3</v>
      </c>
      <c r="Q33">
        <v>9046.5239745689796</v>
      </c>
      <c r="R33">
        <v>84.391111111111115</v>
      </c>
      <c r="S33">
        <v>52423.391892247731</v>
      </c>
      <c r="T33">
        <v>11.775858436907519</v>
      </c>
      <c r="U33">
        <v>14.997206211817987</v>
      </c>
      <c r="V33">
        <v>10.543333333333333</v>
      </c>
      <c r="W33">
        <v>120.04086902729475</v>
      </c>
      <c r="X33">
        <v>0.11563669104704834</v>
      </c>
      <c r="Y33">
        <v>0.12942147070211008</v>
      </c>
      <c r="Z33">
        <v>0.26795190398738228</v>
      </c>
      <c r="AA33">
        <v>175.55232349784237</v>
      </c>
      <c r="AB33">
        <v>7.8137765020053411</v>
      </c>
      <c r="AC33">
        <v>1.2864205514937541</v>
      </c>
      <c r="AD33">
        <v>2.7487987857935852</v>
      </c>
      <c r="AE33">
        <v>1.1785890055245092</v>
      </c>
      <c r="AF33">
        <v>71.222222222222229</v>
      </c>
      <c r="AG33">
        <v>4.8088687475691762E-2</v>
      </c>
      <c r="AH33">
        <v>10.485555555555557</v>
      </c>
      <c r="AI33">
        <v>2.9809391169809301</v>
      </c>
      <c r="AJ33">
        <v>25467.735555555613</v>
      </c>
      <c r="AK33">
        <v>0.46506011065945962</v>
      </c>
      <c r="AL33">
        <v>13711814.312222222</v>
      </c>
      <c r="AM33">
        <v>1265.6308957777778</v>
      </c>
    </row>
    <row r="34" spans="1:39" ht="15" x14ac:dyDescent="0.25">
      <c r="A34" t="s">
        <v>212</v>
      </c>
      <c r="B34">
        <v>1131794.2</v>
      </c>
      <c r="C34">
        <v>0.39642300095893129</v>
      </c>
      <c r="D34">
        <v>1050013.8</v>
      </c>
      <c r="E34">
        <v>1.0684138370713502E-3</v>
      </c>
      <c r="F34">
        <v>0.61822985443226675</v>
      </c>
      <c r="G34">
        <v>21.75</v>
      </c>
      <c r="H34">
        <v>25.818000000000001</v>
      </c>
      <c r="I34">
        <v>0</v>
      </c>
      <c r="J34">
        <v>-1.6359999999999957</v>
      </c>
      <c r="K34">
        <v>10898.960709264031</v>
      </c>
      <c r="L34">
        <v>810.81261560000007</v>
      </c>
      <c r="M34">
        <v>971.99193784572765</v>
      </c>
      <c r="N34">
        <v>0.49651400317950356</v>
      </c>
      <c r="O34">
        <v>0.13794878501887975</v>
      </c>
      <c r="P34">
        <v>3.4360338583759942E-3</v>
      </c>
      <c r="Q34">
        <v>9091.6544632930818</v>
      </c>
      <c r="R34">
        <v>61.996000000000002</v>
      </c>
      <c r="S34">
        <v>47880.371120717464</v>
      </c>
      <c r="T34">
        <v>10.336150719401251</v>
      </c>
      <c r="U34">
        <v>13.07846660429705</v>
      </c>
      <c r="V34">
        <v>10.16</v>
      </c>
      <c r="W34">
        <v>79.804391299212597</v>
      </c>
      <c r="X34">
        <v>0.118512001735409</v>
      </c>
      <c r="Y34">
        <v>0.15907838645666098</v>
      </c>
      <c r="Z34">
        <v>0.28438407724641057</v>
      </c>
      <c r="AA34">
        <v>185.85280630899942</v>
      </c>
      <c r="AB34">
        <v>6.0237318553497943</v>
      </c>
      <c r="AC34">
        <v>1.5349857258324608</v>
      </c>
      <c r="AD34">
        <v>2.6753103884882918</v>
      </c>
      <c r="AE34">
        <v>1.4373587377392159</v>
      </c>
      <c r="AF34">
        <v>89.4</v>
      </c>
      <c r="AG34">
        <v>2.0713119509048545E-2</v>
      </c>
      <c r="AH34">
        <v>3.7600000000000002</v>
      </c>
      <c r="AI34">
        <v>3.3849242165055613</v>
      </c>
      <c r="AJ34">
        <v>-32390.723999999987</v>
      </c>
      <c r="AK34">
        <v>0.6403013895636831</v>
      </c>
      <c r="AL34">
        <v>8837014.8399999999</v>
      </c>
      <c r="AM34">
        <v>810.81261560000007</v>
      </c>
    </row>
    <row r="35" spans="1:39" ht="15" x14ac:dyDescent="0.25">
      <c r="A35" t="s">
        <v>343</v>
      </c>
      <c r="B35">
        <v>3395975</v>
      </c>
      <c r="C35">
        <v>0.62640702120899339</v>
      </c>
      <c r="D35">
        <v>3316057</v>
      </c>
      <c r="E35">
        <v>4.8471309588582426E-3</v>
      </c>
      <c r="F35">
        <v>0.49292889867560952</v>
      </c>
      <c r="G35">
        <v>35.5</v>
      </c>
      <c r="H35">
        <v>41.390000000000008</v>
      </c>
      <c r="I35">
        <v>0</v>
      </c>
      <c r="J35">
        <v>-108.49500000000002</v>
      </c>
      <c r="K35">
        <v>10287.33602961328</v>
      </c>
      <c r="L35">
        <v>978.46627649999994</v>
      </c>
      <c r="M35">
        <v>1197.5088848453811</v>
      </c>
      <c r="N35">
        <v>0.51213821368732693</v>
      </c>
      <c r="O35">
        <v>0.16274680673677774</v>
      </c>
      <c r="P35">
        <v>1.0127037832560395E-3</v>
      </c>
      <c r="Q35">
        <v>8405.6256345017991</v>
      </c>
      <c r="R35">
        <v>60</v>
      </c>
      <c r="S35">
        <v>43529.291500000007</v>
      </c>
      <c r="T35">
        <v>11.9</v>
      </c>
      <c r="U35">
        <v>16.307771275</v>
      </c>
      <c r="V35">
        <v>9.0950000000000006</v>
      </c>
      <c r="W35">
        <v>107.58287811984606</v>
      </c>
      <c r="X35">
        <v>0.11076229571247663</v>
      </c>
      <c r="Y35">
        <v>0.20652444570484263</v>
      </c>
      <c r="Z35">
        <v>0.33305563531477544</v>
      </c>
      <c r="AA35">
        <v>273.95629919801331</v>
      </c>
      <c r="AB35">
        <v>2.7871312258213741</v>
      </c>
      <c r="AC35">
        <v>0.66482733150038986</v>
      </c>
      <c r="AD35">
        <v>1.713884789429114</v>
      </c>
      <c r="AE35">
        <v>2.0158140720990798</v>
      </c>
      <c r="AF35">
        <v>226.5</v>
      </c>
      <c r="AG35">
        <v>0</v>
      </c>
      <c r="AH35">
        <v>3.2349999999999999</v>
      </c>
      <c r="AI35">
        <v>2.0457647008551572</v>
      </c>
      <c r="AJ35">
        <v>27282.190000000002</v>
      </c>
      <c r="AK35">
        <v>0.4783166041662415</v>
      </c>
      <c r="AL35">
        <v>10065811.379999999</v>
      </c>
      <c r="AM35">
        <v>978.46627649999994</v>
      </c>
    </row>
    <row r="36" spans="1:39" ht="15" x14ac:dyDescent="0.25">
      <c r="A36" t="s">
        <v>246</v>
      </c>
      <c r="B36">
        <v>853536.33333333337</v>
      </c>
      <c r="C36">
        <v>0.59555221002518643</v>
      </c>
      <c r="D36">
        <v>1288747.5</v>
      </c>
      <c r="E36">
        <v>2.6242898707877437E-3</v>
      </c>
      <c r="F36">
        <v>0.66388012286971088</v>
      </c>
      <c r="G36">
        <v>21.75</v>
      </c>
      <c r="H36">
        <v>17.762499999999999</v>
      </c>
      <c r="I36">
        <v>0</v>
      </c>
      <c r="J36">
        <v>3.042500000000004</v>
      </c>
      <c r="K36">
        <v>10966.828072995924</v>
      </c>
      <c r="L36">
        <v>1059.7660107500001</v>
      </c>
      <c r="M36">
        <v>1269.1775869082674</v>
      </c>
      <c r="N36">
        <v>0.36618662522056167</v>
      </c>
      <c r="O36">
        <v>0.1472335960648283</v>
      </c>
      <c r="P36">
        <v>6.7821235320742234E-3</v>
      </c>
      <c r="Q36">
        <v>9157.3249932753733</v>
      </c>
      <c r="R36">
        <v>69.612499999999997</v>
      </c>
      <c r="S36">
        <v>52003.35823307596</v>
      </c>
      <c r="T36">
        <v>7.6243490752379248</v>
      </c>
      <c r="U36">
        <v>15.223788985455201</v>
      </c>
      <c r="V36">
        <v>11.625</v>
      </c>
      <c r="W36">
        <v>91.162667591397863</v>
      </c>
      <c r="X36">
        <v>0.12596250470648526</v>
      </c>
      <c r="Y36">
        <v>0.13749808712826506</v>
      </c>
      <c r="Z36">
        <v>0.26923024112521032</v>
      </c>
      <c r="AA36">
        <v>205.79637182895939</v>
      </c>
      <c r="AB36">
        <v>4.3598107828662602</v>
      </c>
      <c r="AC36">
        <v>1.174111962163451</v>
      </c>
      <c r="AD36">
        <v>2.1263268698187954</v>
      </c>
      <c r="AE36">
        <v>1.2066434701853601</v>
      </c>
      <c r="AF36">
        <v>101.25</v>
      </c>
      <c r="AG36">
        <v>2.1853297675020488E-2</v>
      </c>
      <c r="AH36">
        <v>5.3650000000000002</v>
      </c>
      <c r="AI36">
        <v>2.6923234477528881</v>
      </c>
      <c r="AJ36">
        <v>626.4375</v>
      </c>
      <c r="AK36">
        <v>0.51294734984183543</v>
      </c>
      <c r="AL36">
        <v>11622271.637500001</v>
      </c>
      <c r="AM36">
        <v>1059.7660107500001</v>
      </c>
    </row>
    <row r="37" spans="1:39" ht="15" x14ac:dyDescent="0.25">
      <c r="A37" t="s">
        <v>202</v>
      </c>
      <c r="B37">
        <v>996950.2</v>
      </c>
      <c r="C37">
        <v>0.32409128576976276</v>
      </c>
      <c r="D37">
        <v>906298.4</v>
      </c>
      <c r="E37">
        <v>2.0583321390241927E-3</v>
      </c>
      <c r="F37">
        <v>0.63317417506691298</v>
      </c>
      <c r="G37">
        <v>36.4</v>
      </c>
      <c r="H37">
        <v>41.567999999999998</v>
      </c>
      <c r="I37">
        <v>0</v>
      </c>
      <c r="J37">
        <v>-19.14800000000001</v>
      </c>
      <c r="K37">
        <v>10032.640054080286</v>
      </c>
      <c r="L37">
        <v>1461.8715361999998</v>
      </c>
      <c r="M37">
        <v>1783.2133938503678</v>
      </c>
      <c r="N37">
        <v>0.56256020959114428</v>
      </c>
      <c r="O37">
        <v>0.13623707601401208</v>
      </c>
      <c r="P37">
        <v>6.8405463492326264E-4</v>
      </c>
      <c r="Q37">
        <v>8224.7200355150999</v>
      </c>
      <c r="R37">
        <v>95.566000000000003</v>
      </c>
      <c r="S37">
        <v>49029.221836217897</v>
      </c>
      <c r="T37">
        <v>12.504447188330577</v>
      </c>
      <c r="U37">
        <v>15.29698361551179</v>
      </c>
      <c r="V37">
        <v>10.337999999999999</v>
      </c>
      <c r="W37">
        <v>141.40757750048365</v>
      </c>
      <c r="X37">
        <v>0.11482549279865036</v>
      </c>
      <c r="Y37">
        <v>0.18733686930597204</v>
      </c>
      <c r="Z37">
        <v>0.30628188291042979</v>
      </c>
      <c r="AA37">
        <v>127.08490137438659</v>
      </c>
      <c r="AB37">
        <v>7.7907368321331791</v>
      </c>
      <c r="AC37">
        <v>1.8307682560939769</v>
      </c>
      <c r="AD37">
        <v>3.3371892295154852</v>
      </c>
      <c r="AE37">
        <v>1.730880911890802</v>
      </c>
      <c r="AF37">
        <v>122</v>
      </c>
      <c r="AG37">
        <v>1.1964744693770598E-2</v>
      </c>
      <c r="AH37">
        <v>7.048</v>
      </c>
      <c r="AI37">
        <v>2.6972089492255842</v>
      </c>
      <c r="AJ37">
        <v>-7752.3240000000224</v>
      </c>
      <c r="AK37">
        <v>0.51215094510634118</v>
      </c>
      <c r="AL37">
        <v>14666430.927999999</v>
      </c>
      <c r="AM37">
        <v>1461.8715361999998</v>
      </c>
    </row>
    <row r="38" spans="1:39" ht="15" x14ac:dyDescent="0.25">
      <c r="A38" t="s">
        <v>221</v>
      </c>
      <c r="B38">
        <v>96400</v>
      </c>
      <c r="C38">
        <v>0.2419638681227041</v>
      </c>
      <c r="D38">
        <v>96906</v>
      </c>
      <c r="E38">
        <v>0</v>
      </c>
      <c r="F38">
        <v>0.85107460372129584</v>
      </c>
      <c r="G38">
        <v>0</v>
      </c>
      <c r="H38">
        <v>78.509999999999991</v>
      </c>
      <c r="I38">
        <v>0</v>
      </c>
      <c r="J38">
        <v>32.260000000000005</v>
      </c>
      <c r="K38">
        <v>10180.31850352123</v>
      </c>
      <c r="L38">
        <v>3820.890128</v>
      </c>
      <c r="M38">
        <v>4941.5607913130798</v>
      </c>
      <c r="N38">
        <v>0.53546440658081129</v>
      </c>
      <c r="O38">
        <v>0.17979288777915889</v>
      </c>
      <c r="P38"/>
      <c r="Q38">
        <v>7871.5774454054608</v>
      </c>
      <c r="R38">
        <v>225.67000000000002</v>
      </c>
      <c r="S38">
        <v>54234.940421854917</v>
      </c>
      <c r="T38">
        <v>12.013116497540656</v>
      </c>
      <c r="U38">
        <v>16.931316205078211</v>
      </c>
      <c r="V38">
        <v>26</v>
      </c>
      <c r="W38">
        <v>146.95731261538461</v>
      </c>
      <c r="X38">
        <v>9.7750093660578227E-2</v>
      </c>
      <c r="Y38">
        <v>0.21681781526738592</v>
      </c>
      <c r="Z38">
        <v>0.32233544682722171</v>
      </c>
      <c r="AA38">
        <v>168.60338256761304</v>
      </c>
      <c r="AB38">
        <v>5.2283656077551743</v>
      </c>
      <c r="AC38">
        <v>1.1161739636612</v>
      </c>
      <c r="AD38">
        <v>3.2823460024991653</v>
      </c>
      <c r="AE38">
        <v>1.43317832697977</v>
      </c>
      <c r="AF38">
        <v>317</v>
      </c>
      <c r="AG38">
        <v>6.1538461538461538E-3</v>
      </c>
      <c r="AH38">
        <v>6.92</v>
      </c>
      <c r="AI38">
        <v>2.7211334570891865</v>
      </c>
      <c r="AJ38">
        <v>94078.420000000158</v>
      </c>
      <c r="AK38">
        <v>0.54872466792551189</v>
      </c>
      <c r="AL38">
        <v>38897878.469999999</v>
      </c>
      <c r="AM38">
        <v>3820.890128</v>
      </c>
    </row>
    <row r="39" spans="1:39" ht="15" x14ac:dyDescent="0.25">
      <c r="A39" t="s">
        <v>538</v>
      </c>
      <c r="B39">
        <v>1203417</v>
      </c>
      <c r="C39">
        <v>0.44763417813982975</v>
      </c>
      <c r="D39">
        <v>935615</v>
      </c>
      <c r="E39">
        <v>0</v>
      </c>
      <c r="F39">
        <v>0.76821800101039894</v>
      </c>
      <c r="G39">
        <v>171</v>
      </c>
      <c r="H39">
        <v>29.485000000000007</v>
      </c>
      <c r="I39">
        <v>0</v>
      </c>
      <c r="J39">
        <v>58.434999999999988</v>
      </c>
      <c r="K39">
        <v>10339.892625114706</v>
      </c>
      <c r="L39">
        <v>1947.3975635000002</v>
      </c>
      <c r="M39">
        <v>2313.90413632016</v>
      </c>
      <c r="N39">
        <v>0.35753907550783476</v>
      </c>
      <c r="O39">
        <v>0.13224213115330827</v>
      </c>
      <c r="P39">
        <v>0.11153441268028987</v>
      </c>
      <c r="Q39">
        <v>8702.1244263915032</v>
      </c>
      <c r="R39">
        <v>124.715</v>
      </c>
      <c r="S39">
        <v>55231.909754239663</v>
      </c>
      <c r="T39">
        <v>11.71470953774606</v>
      </c>
      <c r="U39">
        <v>15.614782211442089</v>
      </c>
      <c r="V39">
        <v>14.9</v>
      </c>
      <c r="W39">
        <v>130.69782305369128</v>
      </c>
      <c r="X39">
        <v>0.11872718244379735</v>
      </c>
      <c r="Y39">
        <v>0.16015667967054659</v>
      </c>
      <c r="Z39">
        <v>0.28233486892049114</v>
      </c>
      <c r="AA39">
        <v>208.46873160833138</v>
      </c>
      <c r="AB39">
        <v>4.676213367194495</v>
      </c>
      <c r="AC39">
        <v>0.95935081649820253</v>
      </c>
      <c r="AD39">
        <v>2.8773960364212763</v>
      </c>
      <c r="AE39">
        <v>1.6949729222464551</v>
      </c>
      <c r="AF39">
        <v>196</v>
      </c>
      <c r="AG39">
        <v>0</v>
      </c>
      <c r="AH39">
        <v>6.24</v>
      </c>
      <c r="AI39">
        <v>3.9162490321910739</v>
      </c>
      <c r="AJ39">
        <v>-45470.129999999888</v>
      </c>
      <c r="AK39">
        <v>0.58716538722035039</v>
      </c>
      <c r="AL39">
        <v>20135881.704999998</v>
      </c>
      <c r="AM39">
        <v>1947.3975635000002</v>
      </c>
    </row>
    <row r="40" spans="1:39" ht="15" x14ac:dyDescent="0.25">
      <c r="A40" t="s">
        <v>117</v>
      </c>
      <c r="B40">
        <v>493596.42857142858</v>
      </c>
      <c r="C40">
        <v>0.18582334015567953</v>
      </c>
      <c r="D40">
        <v>504872.85714285716</v>
      </c>
      <c r="E40">
        <v>2.0382467624368537E-3</v>
      </c>
      <c r="F40">
        <v>0.70073008913734602</v>
      </c>
      <c r="G40">
        <v>29.857142857142858</v>
      </c>
      <c r="H40">
        <v>52.29999999999999</v>
      </c>
      <c r="I40">
        <v>0</v>
      </c>
      <c r="J40">
        <v>-19.125714285714295</v>
      </c>
      <c r="K40">
        <v>9911.6185532951713</v>
      </c>
      <c r="L40">
        <v>1387.9078245714284</v>
      </c>
      <c r="M40">
        <v>1662.6753225381606</v>
      </c>
      <c r="N40">
        <v>0.46398780886434104</v>
      </c>
      <c r="O40">
        <v>0.13550205225588438</v>
      </c>
      <c r="P40">
        <v>3.3017729205782213E-2</v>
      </c>
      <c r="Q40">
        <v>8273.6615849243663</v>
      </c>
      <c r="R40">
        <v>85.855714285714285</v>
      </c>
      <c r="S40">
        <v>56192.245428376511</v>
      </c>
      <c r="T40">
        <v>13.050133945656334</v>
      </c>
      <c r="U40">
        <v>16.165584738514784</v>
      </c>
      <c r="V40">
        <v>9.83</v>
      </c>
      <c r="W40">
        <v>141.19102996657463</v>
      </c>
      <c r="X40">
        <v>0.11364450173872115</v>
      </c>
      <c r="Y40">
        <v>0.16950704747255976</v>
      </c>
      <c r="Z40">
        <v>0.28877819065091526</v>
      </c>
      <c r="AA40">
        <v>164.93324614538327</v>
      </c>
      <c r="AB40">
        <v>5.949036136758644</v>
      </c>
      <c r="AC40">
        <v>1.2265281876702541</v>
      </c>
      <c r="AD40">
        <v>2.9002878833738457</v>
      </c>
      <c r="AE40">
        <v>1.5033388226366935</v>
      </c>
      <c r="AF40">
        <v>78.333333333333329</v>
      </c>
      <c r="AG40">
        <v>3.9323117463736498E-2</v>
      </c>
      <c r="AH40">
        <v>12.323333333333332</v>
      </c>
      <c r="AI40">
        <v>2.608605634706588</v>
      </c>
      <c r="AJ40">
        <v>5695.2071428571362</v>
      </c>
      <c r="AK40">
        <v>0.55629123109768686</v>
      </c>
      <c r="AL40">
        <v>13756412.944285715</v>
      </c>
      <c r="AM40">
        <v>1387.9078245714284</v>
      </c>
    </row>
    <row r="41" spans="1:39" ht="15" x14ac:dyDescent="0.25">
      <c r="A41" t="s">
        <v>208</v>
      </c>
      <c r="B41">
        <v>1032198</v>
      </c>
      <c r="C41">
        <v>0.51455801239049215</v>
      </c>
      <c r="D41">
        <v>1073721.6666666667</v>
      </c>
      <c r="E41">
        <v>0</v>
      </c>
      <c r="F41">
        <v>0.67816920107004175</v>
      </c>
      <c r="G41">
        <v>31.333333333333332</v>
      </c>
      <c r="H41">
        <v>56.19</v>
      </c>
      <c r="I41">
        <v>0</v>
      </c>
      <c r="J41">
        <v>-9.3666666666666742</v>
      </c>
      <c r="K41">
        <v>10272.238952907161</v>
      </c>
      <c r="L41">
        <v>1657.7042650000001</v>
      </c>
      <c r="M41">
        <v>2104.0536767627868</v>
      </c>
      <c r="N41">
        <v>0.66938213855654161</v>
      </c>
      <c r="O41">
        <v>0.14348664838598338</v>
      </c>
      <c r="P41"/>
      <c r="Q41">
        <v>8093.1083229456635</v>
      </c>
      <c r="R41">
        <v>115.16000000000001</v>
      </c>
      <c r="S41">
        <v>51128.078962602747</v>
      </c>
      <c r="T41">
        <v>11.879124696075026</v>
      </c>
      <c r="U41">
        <v>14.394792158735671</v>
      </c>
      <c r="V41">
        <v>10.14</v>
      </c>
      <c r="W41">
        <v>163.48168293885601</v>
      </c>
      <c r="X41">
        <v>0.10452894431759689</v>
      </c>
      <c r="Y41">
        <v>0.18814697525620838</v>
      </c>
      <c r="Z41">
        <v>0.29907936597958373</v>
      </c>
      <c r="AA41">
        <v>189.2929114631111</v>
      </c>
      <c r="AB41">
        <v>6.2311953684769623</v>
      </c>
      <c r="AC41">
        <v>1.5047287106625948</v>
      </c>
      <c r="AD41">
        <v>2.5222313318284426</v>
      </c>
      <c r="AE41">
        <v>1.3639436128168967</v>
      </c>
      <c r="AF41">
        <v>142.33333333333334</v>
      </c>
      <c r="AG41">
        <v>2.3529839689478665E-2</v>
      </c>
      <c r="AH41">
        <v>6.8900000000000006</v>
      </c>
      <c r="AI41">
        <v>2.0400906827119933</v>
      </c>
      <c r="AJ41">
        <v>283.27333333343267</v>
      </c>
      <c r="AK41">
        <v>0.53324080429723431</v>
      </c>
      <c r="AL41">
        <v>17028334.323333334</v>
      </c>
      <c r="AM41">
        <v>1657.7042650000001</v>
      </c>
    </row>
    <row r="42" spans="1:39" ht="15" x14ac:dyDescent="0.25">
      <c r="A42" t="s">
        <v>295</v>
      </c>
      <c r="B42">
        <v>732713</v>
      </c>
      <c r="C42">
        <v>0.15261141278473625</v>
      </c>
      <c r="D42">
        <v>611830.80000000005</v>
      </c>
      <c r="E42">
        <v>1.5711714000541999E-2</v>
      </c>
      <c r="F42">
        <v>0.63855497488713875</v>
      </c>
      <c r="G42">
        <v>46.25</v>
      </c>
      <c r="H42">
        <v>57.414000000000009</v>
      </c>
      <c r="I42">
        <v>0</v>
      </c>
      <c r="J42">
        <v>-29.194000000000017</v>
      </c>
      <c r="K42">
        <v>9603.8056172464603</v>
      </c>
      <c r="L42">
        <v>1761.8109351999999</v>
      </c>
      <c r="M42">
        <v>2228.88522672205</v>
      </c>
      <c r="N42">
        <v>0.69282449121672351</v>
      </c>
      <c r="O42">
        <v>0.13921616099638795</v>
      </c>
      <c r="P42"/>
      <c r="Q42">
        <v>7591.2790632489559</v>
      </c>
      <c r="R42">
        <v>106.91000000000001</v>
      </c>
      <c r="S42">
        <v>46158.561406790759</v>
      </c>
      <c r="T42">
        <v>14.02675147320176</v>
      </c>
      <c r="U42">
        <v>16.479383922925827</v>
      </c>
      <c r="V42">
        <v>12.080000000000002</v>
      </c>
      <c r="W42">
        <v>145.84527609271521</v>
      </c>
      <c r="X42">
        <v>9.9705266239365362E-2</v>
      </c>
      <c r="Y42">
        <v>0.23572964180634293</v>
      </c>
      <c r="Z42">
        <v>0.3399705025803324</v>
      </c>
      <c r="AA42">
        <v>169.20567016809829</v>
      </c>
      <c r="AB42">
        <v>7.101398934079012</v>
      </c>
      <c r="AC42">
        <v>1.4033479029775748</v>
      </c>
      <c r="AD42">
        <v>3.1828583562220993</v>
      </c>
      <c r="AE42">
        <v>1.2736257933647002</v>
      </c>
      <c r="AF42">
        <v>84.4</v>
      </c>
      <c r="AG42">
        <v>2.794366369371425E-2</v>
      </c>
      <c r="AH42">
        <v>32.043999999999997</v>
      </c>
      <c r="AI42">
        <v>3.4294835198666602</v>
      </c>
      <c r="AJ42">
        <v>49345.076000000117</v>
      </c>
      <c r="AK42">
        <v>0.54020678564705404</v>
      </c>
      <c r="AL42">
        <v>16920089.756000001</v>
      </c>
      <c r="AM42">
        <v>1761.8109351999999</v>
      </c>
    </row>
    <row r="43" spans="1:39" ht="15" x14ac:dyDescent="0.25">
      <c r="A43" t="s">
        <v>244</v>
      </c>
      <c r="B43">
        <v>1258843.2</v>
      </c>
      <c r="C43">
        <v>0.29467503977057935</v>
      </c>
      <c r="D43">
        <v>1318158.8</v>
      </c>
      <c r="E43">
        <v>1.9763545986803098E-3</v>
      </c>
      <c r="F43">
        <v>0.67087676328371881</v>
      </c>
      <c r="G43">
        <v>98.2</v>
      </c>
      <c r="H43">
        <v>49.39200000000001</v>
      </c>
      <c r="I43">
        <v>0</v>
      </c>
      <c r="J43">
        <v>-2.1980000000000075</v>
      </c>
      <c r="K43">
        <v>9830.5808131241993</v>
      </c>
      <c r="L43">
        <v>1497.0661745999998</v>
      </c>
      <c r="M43">
        <v>1832.5302748666018</v>
      </c>
      <c r="N43">
        <v>0.40948671100914741</v>
      </c>
      <c r="O43">
        <v>0.16329938258428672</v>
      </c>
      <c r="P43">
        <v>4.8787386449042546E-3</v>
      </c>
      <c r="Q43">
        <v>8030.9887448224108</v>
      </c>
      <c r="R43">
        <v>98.207999999999998</v>
      </c>
      <c r="S43">
        <v>51038.599788204614</v>
      </c>
      <c r="T43">
        <v>11.406402737047896</v>
      </c>
      <c r="U43">
        <v>15.24383120112414</v>
      </c>
      <c r="V43">
        <v>9.4</v>
      </c>
      <c r="W43">
        <v>159.26235899999998</v>
      </c>
      <c r="X43">
        <v>0.10820447242701359</v>
      </c>
      <c r="Y43">
        <v>0.17240285965246985</v>
      </c>
      <c r="Z43">
        <v>0.2858328864612662</v>
      </c>
      <c r="AA43">
        <v>175.92007919781372</v>
      </c>
      <c r="AB43">
        <v>4.957618960829878</v>
      </c>
      <c r="AC43">
        <v>1.2692121778223295</v>
      </c>
      <c r="AD43">
        <v>2.7337007563676128</v>
      </c>
      <c r="AE43">
        <v>1.4514635663114379</v>
      </c>
      <c r="AF43">
        <v>95.8</v>
      </c>
      <c r="AG43">
        <v>1.5414258188824663E-3</v>
      </c>
      <c r="AH43">
        <v>6.9680000000000009</v>
      </c>
      <c r="AI43">
        <v>3.2250196993680031</v>
      </c>
      <c r="AJ43">
        <v>6157.6459999999497</v>
      </c>
      <c r="AK43">
        <v>0.46851116812496729</v>
      </c>
      <c r="AL43">
        <v>14717030.011999998</v>
      </c>
      <c r="AM43">
        <v>1497.0661745999998</v>
      </c>
    </row>
    <row r="44" spans="1:39" ht="15" x14ac:dyDescent="0.25">
      <c r="A44" t="s">
        <v>269</v>
      </c>
      <c r="B44">
        <v>1242158.7777777778</v>
      </c>
      <c r="C44">
        <v>0.29418953876062803</v>
      </c>
      <c r="D44">
        <v>744704.66666666663</v>
      </c>
      <c r="E44">
        <v>1.6475068770900709E-3</v>
      </c>
      <c r="F44">
        <v>0.72678527429070561</v>
      </c>
      <c r="G44">
        <v>30.125</v>
      </c>
      <c r="H44">
        <v>71.753333333333345</v>
      </c>
      <c r="I44">
        <v>9.8844444444444441</v>
      </c>
      <c r="J44">
        <v>15.482222222222234</v>
      </c>
      <c r="K44">
        <v>11561.676514790746</v>
      </c>
      <c r="L44">
        <v>3399.6553566666666</v>
      </c>
      <c r="M44">
        <v>4130.5799740506563</v>
      </c>
      <c r="N44">
        <v>0.38566957493564835</v>
      </c>
      <c r="O44">
        <v>0.12776242072545693</v>
      </c>
      <c r="P44">
        <v>4.0535401022926104E-2</v>
      </c>
      <c r="Q44">
        <v>9515.7860984374965</v>
      </c>
      <c r="R44">
        <v>204.14222222222219</v>
      </c>
      <c r="S44">
        <v>64400.972155849951</v>
      </c>
      <c r="T44">
        <v>12.937603413742053</v>
      </c>
      <c r="U44">
        <v>16.653367048027519</v>
      </c>
      <c r="V44">
        <v>22.279999999999998</v>
      </c>
      <c r="W44">
        <v>152.58776286654697</v>
      </c>
      <c r="X44">
        <v>0.11706049881726617</v>
      </c>
      <c r="Y44">
        <v>0.14494052401289179</v>
      </c>
      <c r="Z44">
        <v>0.26920353066659886</v>
      </c>
      <c r="AA44">
        <v>162.65730486279904</v>
      </c>
      <c r="AB44">
        <v>6.6290874755289986</v>
      </c>
      <c r="AC44">
        <v>1.2181190517859939</v>
      </c>
      <c r="AD44">
        <v>3.3392001561643214</v>
      </c>
      <c r="AE44">
        <v>0.85546727730951078</v>
      </c>
      <c r="AF44">
        <v>29.25</v>
      </c>
      <c r="AG44">
        <v>0.10077367643216177</v>
      </c>
      <c r="AH44">
        <v>89.64500000000001</v>
      </c>
      <c r="AI44">
        <v>4.4315774759950752</v>
      </c>
      <c r="AJ44">
        <v>-197481.75375000015</v>
      </c>
      <c r="AK44">
        <v>0.40062466914427214</v>
      </c>
      <c r="AL44">
        <v>39305715.49555555</v>
      </c>
      <c r="AM44">
        <v>3399.6553566666666</v>
      </c>
    </row>
    <row r="45" spans="1:39" ht="15" x14ac:dyDescent="0.25">
      <c r="A45" t="s">
        <v>206</v>
      </c>
      <c r="B45">
        <v>776958.42857142852</v>
      </c>
      <c r="C45">
        <v>0.28332988144432636</v>
      </c>
      <c r="D45">
        <v>863987.57142857148</v>
      </c>
      <c r="E45">
        <v>8.1029057117131334E-3</v>
      </c>
      <c r="F45">
        <v>0.65953243984237087</v>
      </c>
      <c r="G45">
        <v>17.571428571428573</v>
      </c>
      <c r="H45">
        <v>35.59571428571428</v>
      </c>
      <c r="I45">
        <v>0</v>
      </c>
      <c r="J45">
        <v>5.4771428571428942</v>
      </c>
      <c r="K45">
        <v>10552.361966158756</v>
      </c>
      <c r="L45">
        <v>1302.685133142857</v>
      </c>
      <c r="M45">
        <v>1731.2044810531229</v>
      </c>
      <c r="N45">
        <v>0.8328868442321008</v>
      </c>
      <c r="O45">
        <v>0.15608843827781799</v>
      </c>
      <c r="P45">
        <v>4.6790015171051198E-4</v>
      </c>
      <c r="Q45">
        <v>7940.370535833501</v>
      </c>
      <c r="R45">
        <v>84.675714285714292</v>
      </c>
      <c r="S45">
        <v>50595.56391611696</v>
      </c>
      <c r="T45">
        <v>12.049331061360146</v>
      </c>
      <c r="U45">
        <v>15.384400877296578</v>
      </c>
      <c r="V45">
        <v>11.982857142857142</v>
      </c>
      <c r="W45">
        <v>108.71239785407727</v>
      </c>
      <c r="X45">
        <v>0.11171665647089601</v>
      </c>
      <c r="Y45">
        <v>0.15920233412106263</v>
      </c>
      <c r="Z45">
        <v>0.27669453621503842</v>
      </c>
      <c r="AA45">
        <v>183.62720390791171</v>
      </c>
      <c r="AB45">
        <v>8.0032300104093324</v>
      </c>
      <c r="AC45">
        <v>1.6139466956193014</v>
      </c>
      <c r="AD45">
        <v>4.7211324075417798</v>
      </c>
      <c r="AE45">
        <v>1.1620127009740495</v>
      </c>
      <c r="AF45">
        <v>62.142857142857146</v>
      </c>
      <c r="AG45">
        <v>3.4376816981383208E-2</v>
      </c>
      <c r="AH45">
        <v>55.992857142857147</v>
      </c>
      <c r="AI45">
        <v>3.6048274705392056</v>
      </c>
      <c r="AJ45">
        <v>-98778.12285714288</v>
      </c>
      <c r="AK45">
        <v>0.56751522834227153</v>
      </c>
      <c r="AL45">
        <v>13746405.052857144</v>
      </c>
      <c r="AM45">
        <v>1302.685133142857</v>
      </c>
    </row>
    <row r="46" spans="1:39" ht="15" x14ac:dyDescent="0.25">
      <c r="A46" t="s">
        <v>200</v>
      </c>
      <c r="B46">
        <v>1250146</v>
      </c>
      <c r="C46">
        <v>0.35863435613278627</v>
      </c>
      <c r="D46">
        <v>1148603.5</v>
      </c>
      <c r="E46">
        <v>7.6729118062008571E-3</v>
      </c>
      <c r="F46">
        <v>0.68558970641062289</v>
      </c>
      <c r="G46">
        <v>91.625</v>
      </c>
      <c r="H46">
        <v>137.72399999999999</v>
      </c>
      <c r="I46">
        <v>0</v>
      </c>
      <c r="J46">
        <v>-12.044999999999959</v>
      </c>
      <c r="K46">
        <v>9949.9049955205428</v>
      </c>
      <c r="L46">
        <v>2600.8979408999999</v>
      </c>
      <c r="M46">
        <v>3111.6856580983467</v>
      </c>
      <c r="N46">
        <v>0.36646197988460266</v>
      </c>
      <c r="O46">
        <v>0.13932760336401556</v>
      </c>
      <c r="P46">
        <v>1.7789308058735138E-2</v>
      </c>
      <c r="Q46">
        <v>8316.613648827024</v>
      </c>
      <c r="R46">
        <v>159.71699999999996</v>
      </c>
      <c r="S46">
        <v>52884.437248383081</v>
      </c>
      <c r="T46">
        <v>11.661876944846197</v>
      </c>
      <c r="U46">
        <v>16.284415189992298</v>
      </c>
      <c r="V46">
        <v>17.384</v>
      </c>
      <c r="W46">
        <v>149.61446967901517</v>
      </c>
      <c r="X46">
        <v>0.11161545263811246</v>
      </c>
      <c r="Y46">
        <v>0.16314979436779711</v>
      </c>
      <c r="Z46">
        <v>0.28240028092733555</v>
      </c>
      <c r="AA46">
        <v>151.07105658441796</v>
      </c>
      <c r="AB46">
        <v>6.2496327856736391</v>
      </c>
      <c r="AC46">
        <v>1.5561092501178355</v>
      </c>
      <c r="AD46">
        <v>2.8443349823526596</v>
      </c>
      <c r="AE46">
        <v>1.0596625584699648</v>
      </c>
      <c r="AF46">
        <v>69.2</v>
      </c>
      <c r="AG46">
        <v>2.2517909838508533E-2</v>
      </c>
      <c r="AH46">
        <v>35.422000000000004</v>
      </c>
      <c r="AI46">
        <v>2.5544031899802935</v>
      </c>
      <c r="AJ46">
        <v>44687.18200000003</v>
      </c>
      <c r="AK46">
        <v>0.47741097514674191</v>
      </c>
      <c r="AL46">
        <v>25878687.414999999</v>
      </c>
      <c r="AM46">
        <v>2600.8979408999999</v>
      </c>
    </row>
    <row r="47" spans="1:39" ht="15" x14ac:dyDescent="0.25">
      <c r="A47" t="s">
        <v>115</v>
      </c>
      <c r="B47">
        <v>735480</v>
      </c>
      <c r="C47">
        <v>0.4159874668472906</v>
      </c>
      <c r="D47">
        <v>747172.25</v>
      </c>
      <c r="E47">
        <v>6.0154519409205895E-3</v>
      </c>
      <c r="F47">
        <v>0.70990701274048607</v>
      </c>
      <c r="G47">
        <v>30.666666666666668</v>
      </c>
      <c r="H47">
        <v>36.395000000000003</v>
      </c>
      <c r="I47">
        <v>0</v>
      </c>
      <c r="J47">
        <v>-2.1175000000000068</v>
      </c>
      <c r="K47">
        <v>10477.157847996707</v>
      </c>
      <c r="L47">
        <v>1575.4874527499999</v>
      </c>
      <c r="M47">
        <v>1876.4025411224343</v>
      </c>
      <c r="N47">
        <v>0.42762977345456993</v>
      </c>
      <c r="O47">
        <v>0.13517874000091748</v>
      </c>
      <c r="P47">
        <v>1.3254251859353629E-3</v>
      </c>
      <c r="Q47">
        <v>8796.9560732560058</v>
      </c>
      <c r="R47">
        <v>114.58250000000001</v>
      </c>
      <c r="S47">
        <v>50129.973032531139</v>
      </c>
      <c r="T47">
        <v>13.758645517421943</v>
      </c>
      <c r="U47">
        <v>13.749808677154013</v>
      </c>
      <c r="V47">
        <v>12.612500000000001</v>
      </c>
      <c r="W47">
        <v>124.91476334985133</v>
      </c>
      <c r="X47">
        <v>0.11710354314761703</v>
      </c>
      <c r="Y47">
        <v>0.15288467673894351</v>
      </c>
      <c r="Z47">
        <v>0.27433804363009617</v>
      </c>
      <c r="AA47">
        <v>198.24959535844835</v>
      </c>
      <c r="AB47">
        <v>4.8673553638305727</v>
      </c>
      <c r="AC47">
        <v>1.0280274204612125</v>
      </c>
      <c r="AD47">
        <v>2.3945752982129238</v>
      </c>
      <c r="AE47">
        <v>1.321874897034365</v>
      </c>
      <c r="AF47">
        <v>109.75</v>
      </c>
      <c r="AG47">
        <v>0</v>
      </c>
      <c r="AH47">
        <v>14.1325</v>
      </c>
      <c r="AI47">
        <v>2.5414009131438458</v>
      </c>
      <c r="AJ47">
        <v>31648.405000000028</v>
      </c>
      <c r="AK47">
        <v>0.59512445464070118</v>
      </c>
      <c r="AL47">
        <v>16506630.73</v>
      </c>
      <c r="AM47">
        <v>1575.4874527499999</v>
      </c>
    </row>
    <row r="48" spans="1:39" ht="15" x14ac:dyDescent="0.25">
      <c r="A48" t="s">
        <v>173</v>
      </c>
      <c r="B48">
        <v>2348455.4285714286</v>
      </c>
      <c r="C48">
        <v>0.25447225896690334</v>
      </c>
      <c r="D48">
        <v>2147933.8571428573</v>
      </c>
      <c r="E48">
        <v>5.3527903416452985E-3</v>
      </c>
      <c r="F48">
        <v>0.65004777959010207</v>
      </c>
      <c r="G48">
        <v>33.5</v>
      </c>
      <c r="H48">
        <v>268.56928571428574</v>
      </c>
      <c r="I48">
        <v>48.067857142857143</v>
      </c>
      <c r="J48">
        <v>2.9735714285714607</v>
      </c>
      <c r="K48">
        <v>10389.580948636176</v>
      </c>
      <c r="L48">
        <v>2889.2296187857146</v>
      </c>
      <c r="M48">
        <v>3545.530150513302</v>
      </c>
      <c r="N48">
        <v>0.44200470792710284</v>
      </c>
      <c r="O48">
        <v>0.13759896797430682</v>
      </c>
      <c r="P48">
        <v>1.8698728697243483E-2</v>
      </c>
      <c r="Q48">
        <v>8466.4024078953626</v>
      </c>
      <c r="R48">
        <v>177.01642857142858</v>
      </c>
      <c r="S48">
        <v>58300.822294944373</v>
      </c>
      <c r="T48">
        <v>11.624021983431723</v>
      </c>
      <c r="U48">
        <v>16.321816241026863</v>
      </c>
      <c r="V48">
        <v>19.855</v>
      </c>
      <c r="W48">
        <v>145.51647538583302</v>
      </c>
      <c r="X48">
        <v>0.11591734066604324</v>
      </c>
      <c r="Y48">
        <v>0.13727867030177077</v>
      </c>
      <c r="Z48">
        <v>0.26515889800345349</v>
      </c>
      <c r="AA48">
        <v>160.08914027009027</v>
      </c>
      <c r="AB48">
        <v>6.0830325767356239</v>
      </c>
      <c r="AC48">
        <v>1.2964086229901106</v>
      </c>
      <c r="AD48">
        <v>2.9859168077115519</v>
      </c>
      <c r="AE48">
        <v>1.0059287258589706</v>
      </c>
      <c r="AF48">
        <v>34.142857142857146</v>
      </c>
      <c r="AG48">
        <v>9.4232891986930176E-2</v>
      </c>
      <c r="AH48">
        <v>62.837142857142858</v>
      </c>
      <c r="AI48">
        <v>2.9584172929495627</v>
      </c>
      <c r="AJ48">
        <v>-83032.007142857183</v>
      </c>
      <c r="AK48">
        <v>0.47641729798979249</v>
      </c>
      <c r="AL48">
        <v>30017885.003571425</v>
      </c>
      <c r="AM48">
        <v>2889.2296187857146</v>
      </c>
    </row>
    <row r="49" spans="1:39" ht="15" x14ac:dyDescent="0.25">
      <c r="A49" t="s">
        <v>237</v>
      </c>
      <c r="B49">
        <v>2067639.5</v>
      </c>
      <c r="C49">
        <v>0.15256589042906279</v>
      </c>
      <c r="D49">
        <v>1855461.375</v>
      </c>
      <c r="E49">
        <v>1.1196406982929119E-3</v>
      </c>
      <c r="F49">
        <v>0.70009709223390093</v>
      </c>
      <c r="G49">
        <v>15.714285714285714</v>
      </c>
      <c r="H49">
        <v>1249.7825</v>
      </c>
      <c r="I49">
        <v>244.93125000000001</v>
      </c>
      <c r="J49">
        <v>-40.854999999999961</v>
      </c>
      <c r="K49">
        <v>12034.787102631863</v>
      </c>
      <c r="L49">
        <v>6372.6108235000002</v>
      </c>
      <c r="M49">
        <v>8035.1974578647751</v>
      </c>
      <c r="N49">
        <v>0.47212851829190328</v>
      </c>
      <c r="O49">
        <v>0.16091431915056129</v>
      </c>
      <c r="P49">
        <v>1.2548872387609407E-2</v>
      </c>
      <c r="Q49">
        <v>9544.6334643193622</v>
      </c>
      <c r="R49">
        <v>394.43</v>
      </c>
      <c r="S49">
        <v>57001.962485421987</v>
      </c>
      <c r="T49">
        <v>12.510458129452626</v>
      </c>
      <c r="U49">
        <v>16.156506410516435</v>
      </c>
      <c r="V49">
        <v>45.891249999999999</v>
      </c>
      <c r="W49">
        <v>138.86330887696454</v>
      </c>
      <c r="X49">
        <v>0.10933561528069287</v>
      </c>
      <c r="Y49">
        <v>0.1718309294204271</v>
      </c>
      <c r="Z49">
        <v>0.30167870820283144</v>
      </c>
      <c r="AA49">
        <v>176.45159984560607</v>
      </c>
      <c r="AB49">
        <v>6.8673880901888351</v>
      </c>
      <c r="AC49">
        <v>1.5574302182863979</v>
      </c>
      <c r="AD49">
        <v>3.3923951219138031</v>
      </c>
      <c r="AE49">
        <v>0.89495786938285582</v>
      </c>
      <c r="AF49">
        <v>35.75</v>
      </c>
      <c r="AG49">
        <v>0.13280290312214121</v>
      </c>
      <c r="AH49">
        <v>80.400000000000006</v>
      </c>
      <c r="AI49">
        <v>4.1099498215544896</v>
      </c>
      <c r="AJ49">
        <v>-24000.872857143171</v>
      </c>
      <c r="AK49">
        <v>0.50809477739289377</v>
      </c>
      <c r="AL49">
        <v>76693014.548749998</v>
      </c>
      <c r="AM49">
        <v>6372.6108235000002</v>
      </c>
    </row>
    <row r="50" spans="1:39" ht="15" x14ac:dyDescent="0.25">
      <c r="A50" t="s">
        <v>223</v>
      </c>
      <c r="B50">
        <v>809484.75</v>
      </c>
      <c r="C50">
        <v>0.29665802190623802</v>
      </c>
      <c r="D50">
        <v>794212.75</v>
      </c>
      <c r="E50">
        <v>3.0816306648082047E-3</v>
      </c>
      <c r="F50">
        <v>0.71971529296707992</v>
      </c>
      <c r="G50">
        <v>48.25</v>
      </c>
      <c r="H50">
        <v>61.217500000000001</v>
      </c>
      <c r="I50">
        <v>0</v>
      </c>
      <c r="J50">
        <v>23.210000000000008</v>
      </c>
      <c r="K50">
        <v>9976.9510281307921</v>
      </c>
      <c r="L50">
        <v>1614.8085785000001</v>
      </c>
      <c r="M50">
        <v>1892.8458873090951</v>
      </c>
      <c r="N50">
        <v>0.37786039201425997</v>
      </c>
      <c r="O50">
        <v>0.1405300651553357</v>
      </c>
      <c r="P50">
        <v>9.9297178089644382E-3</v>
      </c>
      <c r="Q50">
        <v>8511.451574329436</v>
      </c>
      <c r="R50">
        <v>104.83</v>
      </c>
      <c r="S50">
        <v>53545.078150338639</v>
      </c>
      <c r="T50">
        <v>8.8500429266431375</v>
      </c>
      <c r="U50">
        <v>15.40406924067538</v>
      </c>
      <c r="V50">
        <v>13.9025</v>
      </c>
      <c r="W50">
        <v>116.15238831145479</v>
      </c>
      <c r="X50">
        <v>0.11268857320611374</v>
      </c>
      <c r="Y50">
        <v>0.14668831814193109</v>
      </c>
      <c r="Z50">
        <v>0.263626403542012</v>
      </c>
      <c r="AA50">
        <v>167.2671941406831</v>
      </c>
      <c r="AB50">
        <v>6.4337421997782336</v>
      </c>
      <c r="AC50">
        <v>1.6142233006114302</v>
      </c>
      <c r="AD50">
        <v>2.8572077103491429</v>
      </c>
      <c r="AE50">
        <v>1.5028428987443401</v>
      </c>
      <c r="AF50">
        <v>113.5</v>
      </c>
      <c r="AG50">
        <v>2.0144947516139357E-2</v>
      </c>
      <c r="AH50">
        <v>12.680000000000001</v>
      </c>
      <c r="AI50">
        <v>3.9359960214815919</v>
      </c>
      <c r="AJ50">
        <v>-7839.0424999999814</v>
      </c>
      <c r="AK50">
        <v>0.45391000985308289</v>
      </c>
      <c r="AL50">
        <v>16110866.1075</v>
      </c>
      <c r="AM50">
        <v>1614.8085785000001</v>
      </c>
    </row>
    <row r="51" spans="1:39" ht="15" x14ac:dyDescent="0.25">
      <c r="A51" t="s">
        <v>136</v>
      </c>
      <c r="B51">
        <v>1359080.5384615385</v>
      </c>
      <c r="C51">
        <v>0.23218758280625512</v>
      </c>
      <c r="D51">
        <v>1331987.2857142857</v>
      </c>
      <c r="E51">
        <v>8.8522326020489019E-3</v>
      </c>
      <c r="F51">
        <v>0.65858056285352795</v>
      </c>
      <c r="G51">
        <v>22.714285714285715</v>
      </c>
      <c r="H51">
        <v>202.2157142857142</v>
      </c>
      <c r="I51">
        <v>64.737142857142857</v>
      </c>
      <c r="J51">
        <v>-27.268571428571448</v>
      </c>
      <c r="K51">
        <v>10979.876459346206</v>
      </c>
      <c r="L51">
        <v>2061.653697714286</v>
      </c>
      <c r="M51">
        <v>2527.7015055950005</v>
      </c>
      <c r="N51">
        <v>0.50563175298063656</v>
      </c>
      <c r="O51">
        <v>0.13331929783448726</v>
      </c>
      <c r="P51">
        <v>1.4263207750458581E-2</v>
      </c>
      <c r="Q51">
        <v>8955.4493886051823</v>
      </c>
      <c r="R51">
        <v>133.10142857142858</v>
      </c>
      <c r="S51">
        <v>53619.076396410906</v>
      </c>
      <c r="T51">
        <v>11.342048491483402</v>
      </c>
      <c r="U51">
        <v>15.489343126080007</v>
      </c>
      <c r="V51">
        <v>16.446428571428566</v>
      </c>
      <c r="W51">
        <v>125.35570800434311</v>
      </c>
      <c r="X51">
        <v>0.12058157536647164</v>
      </c>
      <c r="Y51">
        <v>0.1623835975449387</v>
      </c>
      <c r="Z51">
        <v>0.29157164124743523</v>
      </c>
      <c r="AA51">
        <v>190.76312400866837</v>
      </c>
      <c r="AB51">
        <v>6.0002285950390704</v>
      </c>
      <c r="AC51">
        <v>1.2494094596373972</v>
      </c>
      <c r="AD51">
        <v>3.628404725732266</v>
      </c>
      <c r="AE51">
        <v>0.90578727606200748</v>
      </c>
      <c r="AF51">
        <v>33.142857142857146</v>
      </c>
      <c r="AG51">
        <v>6.7342625800569808E-2</v>
      </c>
      <c r="AH51">
        <v>52.071428571428569</v>
      </c>
      <c r="AI51">
        <v>2.6984753448855079</v>
      </c>
      <c r="AJ51">
        <v>17871.325714285835</v>
      </c>
      <c r="AK51">
        <v>0.51530042747909677</v>
      </c>
      <c r="AL51">
        <v>22636702.902857143</v>
      </c>
      <c r="AM51">
        <v>2061.653697714286</v>
      </c>
    </row>
    <row r="52" spans="1:39" ht="15" x14ac:dyDescent="0.25">
      <c r="A52" t="s">
        <v>233</v>
      </c>
      <c r="B52">
        <v>-324072.40000000002</v>
      </c>
      <c r="C52">
        <v>0.27015908549159262</v>
      </c>
      <c r="D52">
        <v>42611.4</v>
      </c>
      <c r="E52">
        <v>2.4380457158118362E-3</v>
      </c>
      <c r="F52">
        <v>0.65105873276580528</v>
      </c>
      <c r="G52">
        <v>18.600000000000001</v>
      </c>
      <c r="H52">
        <v>173.84800000000001</v>
      </c>
      <c r="I52">
        <v>5.2700000000000005</v>
      </c>
      <c r="J52">
        <v>-10.399999999999977</v>
      </c>
      <c r="K52">
        <v>10721.958489369654</v>
      </c>
      <c r="L52">
        <v>1796.8279299999999</v>
      </c>
      <c r="M52">
        <v>2284.8771315105428</v>
      </c>
      <c r="N52">
        <v>0.68216936576670417</v>
      </c>
      <c r="O52">
        <v>0.14472917782394445</v>
      </c>
      <c r="P52">
        <v>9.1903192978528576E-3</v>
      </c>
      <c r="Q52">
        <v>8431.7507546952784</v>
      </c>
      <c r="R52">
        <v>126.55600000000001</v>
      </c>
      <c r="S52">
        <v>50932.119251556629</v>
      </c>
      <c r="T52">
        <v>11.7418376054869</v>
      </c>
      <c r="U52">
        <v>14.197888128575492</v>
      </c>
      <c r="V52">
        <v>17.673999999999999</v>
      </c>
      <c r="W52">
        <v>101.66504073780693</v>
      </c>
      <c r="X52">
        <v>0.11644661300788134</v>
      </c>
      <c r="Y52">
        <v>0.16098668431061375</v>
      </c>
      <c r="Z52">
        <v>0.2812336002666857</v>
      </c>
      <c r="AA52">
        <v>180.87675206607014</v>
      </c>
      <c r="AB52">
        <v>5.2559902758239581</v>
      </c>
      <c r="AC52">
        <v>1.2359961465137088</v>
      </c>
      <c r="AD52">
        <v>2.1634364273222149</v>
      </c>
      <c r="AE52">
        <v>1.46293696877256</v>
      </c>
      <c r="AF52">
        <v>83.8</v>
      </c>
      <c r="AG52">
        <v>5.210531896506089E-2</v>
      </c>
      <c r="AH52">
        <v>29.089999999999996</v>
      </c>
      <c r="AI52">
        <v>4.4612598280877318</v>
      </c>
      <c r="AJ52">
        <v>96777.67200000002</v>
      </c>
      <c r="AK52">
        <v>0.69183648047540713</v>
      </c>
      <c r="AL52">
        <v>19265514.477999996</v>
      </c>
      <c r="AM52">
        <v>1796.8279299999999</v>
      </c>
    </row>
    <row r="53" spans="1:39" ht="15" x14ac:dyDescent="0.25">
      <c r="A53" t="s">
        <v>128</v>
      </c>
      <c r="B53">
        <v>3399955.8571428573</v>
      </c>
      <c r="C53">
        <v>0.35902422105402609</v>
      </c>
      <c r="D53">
        <v>3055617.7142857141</v>
      </c>
      <c r="E53">
        <v>4.5005711879193545E-4</v>
      </c>
      <c r="F53">
        <v>0.73889372779997109</v>
      </c>
      <c r="G53">
        <v>96.714285714285708</v>
      </c>
      <c r="H53">
        <v>78.862857142857138</v>
      </c>
      <c r="I53">
        <v>0</v>
      </c>
      <c r="J53">
        <v>-29.795714285714283</v>
      </c>
      <c r="K53">
        <v>10075.028799178845</v>
      </c>
      <c r="L53">
        <v>3863.3347312857145</v>
      </c>
      <c r="M53">
        <v>4440.8524649243755</v>
      </c>
      <c r="N53">
        <v>0.21187542767130618</v>
      </c>
      <c r="O53">
        <v>0.11749214910369751</v>
      </c>
      <c r="P53">
        <v>4.4276389007494744E-3</v>
      </c>
      <c r="Q53">
        <v>8764.8056281991921</v>
      </c>
      <c r="R53">
        <v>219.47857142857146</v>
      </c>
      <c r="S53">
        <v>63220.057083346881</v>
      </c>
      <c r="T53">
        <v>12.207504800338464</v>
      </c>
      <c r="U53">
        <v>17.602332228333385</v>
      </c>
      <c r="V53">
        <v>21.109999999999996</v>
      </c>
      <c r="W53">
        <v>183.00969830818164</v>
      </c>
      <c r="X53">
        <v>0.12049856154506394</v>
      </c>
      <c r="Y53">
        <v>0.14859965574670717</v>
      </c>
      <c r="Z53">
        <v>0.27622627820500095</v>
      </c>
      <c r="AA53">
        <v>173.21963410318259</v>
      </c>
      <c r="AB53">
        <v>5.8292109640473413</v>
      </c>
      <c r="AC53">
        <v>1.0699213971878805</v>
      </c>
      <c r="AD53">
        <v>2.8396170917407808</v>
      </c>
      <c r="AE53">
        <v>1.1981980603609284</v>
      </c>
      <c r="AF53">
        <v>69.428571428571431</v>
      </c>
      <c r="AG53">
        <v>4.8189055603458167E-2</v>
      </c>
      <c r="AH53">
        <v>47.29</v>
      </c>
      <c r="AI53">
        <v>4.7521493892686788</v>
      </c>
      <c r="AJ53">
        <v>-11724.241428571288</v>
      </c>
      <c r="AK53">
        <v>0.35220928953767883</v>
      </c>
      <c r="AL53">
        <v>38923208.678571425</v>
      </c>
      <c r="AM53">
        <v>3863.3347312857145</v>
      </c>
    </row>
    <row r="54" spans="1:39" ht="15" x14ac:dyDescent="0.25">
      <c r="A54" t="s">
        <v>605</v>
      </c>
      <c r="B54">
        <v>448336</v>
      </c>
      <c r="C54">
        <v>0.16899545273663649</v>
      </c>
      <c r="D54">
        <v>438336</v>
      </c>
      <c r="E54">
        <v>1.0239705998082198E-2</v>
      </c>
      <c r="F54">
        <v>0.70275184996420448</v>
      </c>
      <c r="G54">
        <v>10.333333333333334</v>
      </c>
      <c r="H54">
        <v>34.193333333333335</v>
      </c>
      <c r="I54">
        <v>0</v>
      </c>
      <c r="J54">
        <v>-20.45999999999998</v>
      </c>
      <c r="K54">
        <v>11111.501056993964</v>
      </c>
      <c r="L54">
        <v>1104.6081683333334</v>
      </c>
      <c r="M54">
        <v>1424.4404252933771</v>
      </c>
      <c r="N54">
        <v>0.78681059333888903</v>
      </c>
      <c r="O54">
        <v>0.14190905260385842</v>
      </c>
      <c r="P54"/>
      <c r="Q54">
        <v>8616.6150665599671</v>
      </c>
      <c r="R54">
        <v>79.926666666666662</v>
      </c>
      <c r="S54">
        <v>44881.413712569847</v>
      </c>
      <c r="T54">
        <v>13.43731754107932</v>
      </c>
      <c r="U54">
        <v>13.82027068562849</v>
      </c>
      <c r="V54">
        <v>11.903333333333334</v>
      </c>
      <c r="W54">
        <v>92.7982219266312</v>
      </c>
      <c r="X54">
        <v>0.10287857389825869</v>
      </c>
      <c r="Y54">
        <v>0.21938379579935824</v>
      </c>
      <c r="Z54">
        <v>0.3249159848962675</v>
      </c>
      <c r="AA54">
        <v>185.55116575191118</v>
      </c>
      <c r="AB54">
        <v>6.1449293687915123</v>
      </c>
      <c r="AC54">
        <v>1.2210123698128428</v>
      </c>
      <c r="AD54">
        <v>3.5062562532119883</v>
      </c>
      <c r="AE54">
        <v>1.50562036142125</v>
      </c>
      <c r="AF54">
        <v>131.66666666666666</v>
      </c>
      <c r="AG54">
        <v>0</v>
      </c>
      <c r="AH54">
        <v>5.0666666666666664</v>
      </c>
      <c r="AI54">
        <v>4.2394328335153864</v>
      </c>
      <c r="AJ54">
        <v>-27114.806666666409</v>
      </c>
      <c r="AK54">
        <v>0.65467994493101389</v>
      </c>
      <c r="AL54">
        <v>12273854.829999998</v>
      </c>
      <c r="AM54">
        <v>1104.6081683333334</v>
      </c>
    </row>
    <row r="55" spans="1:39" ht="15" x14ac:dyDescent="0.25">
      <c r="A55" t="s">
        <v>139</v>
      </c>
      <c r="B55">
        <v>808186.83333333337</v>
      </c>
      <c r="C55">
        <v>0.36948288707187615</v>
      </c>
      <c r="D55">
        <v>847306.16666666663</v>
      </c>
      <c r="E55">
        <v>5.8195969740453761E-4</v>
      </c>
      <c r="F55">
        <v>0.72697423283834928</v>
      </c>
      <c r="G55">
        <v>29</v>
      </c>
      <c r="H55">
        <v>10.09</v>
      </c>
      <c r="I55">
        <v>0</v>
      </c>
      <c r="J55">
        <v>9.7749999999999986</v>
      </c>
      <c r="K55">
        <v>10860.789293483169</v>
      </c>
      <c r="L55">
        <v>1273.0978164999999</v>
      </c>
      <c r="M55">
        <v>1474.4749469728902</v>
      </c>
      <c r="N55">
        <v>0.24663362018525098</v>
      </c>
      <c r="O55">
        <v>0.13478211305480889</v>
      </c>
      <c r="P55">
        <v>1.0339391964021432E-2</v>
      </c>
      <c r="Q55">
        <v>9377.4717321488806</v>
      </c>
      <c r="R55">
        <v>87.893333333333317</v>
      </c>
      <c r="S55">
        <v>54292.367642597084</v>
      </c>
      <c r="T55">
        <v>15.200242718446601</v>
      </c>
      <c r="U55">
        <v>14.484577705931432</v>
      </c>
      <c r="V55">
        <v>10.586666666666668</v>
      </c>
      <c r="W55">
        <v>120.25483153337531</v>
      </c>
      <c r="X55">
        <v>0.11115656343914411</v>
      </c>
      <c r="Y55">
        <v>0.18169018023856073</v>
      </c>
      <c r="Z55">
        <v>0.30139388019906482</v>
      </c>
      <c r="AA55">
        <v>220.87200450922043</v>
      </c>
      <c r="AB55">
        <v>3.9437296802299731</v>
      </c>
      <c r="AC55">
        <v>0.91249192425095571</v>
      </c>
      <c r="AD55">
        <v>2.4360749607325962</v>
      </c>
      <c r="AE55">
        <v>1.4438546894864801</v>
      </c>
      <c r="AF55">
        <v>85.833333333333329</v>
      </c>
      <c r="AG55">
        <v>6.3385533184190899E-3</v>
      </c>
      <c r="AH55">
        <v>6.6849999999999996</v>
      </c>
      <c r="AI55">
        <v>4.9876273219841298</v>
      </c>
      <c r="AJ55">
        <v>-10532.765000000014</v>
      </c>
      <c r="AK55">
        <v>0.69557440738824738</v>
      </c>
      <c r="AL55">
        <v>13826847.135</v>
      </c>
      <c r="AM55">
        <v>1273.0978164999999</v>
      </c>
    </row>
    <row r="56" spans="1:39" ht="15" x14ac:dyDescent="0.25">
      <c r="A56" t="s">
        <v>272</v>
      </c>
      <c r="B56">
        <v>1213650</v>
      </c>
      <c r="C56">
        <v>0.33363139448333723</v>
      </c>
      <c r="D56">
        <v>1023910.6666666666</v>
      </c>
      <c r="E56">
        <v>2.0263127030714723E-3</v>
      </c>
      <c r="F56">
        <v>0.6866159179723168</v>
      </c>
      <c r="G56">
        <v>65.25</v>
      </c>
      <c r="H56">
        <v>38.888888888888886</v>
      </c>
      <c r="I56">
        <v>0</v>
      </c>
      <c r="J56">
        <v>18.958888888888893</v>
      </c>
      <c r="K56">
        <v>9948.3054798289359</v>
      </c>
      <c r="L56">
        <v>1705.2537083333332</v>
      </c>
      <c r="M56">
        <v>1966.3170445653859</v>
      </c>
      <c r="N56">
        <v>0.34580084001348554</v>
      </c>
      <c r="O56">
        <v>0.10997087424275177</v>
      </c>
      <c r="P56">
        <v>9.0426357296605284E-3</v>
      </c>
      <c r="Q56">
        <v>8627.4921218824838</v>
      </c>
      <c r="R56">
        <v>101.56444444444443</v>
      </c>
      <c r="S56">
        <v>55792.150566689998</v>
      </c>
      <c r="T56">
        <v>13.0054262208997</v>
      </c>
      <c r="U56">
        <v>16.789868911911427</v>
      </c>
      <c r="V56">
        <v>12.598888888888887</v>
      </c>
      <c r="W56">
        <v>135.34953148425785</v>
      </c>
      <c r="X56">
        <v>0.11663867386922626</v>
      </c>
      <c r="Y56">
        <v>0.15904928871395399</v>
      </c>
      <c r="Z56">
        <v>0.28208639171402372</v>
      </c>
      <c r="AA56">
        <v>156.10873543279448</v>
      </c>
      <c r="AB56">
        <v>5.3660277229954367</v>
      </c>
      <c r="AC56">
        <v>1.3431306365812481</v>
      </c>
      <c r="AD56">
        <v>3.139239187009176</v>
      </c>
      <c r="AE56">
        <v>1.0915531857702068</v>
      </c>
      <c r="AF56">
        <v>46.777777777777779</v>
      </c>
      <c r="AG56">
        <v>3.1524346100831852E-2</v>
      </c>
      <c r="AH56">
        <v>22.322222222222223</v>
      </c>
      <c r="AI56">
        <v>2.9999202377334284</v>
      </c>
      <c r="AJ56">
        <v>4844.054444444715</v>
      </c>
      <c r="AK56">
        <v>0.50217899448496583</v>
      </c>
      <c r="AL56">
        <v>16964384.811111107</v>
      </c>
      <c r="AM56">
        <v>1705.2537083333332</v>
      </c>
    </row>
    <row r="57" spans="1:39" ht="15" x14ac:dyDescent="0.25">
      <c r="A57" t="s">
        <v>616</v>
      </c>
      <c r="B57">
        <v>2668918</v>
      </c>
      <c r="C57">
        <v>0.29055954719650512</v>
      </c>
      <c r="D57">
        <v>2668918</v>
      </c>
      <c r="E57">
        <v>0</v>
      </c>
      <c r="F57">
        <v>0.60609477930248212</v>
      </c>
      <c r="G57">
        <v>51</v>
      </c>
      <c r="H57">
        <v>51.62</v>
      </c>
      <c r="I57">
        <v>0</v>
      </c>
      <c r="J57">
        <v>-229.39000000000001</v>
      </c>
      <c r="K57">
        <v>11408.456330293946</v>
      </c>
      <c r="L57">
        <v>2204.8268400000002</v>
      </c>
      <c r="M57">
        <v>2759.4352083305503</v>
      </c>
      <c r="N57">
        <v>0.59228528440809436</v>
      </c>
      <c r="O57">
        <v>0.19894684065076057</v>
      </c>
      <c r="P57">
        <v>9.0710071363245921E-4</v>
      </c>
      <c r="Q57">
        <v>9115.5141617613444</v>
      </c>
      <c r="R57">
        <v>154.20000000000002</v>
      </c>
      <c r="S57">
        <v>42280.13500324254</v>
      </c>
      <c r="T57">
        <v>14.610894941634239</v>
      </c>
      <c r="U57">
        <v>14.298487937743189</v>
      </c>
      <c r="V57">
        <v>19.8</v>
      </c>
      <c r="W57">
        <v>111.35489090909091</v>
      </c>
      <c r="X57">
        <v>0.11316576961370281</v>
      </c>
      <c r="Y57">
        <v>0.27678758689522592</v>
      </c>
      <c r="Z57">
        <v>0.39159530961342393</v>
      </c>
      <c r="AA57">
        <v>237.64587336028617</v>
      </c>
      <c r="AB57">
        <v>5.5575075195431785</v>
      </c>
      <c r="AC57">
        <v>1.6046748274703799</v>
      </c>
      <c r="AD57">
        <v>2.3421707432514962</v>
      </c>
      <c r="AE57">
        <v>1.53933598290407</v>
      </c>
      <c r="AF57">
        <v>546</v>
      </c>
      <c r="AG57">
        <v>2.2996057818659658E-2</v>
      </c>
      <c r="AH57">
        <v>2.74</v>
      </c>
      <c r="AI57">
        <v>4.4505219014040858</v>
      </c>
      <c r="AJ57">
        <v>-232759.87999999989</v>
      </c>
      <c r="AK57">
        <v>0.57366560964639435</v>
      </c>
      <c r="AL57">
        <v>25153670.719999999</v>
      </c>
      <c r="AM57">
        <v>2204.8268400000002</v>
      </c>
    </row>
    <row r="58" spans="1:39" ht="15" x14ac:dyDescent="0.25">
      <c r="A58" t="s">
        <v>141</v>
      </c>
      <c r="B58">
        <v>3148499.6875</v>
      </c>
      <c r="C58">
        <v>0.28356266033028521</v>
      </c>
      <c r="D58">
        <v>3274363.6875</v>
      </c>
      <c r="E58">
        <v>1.0093889087681588E-3</v>
      </c>
      <c r="F58">
        <v>0.68503256800737489</v>
      </c>
      <c r="G58">
        <v>88.1875</v>
      </c>
      <c r="H58">
        <v>589.17250000000013</v>
      </c>
      <c r="I58">
        <v>156.145625</v>
      </c>
      <c r="J58">
        <v>-27.708124999999995</v>
      </c>
      <c r="K58">
        <v>11636.721732480244</v>
      </c>
      <c r="L58">
        <v>4153.6375205625</v>
      </c>
      <c r="M58">
        <v>5288.7890765924822</v>
      </c>
      <c r="N58">
        <v>0.5548518598074238</v>
      </c>
      <c r="O58">
        <v>0.15627569157132296</v>
      </c>
      <c r="P58">
        <v>2.5404085148891423E-2</v>
      </c>
      <c r="Q58">
        <v>9139.0908777773784</v>
      </c>
      <c r="R58">
        <v>278.35874999999999</v>
      </c>
      <c r="S58">
        <v>56441.052587937331</v>
      </c>
      <c r="T58">
        <v>13.226636489781619</v>
      </c>
      <c r="U58">
        <v>14.92188594956149</v>
      </c>
      <c r="V58">
        <v>29.566875</v>
      </c>
      <c r="W58">
        <v>140.48280450884647</v>
      </c>
      <c r="X58">
        <v>0.11198582434755727</v>
      </c>
      <c r="Y58">
        <v>0.17043953299748824</v>
      </c>
      <c r="Z58">
        <v>0.29053410349498987</v>
      </c>
      <c r="AA58">
        <v>174.12674346750742</v>
      </c>
      <c r="AB58">
        <v>5.7435431021893075</v>
      </c>
      <c r="AC58">
        <v>1.0736305284670524</v>
      </c>
      <c r="AD58">
        <v>3.1607270965205254</v>
      </c>
      <c r="AE58">
        <v>0.94389834589767585</v>
      </c>
      <c r="AF58">
        <v>28.375</v>
      </c>
      <c r="AG58">
        <v>0.13903483768567571</v>
      </c>
      <c r="AH58">
        <v>85.578666666666678</v>
      </c>
      <c r="AI58">
        <v>3.8878711240322326</v>
      </c>
      <c r="AJ58">
        <v>296579.63399999985</v>
      </c>
      <c r="AK58">
        <v>0.58933835813751112</v>
      </c>
      <c r="AL58">
        <v>51557038.937999994</v>
      </c>
      <c r="AM58">
        <v>4153.6375205625</v>
      </c>
    </row>
    <row r="59" spans="1:39" ht="15" x14ac:dyDescent="0.25">
      <c r="A59" t="s">
        <v>627</v>
      </c>
      <c r="B59">
        <v>-75911</v>
      </c>
      <c r="C59">
        <v>0.32377146408455337</v>
      </c>
      <c r="D59">
        <v>-905007</v>
      </c>
      <c r="E59">
        <v>6.44897481659563E-4</v>
      </c>
      <c r="F59">
        <v>0.67659662546663546</v>
      </c>
      <c r="G59">
        <v>88</v>
      </c>
      <c r="H59">
        <v>53.4</v>
      </c>
      <c r="I59">
        <v>0</v>
      </c>
      <c r="J59">
        <v>-151.78</v>
      </c>
      <c r="K59">
        <v>10819.754212322125</v>
      </c>
      <c r="L59">
        <v>1941.7643069999999</v>
      </c>
      <c r="M59">
        <v>2414.0540871707499</v>
      </c>
      <c r="N59">
        <v>0.57012571557171998</v>
      </c>
      <c r="O59">
        <v>0.15289861386869133</v>
      </c>
      <c r="P59">
        <v>6.1427228613693946E-4</v>
      </c>
      <c r="Q59">
        <v>8702.9585010760238</v>
      </c>
      <c r="R59">
        <v>139.15</v>
      </c>
      <c r="S59">
        <v>45551.924398131516</v>
      </c>
      <c r="T59">
        <v>9.8023715415019765</v>
      </c>
      <c r="U59">
        <v>13.954468609414301</v>
      </c>
      <c r="V59">
        <v>11.94</v>
      </c>
      <c r="W59">
        <v>162.62682638190955</v>
      </c>
      <c r="X59">
        <v>0.1422855513155738</v>
      </c>
      <c r="Y59">
        <v>0.17712102600163676</v>
      </c>
      <c r="Z59">
        <v>0.32348145625192759</v>
      </c>
      <c r="AA59">
        <v>189.25777895658888</v>
      </c>
      <c r="AB59">
        <v>5.9353455022394916</v>
      </c>
      <c r="AC59">
        <v>1.8441326933228843</v>
      </c>
      <c r="AD59">
        <v>2.2670531219557328</v>
      </c>
      <c r="AE59">
        <v>1.87165997807847</v>
      </c>
      <c r="AF59">
        <v>387</v>
      </c>
      <c r="AG59">
        <v>0</v>
      </c>
      <c r="AH59">
        <v>3.16</v>
      </c>
      <c r="AI59">
        <v>4.2597179703310974</v>
      </c>
      <c r="AJ59">
        <v>-52115.429999999935</v>
      </c>
      <c r="AK59">
        <v>0.64656548338633035</v>
      </c>
      <c r="AL59">
        <v>21009412.539999999</v>
      </c>
      <c r="AM59">
        <v>1941.7643069999999</v>
      </c>
    </row>
    <row r="60" spans="1:39" ht="15" x14ac:dyDescent="0.25">
      <c r="A60" t="s">
        <v>379</v>
      </c>
      <c r="B60">
        <v>551511.75</v>
      </c>
      <c r="C60">
        <v>0.18061953052231888</v>
      </c>
      <c r="D60">
        <v>511385</v>
      </c>
      <c r="E60">
        <v>0</v>
      </c>
      <c r="F60">
        <v>0.6810342848194888</v>
      </c>
      <c r="G60">
        <v>38</v>
      </c>
      <c r="H60">
        <v>55.604999999999997</v>
      </c>
      <c r="I60">
        <v>0</v>
      </c>
      <c r="J60">
        <v>8.4099999999999966</v>
      </c>
      <c r="K60">
        <v>9895.7088984761813</v>
      </c>
      <c r="L60">
        <v>1319.23947</v>
      </c>
      <c r="M60">
        <v>1580.8544001160199</v>
      </c>
      <c r="N60">
        <v>0.38311494728095119</v>
      </c>
      <c r="O60">
        <v>0.14337956474270741</v>
      </c>
      <c r="P60">
        <v>1.3265218633884566E-3</v>
      </c>
      <c r="Q60">
        <v>8258.0721928230068</v>
      </c>
      <c r="R60">
        <v>84.64</v>
      </c>
      <c r="S60">
        <v>49529.791012818991</v>
      </c>
      <c r="T60">
        <v>12.124881852551983</v>
      </c>
      <c r="U60">
        <v>15.586477670132322</v>
      </c>
      <c r="V60">
        <v>10.442500000000001</v>
      </c>
      <c r="W60">
        <v>126.33368158965764</v>
      </c>
      <c r="X60">
        <v>0.12138792617506505</v>
      </c>
      <c r="Y60">
        <v>0.15133910113417376</v>
      </c>
      <c r="Z60">
        <v>0.27828582761332049</v>
      </c>
      <c r="AA60">
        <v>176.41698515888098</v>
      </c>
      <c r="AB60">
        <v>6.9250929861592256</v>
      </c>
      <c r="AC60">
        <v>1.7977383411479735</v>
      </c>
      <c r="AD60">
        <v>2.9848461939212307</v>
      </c>
      <c r="AE60">
        <v>1.2360100101858376</v>
      </c>
      <c r="AF60">
        <v>92.25</v>
      </c>
      <c r="AG60">
        <v>5.1821290366524685E-2</v>
      </c>
      <c r="AH60">
        <v>6.5</v>
      </c>
      <c r="AI60">
        <v>2.9517010207603924</v>
      </c>
      <c r="AJ60">
        <v>30752.919999999984</v>
      </c>
      <c r="AK60">
        <v>0.52442778514907018</v>
      </c>
      <c r="AL60">
        <v>13054809.762499999</v>
      </c>
      <c r="AM60">
        <v>1319.23947</v>
      </c>
    </row>
    <row r="61" spans="1:39" ht="15" x14ac:dyDescent="0.25">
      <c r="A61" t="s">
        <v>335</v>
      </c>
      <c r="B61">
        <v>557245.83333333337</v>
      </c>
      <c r="C61">
        <v>0.16139901716055591</v>
      </c>
      <c r="D61">
        <v>534741.5</v>
      </c>
      <c r="E61">
        <v>1.5758667793618908E-3</v>
      </c>
      <c r="F61">
        <v>0.65824887291932888</v>
      </c>
      <c r="G61">
        <v>41.666666666666664</v>
      </c>
      <c r="H61">
        <v>135.99</v>
      </c>
      <c r="I61">
        <v>9.5</v>
      </c>
      <c r="J61">
        <v>4.318333333333328</v>
      </c>
      <c r="K61">
        <v>10038.407117352166</v>
      </c>
      <c r="L61">
        <v>2352.9624515</v>
      </c>
      <c r="M61">
        <v>2942.2193969551081</v>
      </c>
      <c r="N61">
        <v>0.59881016486335548</v>
      </c>
      <c r="O61">
        <v>0.16759614278953144</v>
      </c>
      <c r="P61">
        <v>5.5299210824090222E-4</v>
      </c>
      <c r="Q61">
        <v>8027.9516355728756</v>
      </c>
      <c r="R61">
        <v>138.81333333333336</v>
      </c>
      <c r="S61">
        <v>50845.165077802325</v>
      </c>
      <c r="T61">
        <v>11.484247430602245</v>
      </c>
      <c r="U61">
        <v>16.950550750408222</v>
      </c>
      <c r="V61">
        <v>20.905000000000001</v>
      </c>
      <c r="W61">
        <v>112.55500844295624</v>
      </c>
      <c r="X61">
        <v>0.11162545769560657</v>
      </c>
      <c r="Y61">
        <v>0.18849708665991877</v>
      </c>
      <c r="Z61">
        <v>0.30280942005702804</v>
      </c>
      <c r="AA61">
        <v>160.35721256812414</v>
      </c>
      <c r="AB61">
        <v>6.1820161076944222</v>
      </c>
      <c r="AC61">
        <v>1.6455087952711422</v>
      </c>
      <c r="AD61">
        <v>3.0510302325160219</v>
      </c>
      <c r="AE61">
        <v>1.4619182485047169</v>
      </c>
      <c r="AF61">
        <v>127.66666666666667</v>
      </c>
      <c r="AG61">
        <v>1.5644448248607317E-2</v>
      </c>
      <c r="AH61">
        <v>22.868333333333329</v>
      </c>
      <c r="AI61">
        <v>3.5468311153112464</v>
      </c>
      <c r="AJ61">
        <v>-56995.701666666428</v>
      </c>
      <c r="AK61">
        <v>0.59812463812060745</v>
      </c>
      <c r="AL61">
        <v>23619995.02</v>
      </c>
      <c r="AM61">
        <v>2352.9624515</v>
      </c>
    </row>
    <row r="62" spans="1:39" ht="15" x14ac:dyDescent="0.25">
      <c r="A62" t="s">
        <v>345</v>
      </c>
      <c r="B62">
        <v>2594701.5</v>
      </c>
      <c r="C62">
        <v>0.42992115742558717</v>
      </c>
      <c r="D62">
        <v>2450923.5</v>
      </c>
      <c r="E62">
        <v>2.4026567500422913E-3</v>
      </c>
      <c r="F62">
        <v>0.55310934985290272</v>
      </c>
      <c r="G62">
        <v>8.5</v>
      </c>
      <c r="H62">
        <v>32.43</v>
      </c>
      <c r="I62">
        <v>0</v>
      </c>
      <c r="J62">
        <v>9.9000000000000057</v>
      </c>
      <c r="K62">
        <v>11527.532674454596</v>
      </c>
      <c r="L62">
        <v>824.08755049999991</v>
      </c>
      <c r="M62">
        <v>964.86849348466603</v>
      </c>
      <c r="N62">
        <v>0.43913566620492228</v>
      </c>
      <c r="O62">
        <v>0.11611772370780404</v>
      </c>
      <c r="P62"/>
      <c r="Q62">
        <v>9845.5864494978177</v>
      </c>
      <c r="R62">
        <v>56.664999999999999</v>
      </c>
      <c r="S62">
        <v>48582.69654989853</v>
      </c>
      <c r="T62">
        <v>12.52978028765552</v>
      </c>
      <c r="U62">
        <v>14.543149219094678</v>
      </c>
      <c r="V62">
        <v>9.5</v>
      </c>
      <c r="W62">
        <v>86.746057947368413</v>
      </c>
      <c r="X62">
        <v>0.10564571193486053</v>
      </c>
      <c r="Y62">
        <v>0.23497929388198743</v>
      </c>
      <c r="Z62">
        <v>0.34431216945113169</v>
      </c>
      <c r="AA62">
        <v>199.48365910910582</v>
      </c>
      <c r="AB62">
        <v>5.1374928828653461</v>
      </c>
      <c r="AC62">
        <v>0.81704717991143128</v>
      </c>
      <c r="AD62">
        <v>2.9811727152172858</v>
      </c>
      <c r="AE62">
        <v>1.5535785312767549</v>
      </c>
      <c r="AF62">
        <v>197.5</v>
      </c>
      <c r="AG62">
        <v>0</v>
      </c>
      <c r="AH62">
        <v>2.8149999999999999</v>
      </c>
      <c r="AI62">
        <v>2.4133217978664843</v>
      </c>
      <c r="AJ62">
        <v>-53963.839999999967</v>
      </c>
      <c r="AK62">
        <v>0.47401247299606886</v>
      </c>
      <c r="AL62">
        <v>9499696.165000001</v>
      </c>
      <c r="AM62">
        <v>824.08755049999991</v>
      </c>
    </row>
    <row r="63" spans="1:39" ht="15" x14ac:dyDescent="0.25">
      <c r="A63" t="s">
        <v>274</v>
      </c>
      <c r="B63">
        <v>418179.8</v>
      </c>
      <c r="C63">
        <v>0.36474701937530818</v>
      </c>
      <c r="D63">
        <v>418192.8</v>
      </c>
      <c r="E63">
        <v>0</v>
      </c>
      <c r="F63">
        <v>0.7057176513908463</v>
      </c>
      <c r="G63">
        <v>19.333333333333332</v>
      </c>
      <c r="H63">
        <v>18.276</v>
      </c>
      <c r="I63">
        <v>0</v>
      </c>
      <c r="J63">
        <v>38.108000000000004</v>
      </c>
      <c r="K63">
        <v>11864.231476788324</v>
      </c>
      <c r="L63">
        <v>1013.2006414</v>
      </c>
      <c r="M63">
        <v>1200.2052903399824</v>
      </c>
      <c r="N63">
        <v>0.36970503856216763</v>
      </c>
      <c r="O63">
        <v>0.14532379548886454</v>
      </c>
      <c r="P63">
        <v>1.1763632505730466E-3</v>
      </c>
      <c r="Q63">
        <v>10015.659019962202</v>
      </c>
      <c r="R63">
        <v>61.981999999999992</v>
      </c>
      <c r="S63">
        <v>59336.126359265603</v>
      </c>
      <c r="T63">
        <v>10.841857313413573</v>
      </c>
      <c r="U63">
        <v>16.346691642734992</v>
      </c>
      <c r="V63">
        <v>11.9</v>
      </c>
      <c r="W63">
        <v>85.14291104201682</v>
      </c>
      <c r="X63">
        <v>0.12367186213988891</v>
      </c>
      <c r="Y63">
        <v>0.1278690597821717</v>
      </c>
      <c r="Z63">
        <v>0.25505726129902023</v>
      </c>
      <c r="AA63">
        <v>215.25864778237593</v>
      </c>
      <c r="AB63">
        <v>6.342541290654478</v>
      </c>
      <c r="AC63">
        <v>1.2447355298161118</v>
      </c>
      <c r="AD63">
        <v>3.0991965711173122</v>
      </c>
      <c r="AE63">
        <v>0.99997139915903455</v>
      </c>
      <c r="AF63">
        <v>58.25</v>
      </c>
      <c r="AG63">
        <v>1.2602389250300156E-2</v>
      </c>
      <c r="AH63">
        <v>13.16</v>
      </c>
      <c r="AI63">
        <v>2.5762179552074511</v>
      </c>
      <c r="AJ63">
        <v>1595.5200000000186</v>
      </c>
      <c r="AK63">
        <v>0.51759080275423652</v>
      </c>
      <c r="AL63">
        <v>12020846.942</v>
      </c>
      <c r="AM63">
        <v>1013.2006414</v>
      </c>
    </row>
    <row r="64" spans="1:39" ht="15" x14ac:dyDescent="0.25">
      <c r="A64" t="s">
        <v>384</v>
      </c>
      <c r="B64">
        <v>676958.66666666663</v>
      </c>
      <c r="C64">
        <v>0.53049184522293935</v>
      </c>
      <c r="D64">
        <v>458124.33333333331</v>
      </c>
      <c r="E64">
        <v>0</v>
      </c>
      <c r="F64">
        <v>0.66461690145077823</v>
      </c>
      <c r="G64">
        <v>38.333333333333336</v>
      </c>
      <c r="H64">
        <v>29.096666666666664</v>
      </c>
      <c r="I64">
        <v>0</v>
      </c>
      <c r="J64">
        <v>-39.19</v>
      </c>
      <c r="K64">
        <v>11079.840298027868</v>
      </c>
      <c r="L64">
        <v>1017.8045883333333</v>
      </c>
      <c r="M64">
        <v>1240.8445047122129</v>
      </c>
      <c r="N64">
        <v>0.4179930547342639</v>
      </c>
      <c r="O64">
        <v>0.19136987187846777</v>
      </c>
      <c r="P64">
        <v>7.8014418723890166E-4</v>
      </c>
      <c r="Q64">
        <v>9088.2558213438788</v>
      </c>
      <c r="R64">
        <v>69.543333333333337</v>
      </c>
      <c r="S64">
        <v>49101.399606959691</v>
      </c>
      <c r="T64">
        <v>13.209988975698606</v>
      </c>
      <c r="U64">
        <v>14.635545055840485</v>
      </c>
      <c r="V64">
        <v>10.633333333333333</v>
      </c>
      <c r="W64">
        <v>95.718299843260198</v>
      </c>
      <c r="X64">
        <v>0.10696180851761711</v>
      </c>
      <c r="Y64">
        <v>0.19032801165426366</v>
      </c>
      <c r="Z64">
        <v>0.29998018313493269</v>
      </c>
      <c r="AA64">
        <v>214.20025268013421</v>
      </c>
      <c r="AB64">
        <v>5.857430746037716</v>
      </c>
      <c r="AC64">
        <v>1.4469326893379937</v>
      </c>
      <c r="AD64">
        <v>2.434730414866324</v>
      </c>
      <c r="AE64">
        <v>1.3798067888128431</v>
      </c>
      <c r="AF64">
        <v>139.66666666666666</v>
      </c>
      <c r="AG64">
        <v>1.2525670174923906E-2</v>
      </c>
      <c r="AH64">
        <v>3.6066666666666669</v>
      </c>
      <c r="AI64">
        <v>1.0979959223121414</v>
      </c>
      <c r="AJ64">
        <v>-48538.926666666637</v>
      </c>
      <c r="AK64">
        <v>0.57476469928877938</v>
      </c>
      <c r="AL64">
        <v>11277112.293333335</v>
      </c>
      <c r="AM64">
        <v>1017.8045883333333</v>
      </c>
    </row>
    <row r="65" spans="1:39" ht="15" x14ac:dyDescent="0.25">
      <c r="A65" t="s">
        <v>252</v>
      </c>
      <c r="B65">
        <v>594763.5</v>
      </c>
      <c r="C65">
        <v>0.12037690776808467</v>
      </c>
      <c r="D65">
        <v>594763.5</v>
      </c>
      <c r="E65">
        <v>8.7463358876907586E-3</v>
      </c>
      <c r="F65">
        <v>0.68736527249544144</v>
      </c>
      <c r="G65">
        <v>33.333333333333336</v>
      </c>
      <c r="H65">
        <v>42.61</v>
      </c>
      <c r="I65">
        <v>0</v>
      </c>
      <c r="J65">
        <v>25.875</v>
      </c>
      <c r="K65">
        <v>11206.540698753119</v>
      </c>
      <c r="L65">
        <v>1433.952358</v>
      </c>
      <c r="M65">
        <v>1836.3745096233501</v>
      </c>
      <c r="N65">
        <v>0.73302707487859242</v>
      </c>
      <c r="O65">
        <v>0.14008696880988009</v>
      </c>
      <c r="P65"/>
      <c r="Q65">
        <v>8750.7452187930703</v>
      </c>
      <c r="R65">
        <v>92.5625</v>
      </c>
      <c r="S65">
        <v>50570.549709655643</v>
      </c>
      <c r="T65">
        <v>12.839972991222147</v>
      </c>
      <c r="U65">
        <v>15.491720275489532</v>
      </c>
      <c r="V65">
        <v>11.760000000000002</v>
      </c>
      <c r="W65">
        <v>121.93472431972786</v>
      </c>
      <c r="X65">
        <v>0.10017309336398272</v>
      </c>
      <c r="Y65">
        <v>0.15053442029978234</v>
      </c>
      <c r="Z65">
        <v>0.33628466218995057</v>
      </c>
      <c r="AA65">
        <v>136.40882063391399</v>
      </c>
      <c r="AB65">
        <v>8.0316056568445138</v>
      </c>
      <c r="AC65">
        <v>2.2226787574369102</v>
      </c>
      <c r="AD65">
        <v>3.4421190033422162</v>
      </c>
      <c r="AE65">
        <v>1.5252896763257624</v>
      </c>
      <c r="AF65">
        <v>100.25</v>
      </c>
      <c r="AG65">
        <v>8.6248750086975259E-3</v>
      </c>
      <c r="AH65">
        <v>9.4375</v>
      </c>
      <c r="AI65">
        <v>2.7327518929297527</v>
      </c>
      <c r="AJ65">
        <v>-61361.392500000075</v>
      </c>
      <c r="AK65">
        <v>0.66309153254774089</v>
      </c>
      <c r="AL65">
        <v>16069645.460000001</v>
      </c>
      <c r="AM65">
        <v>1433.952358</v>
      </c>
    </row>
    <row r="66" spans="1:39" ht="15" x14ac:dyDescent="0.25">
      <c r="A66" t="s">
        <v>147</v>
      </c>
      <c r="B66">
        <v>2425287</v>
      </c>
      <c r="C66">
        <v>0.51140257144998358</v>
      </c>
      <c r="D66">
        <v>2711229.75</v>
      </c>
      <c r="E66">
        <v>8.4893611081747426E-3</v>
      </c>
      <c r="F66">
        <v>0.68476717503185403</v>
      </c>
      <c r="G66">
        <v>58</v>
      </c>
      <c r="H66">
        <v>82.335000000000008</v>
      </c>
      <c r="I66">
        <v>0</v>
      </c>
      <c r="J66">
        <v>22.939999999999998</v>
      </c>
      <c r="K66">
        <v>10097.284085945901</v>
      </c>
      <c r="L66">
        <v>2272.6553665000001</v>
      </c>
      <c r="M66">
        <v>2685.7411699151453</v>
      </c>
      <c r="N66">
        <v>0.46731014506417901</v>
      </c>
      <c r="O66">
        <v>0.12447835840841733</v>
      </c>
      <c r="P66">
        <v>1.185676143299222E-3</v>
      </c>
      <c r="Q66">
        <v>8544.2510700779931</v>
      </c>
      <c r="R66">
        <v>141.78749999999999</v>
      </c>
      <c r="S66">
        <v>56367.678744600198</v>
      </c>
      <c r="T66">
        <v>10.995327514766817</v>
      </c>
      <c r="U66">
        <v>16.028601720885128</v>
      </c>
      <c r="V66">
        <v>15.875</v>
      </c>
      <c r="W66">
        <v>143.15939316535435</v>
      </c>
      <c r="X66">
        <v>0.1105790286380485</v>
      </c>
      <c r="Y66">
        <v>0.15318131354523876</v>
      </c>
      <c r="Z66">
        <v>0.27045228731133525</v>
      </c>
      <c r="AA66">
        <v>172.02311259453336</v>
      </c>
      <c r="AB66">
        <v>5.4654060725273172</v>
      </c>
      <c r="AC66">
        <v>1.2655487189193995</v>
      </c>
      <c r="AD66">
        <v>2.6987404950898357</v>
      </c>
      <c r="AE66">
        <v>1.7052591891759175</v>
      </c>
      <c r="AF66">
        <v>147.75</v>
      </c>
      <c r="AG66">
        <v>1.5263127630596514E-2</v>
      </c>
      <c r="AH66">
        <v>13.885</v>
      </c>
      <c r="AI66">
        <v>3.0946133778020055</v>
      </c>
      <c r="AJ66">
        <v>1875.1974999998929</v>
      </c>
      <c r="AK66">
        <v>0.530131217128189</v>
      </c>
      <c r="AL66">
        <v>22947646.865000002</v>
      </c>
      <c r="AM66">
        <v>2272.6553665000001</v>
      </c>
    </row>
    <row r="67" spans="1:39" ht="15" x14ac:dyDescent="0.25">
      <c r="A67" t="s">
        <v>649</v>
      </c>
      <c r="B67">
        <v>1120745.5</v>
      </c>
      <c r="C67">
        <v>0.37198921833111742</v>
      </c>
      <c r="D67">
        <v>737874.75</v>
      </c>
      <c r="E67">
        <v>2.7188045291849049E-2</v>
      </c>
      <c r="F67">
        <v>0.62328201286534224</v>
      </c>
      <c r="G67">
        <v>18</v>
      </c>
      <c r="H67">
        <v>24.11</v>
      </c>
      <c r="I67">
        <v>0.25</v>
      </c>
      <c r="J67">
        <v>-15.94250000000001</v>
      </c>
      <c r="K67">
        <v>10575.909582964676</v>
      </c>
      <c r="L67">
        <v>1196.93263125</v>
      </c>
      <c r="M67">
        <v>1551.9631646673527</v>
      </c>
      <c r="N67">
        <v>0.83417140901011755</v>
      </c>
      <c r="O67">
        <v>0.14351094645202492</v>
      </c>
      <c r="P67"/>
      <c r="Q67">
        <v>8156.5410656594104</v>
      </c>
      <c r="R67">
        <v>67.25</v>
      </c>
      <c r="S67">
        <v>54394.739776951676</v>
      </c>
      <c r="T67">
        <v>10.442379182156134</v>
      </c>
      <c r="U67">
        <v>17.798254739776951</v>
      </c>
      <c r="V67">
        <v>9</v>
      </c>
      <c r="W67">
        <v>132.99251458333333</v>
      </c>
      <c r="X67">
        <v>0.10979897188828179</v>
      </c>
      <c r="Y67">
        <v>0.197802015990139</v>
      </c>
      <c r="Z67">
        <v>0.31131068810523993</v>
      </c>
      <c r="AA67">
        <v>195.20146238806956</v>
      </c>
      <c r="AB67">
        <v>5.528651093762706</v>
      </c>
      <c r="AC67">
        <v>1.3082973810471532</v>
      </c>
      <c r="AD67">
        <v>3.0202095718681923</v>
      </c>
      <c r="AE67">
        <v>1.3795815300520575</v>
      </c>
      <c r="AF67">
        <v>117</v>
      </c>
      <c r="AG67">
        <v>2.9979629614660212E-3</v>
      </c>
      <c r="AH67">
        <v>6.9924999999999997</v>
      </c>
      <c r="AI67">
        <v>3.8549362803963803</v>
      </c>
      <c r="AJ67">
        <v>-32883.792499999981</v>
      </c>
      <c r="AK67">
        <v>0.65708353309815593</v>
      </c>
      <c r="AL67">
        <v>12658651.285</v>
      </c>
      <c r="AM67">
        <v>1196.93263125</v>
      </c>
    </row>
    <row r="68" spans="1:39" ht="15" x14ac:dyDescent="0.25">
      <c r="A68" t="s">
        <v>210</v>
      </c>
      <c r="B68">
        <v>1004215.5454545454</v>
      </c>
      <c r="C68">
        <v>0.28967874149514156</v>
      </c>
      <c r="D68">
        <v>927891.81818181823</v>
      </c>
      <c r="E68">
        <v>3.5198222866811165E-3</v>
      </c>
      <c r="F68">
        <v>0.73897892729658654</v>
      </c>
      <c r="G68">
        <v>35.18181818181818</v>
      </c>
      <c r="H68">
        <v>61.731818181818191</v>
      </c>
      <c r="I68">
        <v>0</v>
      </c>
      <c r="J68">
        <v>9.6372727272727445</v>
      </c>
      <c r="K68">
        <v>10933.59139955012</v>
      </c>
      <c r="L68">
        <v>1861.6620133636361</v>
      </c>
      <c r="M68">
        <v>2268.631868598251</v>
      </c>
      <c r="N68">
        <v>0.41465630183457403</v>
      </c>
      <c r="O68">
        <v>0.13789135322630927</v>
      </c>
      <c r="P68">
        <v>9.9657921272413644E-3</v>
      </c>
      <c r="Q68">
        <v>8972.2145139213826</v>
      </c>
      <c r="R68">
        <v>126.89636363636365</v>
      </c>
      <c r="S68">
        <v>58272.627514578824</v>
      </c>
      <c r="T68">
        <v>11.536257217772555</v>
      </c>
      <c r="U68">
        <v>14.670727828722079</v>
      </c>
      <c r="V68">
        <v>13.563636363636363</v>
      </c>
      <c r="W68">
        <v>137.25390178954424</v>
      </c>
      <c r="X68">
        <v>0.1127561888953649</v>
      </c>
      <c r="Y68">
        <v>0.15382300729178244</v>
      </c>
      <c r="Z68">
        <v>0.27201222161701943</v>
      </c>
      <c r="AA68">
        <v>177.72452659234278</v>
      </c>
      <c r="AB68">
        <v>5.8066692036500687</v>
      </c>
      <c r="AC68">
        <v>1.0424279673020391</v>
      </c>
      <c r="AD68">
        <v>2.8985735513160762</v>
      </c>
      <c r="AE68">
        <v>1.0010698085281013</v>
      </c>
      <c r="AF68">
        <v>42.545454545454547</v>
      </c>
      <c r="AG68">
        <v>3.8446156302078933E-2</v>
      </c>
      <c r="AH68">
        <v>30.030909090909095</v>
      </c>
      <c r="AI68">
        <v>3.7855250972061762</v>
      </c>
      <c r="AJ68">
        <v>-17490.020909090876</v>
      </c>
      <c r="AK68">
        <v>0.43146712659440317</v>
      </c>
      <c r="AL68">
        <v>20354651.778181817</v>
      </c>
      <c r="AM68">
        <v>1861.6620133636361</v>
      </c>
    </row>
    <row r="69" spans="1:39" ht="15" x14ac:dyDescent="0.25">
      <c r="A69" t="s">
        <v>171</v>
      </c>
      <c r="B69">
        <v>1616216</v>
      </c>
      <c r="C69">
        <v>0.49177974784803974</v>
      </c>
      <c r="D69">
        <v>1516048.4</v>
      </c>
      <c r="E69">
        <v>4.5686865262679292E-3</v>
      </c>
      <c r="F69">
        <v>0.63142370525426339</v>
      </c>
      <c r="G69">
        <v>70.75</v>
      </c>
      <c r="H69">
        <v>36.254000000000005</v>
      </c>
      <c r="I69">
        <v>0</v>
      </c>
      <c r="J69">
        <v>-11.925999999999988</v>
      </c>
      <c r="K69">
        <v>10193.54406840481</v>
      </c>
      <c r="L69">
        <v>1208.7441269999999</v>
      </c>
      <c r="M69">
        <v>1403.3372489158264</v>
      </c>
      <c r="N69">
        <v>0.46243650174938972</v>
      </c>
      <c r="O69">
        <v>0.11218572348852456</v>
      </c>
      <c r="P69">
        <v>1.3847772763573476E-3</v>
      </c>
      <c r="Q69">
        <v>8780.060912313922</v>
      </c>
      <c r="R69">
        <v>76.460000000000008</v>
      </c>
      <c r="S69">
        <v>48663.173620193556</v>
      </c>
      <c r="T69">
        <v>12.68637195919435</v>
      </c>
      <c r="U69">
        <v>15.808842885168714</v>
      </c>
      <c r="V69">
        <v>7.5140000000000002</v>
      </c>
      <c r="W69">
        <v>160.86560114453019</v>
      </c>
      <c r="X69">
        <v>0.11593252153089791</v>
      </c>
      <c r="Y69">
        <v>0.15514268067053974</v>
      </c>
      <c r="Z69">
        <v>0.28060343471288479</v>
      </c>
      <c r="AA69">
        <v>188.42631365273223</v>
      </c>
      <c r="AB69">
        <v>6.8014215715545188</v>
      </c>
      <c r="AC69">
        <v>1.1664241707909053</v>
      </c>
      <c r="AD69">
        <v>2.752411257152291</v>
      </c>
      <c r="AE69">
        <v>1.4787684847237581</v>
      </c>
      <c r="AF69">
        <v>85.8</v>
      </c>
      <c r="AG69">
        <v>1.9417475728155339E-3</v>
      </c>
      <c r="AH69">
        <v>8.5620000000000012</v>
      </c>
      <c r="AI69">
        <v>3.194944404734966</v>
      </c>
      <c r="AJ69">
        <v>-12615.054000000004</v>
      </c>
      <c r="AK69">
        <v>0.49408765859968928</v>
      </c>
      <c r="AL69">
        <v>12321386.525999999</v>
      </c>
      <c r="AM69">
        <v>1208.7441269999999</v>
      </c>
    </row>
    <row r="70" spans="1:39" ht="15" x14ac:dyDescent="0.25">
      <c r="A70" t="s">
        <v>665</v>
      </c>
      <c r="B70">
        <v>650519.22222222225</v>
      </c>
      <c r="C70">
        <v>0.51942857310305912</v>
      </c>
      <c r="D70">
        <v>692954.22222222225</v>
      </c>
      <c r="E70">
        <v>2.8054528691696455E-3</v>
      </c>
      <c r="F70">
        <v>0.65394285727962154</v>
      </c>
      <c r="G70">
        <v>11.666666666666666</v>
      </c>
      <c r="H70">
        <v>5.5137499999999999</v>
      </c>
      <c r="I70">
        <v>0</v>
      </c>
      <c r="J70">
        <v>4.7611111111111057</v>
      </c>
      <c r="K70">
        <v>9863.6222985632212</v>
      </c>
      <c r="L70">
        <v>651.32109133333336</v>
      </c>
      <c r="M70">
        <v>762.42480574929584</v>
      </c>
      <c r="N70">
        <v>0.24639443590006119</v>
      </c>
      <c r="O70">
        <v>0.13230504266547097</v>
      </c>
      <c r="P70">
        <v>6.5788858492809793E-3</v>
      </c>
      <c r="Q70">
        <v>8426.2542240952425</v>
      </c>
      <c r="R70">
        <v>43.820000000000007</v>
      </c>
      <c r="S70">
        <v>51528.65073026016</v>
      </c>
      <c r="T70">
        <v>14.960190679040519</v>
      </c>
      <c r="U70">
        <v>14.863557538414728</v>
      </c>
      <c r="V70">
        <v>4.6255555555555556</v>
      </c>
      <c r="W70">
        <v>140.80926788373768</v>
      </c>
      <c r="X70">
        <v>0.11429472312691537</v>
      </c>
      <c r="Y70">
        <v>0.16377580367636996</v>
      </c>
      <c r="Z70">
        <v>0.28706593842972833</v>
      </c>
      <c r="AA70">
        <v>229.72096728023422</v>
      </c>
      <c r="AB70">
        <v>4.5286469320116831</v>
      </c>
      <c r="AC70">
        <v>1.1852102073445772</v>
      </c>
      <c r="AD70">
        <v>2.1616204007280566</v>
      </c>
      <c r="AE70">
        <v>1.2005406072576674</v>
      </c>
      <c r="AF70">
        <v>55</v>
      </c>
      <c r="AG70">
        <v>6.5080358347678738E-2</v>
      </c>
      <c r="AH70">
        <v>5.8811111111111112</v>
      </c>
      <c r="AI70">
        <v>3.4098887677707643</v>
      </c>
      <c r="AJ70">
        <v>13270.236666666635</v>
      </c>
      <c r="AK70">
        <v>0.706688099498329</v>
      </c>
      <c r="AL70">
        <v>6424385.2400000002</v>
      </c>
      <c r="AM70">
        <v>651.32109133333336</v>
      </c>
    </row>
    <row r="71" spans="1:39" ht="15" x14ac:dyDescent="0.25">
      <c r="A71" t="s">
        <v>228</v>
      </c>
      <c r="B71">
        <v>1474519.5555555555</v>
      </c>
      <c r="C71">
        <v>0.31993766482097952</v>
      </c>
      <c r="D71">
        <v>1539430.5555555555</v>
      </c>
      <c r="E71">
        <v>1.4595605102179941E-2</v>
      </c>
      <c r="F71">
        <v>0.67083570269332204</v>
      </c>
      <c r="G71">
        <v>47.666666666666664</v>
      </c>
      <c r="H71">
        <v>159.02222222222221</v>
      </c>
      <c r="I71">
        <v>21.367777777777778</v>
      </c>
      <c r="J71">
        <v>-2.8455555555555918</v>
      </c>
      <c r="K71">
        <v>10492.311082583283</v>
      </c>
      <c r="L71">
        <v>1834.7428096666667</v>
      </c>
      <c r="M71">
        <v>2250.2204632394314</v>
      </c>
      <c r="N71">
        <v>0.51539792687142016</v>
      </c>
      <c r="O71">
        <v>0.1477039367376638</v>
      </c>
      <c r="P71">
        <v>3.3870831441347752E-3</v>
      </c>
      <c r="Q71">
        <v>8555.0249986804138</v>
      </c>
      <c r="R71">
        <v>123.59666666666665</v>
      </c>
      <c r="S71">
        <v>50439.090887024999</v>
      </c>
      <c r="T71">
        <v>14.365723635121405</v>
      </c>
      <c r="U71">
        <v>14.844597828959786</v>
      </c>
      <c r="V71">
        <v>13.474444444444446</v>
      </c>
      <c r="W71">
        <v>136.16463500453531</v>
      </c>
      <c r="X71">
        <v>0.12989017580674148</v>
      </c>
      <c r="Y71">
        <v>0.19423992689942338</v>
      </c>
      <c r="Z71">
        <v>0.32924468701239973</v>
      </c>
      <c r="AA71">
        <v>199.05987081263993</v>
      </c>
      <c r="AB71">
        <v>5.0069372527580507</v>
      </c>
      <c r="AC71">
        <v>1.1640202700749891</v>
      </c>
      <c r="AD71">
        <v>2.6815079252804903</v>
      </c>
      <c r="AE71">
        <v>1.1785089264355777</v>
      </c>
      <c r="AF71">
        <v>59.888888888888886</v>
      </c>
      <c r="AG71">
        <v>4.15379375992041E-2</v>
      </c>
      <c r="AH71">
        <v>25.068888888888889</v>
      </c>
      <c r="AI71">
        <v>3.1806940345657688</v>
      </c>
      <c r="AJ71">
        <v>62146.499999999884</v>
      </c>
      <c r="AK71">
        <v>0.58742986230598315</v>
      </c>
      <c r="AL71">
        <v>19250692.315555558</v>
      </c>
      <c r="AM71">
        <v>1834.7428096666667</v>
      </c>
    </row>
    <row r="72" spans="1:39" ht="15" x14ac:dyDescent="0.25">
      <c r="A72" t="s">
        <v>143</v>
      </c>
      <c r="B72">
        <v>741474.57142857148</v>
      </c>
      <c r="C72">
        <v>0.36860777737499278</v>
      </c>
      <c r="D72">
        <v>524879.57142857148</v>
      </c>
      <c r="E72">
        <v>2.8333111102922009E-2</v>
      </c>
      <c r="F72">
        <v>0.6691090862412763</v>
      </c>
      <c r="G72">
        <v>11.142857142857142</v>
      </c>
      <c r="H72">
        <v>46.230000000000004</v>
      </c>
      <c r="I72">
        <v>0</v>
      </c>
      <c r="J72">
        <v>19.547142857142802</v>
      </c>
      <c r="K72">
        <v>9896.4630506656376</v>
      </c>
      <c r="L72">
        <v>1502.4301082857144</v>
      </c>
      <c r="M72">
        <v>1853.9531949392185</v>
      </c>
      <c r="N72">
        <v>0.67594621595232562</v>
      </c>
      <c r="O72">
        <v>0.12622025360107558</v>
      </c>
      <c r="P72">
        <v>3.2120571878566865E-4</v>
      </c>
      <c r="Q72">
        <v>8020.021267767017</v>
      </c>
      <c r="R72">
        <v>85.482857142857142</v>
      </c>
      <c r="S72">
        <v>55917.195043283537</v>
      </c>
      <c r="T72">
        <v>10.904441993382132</v>
      </c>
      <c r="U72">
        <v>17.575805939369634</v>
      </c>
      <c r="V72">
        <v>14.02</v>
      </c>
      <c r="W72">
        <v>107.16334581210516</v>
      </c>
      <c r="X72">
        <v>0.10805216738146781</v>
      </c>
      <c r="Y72">
        <v>0.15069819252741731</v>
      </c>
      <c r="Z72">
        <v>0.30693487134343245</v>
      </c>
      <c r="AA72">
        <v>169.64088380748996</v>
      </c>
      <c r="AB72">
        <v>5.2998410304268511</v>
      </c>
      <c r="AC72">
        <v>1.2480313993212322</v>
      </c>
      <c r="AD72">
        <v>2.3883605204821436</v>
      </c>
      <c r="AE72">
        <v>1.2626619839615858</v>
      </c>
      <c r="AF72">
        <v>89.285714285714292</v>
      </c>
      <c r="AG72">
        <v>0.15617118814656414</v>
      </c>
      <c r="AH72">
        <v>12.717142857142859</v>
      </c>
      <c r="AI72">
        <v>3.4461219129394371</v>
      </c>
      <c r="AJ72">
        <v>-355.36428571422584</v>
      </c>
      <c r="AK72">
        <v>0.60547147345610808</v>
      </c>
      <c r="AL72">
        <v>14868744.052857144</v>
      </c>
      <c r="AM72">
        <v>1502.4301082857144</v>
      </c>
    </row>
    <row r="73" spans="1:39" ht="15" x14ac:dyDescent="0.25">
      <c r="A73" t="s">
        <v>185</v>
      </c>
      <c r="B73">
        <v>1000258</v>
      </c>
      <c r="C73">
        <v>0.26343155157089015</v>
      </c>
      <c r="D73">
        <v>877123</v>
      </c>
      <c r="E73">
        <v>8.3051176974214755E-4</v>
      </c>
      <c r="F73">
        <v>0.70089959637313515</v>
      </c>
      <c r="G73">
        <v>31.2</v>
      </c>
      <c r="H73">
        <v>57.894000000000005</v>
      </c>
      <c r="I73">
        <v>0</v>
      </c>
      <c r="J73">
        <v>-14.751999999999995</v>
      </c>
      <c r="K73">
        <v>10221.060393515716</v>
      </c>
      <c r="L73">
        <v>1808.3074930000002</v>
      </c>
      <c r="M73">
        <v>2205.7690726693936</v>
      </c>
      <c r="N73">
        <v>0.53963575098673777</v>
      </c>
      <c r="O73">
        <v>0.13530441860531514</v>
      </c>
      <c r="P73">
        <v>1.141642949548957E-2</v>
      </c>
      <c r="Q73">
        <v>8379.3087522223377</v>
      </c>
      <c r="R73">
        <v>109.9</v>
      </c>
      <c r="S73">
        <v>55006.662602365788</v>
      </c>
      <c r="T73">
        <v>10.78616924476797</v>
      </c>
      <c r="U73">
        <v>16.454117315741584</v>
      </c>
      <c r="V73">
        <v>16.32</v>
      </c>
      <c r="W73">
        <v>110.80315520833335</v>
      </c>
      <c r="X73">
        <v>0.11644939903066934</v>
      </c>
      <c r="Y73">
        <v>0.15250884923720481</v>
      </c>
      <c r="Z73">
        <v>0.27233247583187387</v>
      </c>
      <c r="AA73">
        <v>185.14063636631735</v>
      </c>
      <c r="AB73">
        <v>5.5182511189063517</v>
      </c>
      <c r="AC73">
        <v>1.264011748217994</v>
      </c>
      <c r="AD73">
        <v>2.4393978754519234</v>
      </c>
      <c r="AE73">
        <v>1.254723964144286</v>
      </c>
      <c r="AF73">
        <v>93.2</v>
      </c>
      <c r="AG73">
        <v>2.8944041555209112E-2</v>
      </c>
      <c r="AH73">
        <v>8.68</v>
      </c>
      <c r="AI73">
        <v>2.8796555891238671</v>
      </c>
      <c r="AJ73">
        <v>-7415.1839999997756</v>
      </c>
      <c r="AK73">
        <v>0.66175876501405018</v>
      </c>
      <c r="AL73">
        <v>18482820.095999997</v>
      </c>
      <c r="AM73">
        <v>1808.3074930000002</v>
      </c>
    </row>
    <row r="74" spans="1:39" ht="15" x14ac:dyDescent="0.25">
      <c r="A74" t="s">
        <v>250</v>
      </c>
      <c r="B74">
        <v>847382.2</v>
      </c>
      <c r="C74">
        <v>0.18913025899343797</v>
      </c>
      <c r="D74">
        <v>845166</v>
      </c>
      <c r="E74">
        <v>5.8958230743846795E-3</v>
      </c>
      <c r="F74">
        <v>0.61091934134113002</v>
      </c>
      <c r="G74">
        <v>11</v>
      </c>
      <c r="H74">
        <v>68.693000000000012</v>
      </c>
      <c r="I74">
        <v>5.3</v>
      </c>
      <c r="J74">
        <v>12.233000000000004</v>
      </c>
      <c r="K74">
        <v>10164.682925302906</v>
      </c>
      <c r="L74">
        <v>1134.4043084999998</v>
      </c>
      <c r="M74">
        <v>1455.9318860304568</v>
      </c>
      <c r="N74">
        <v>0.62105665010351119</v>
      </c>
      <c r="O74">
        <v>0.16116260087353154</v>
      </c>
      <c r="P74">
        <v>1.0351468970994306E-3</v>
      </c>
      <c r="Q74">
        <v>7919.9172815964985</v>
      </c>
      <c r="R74">
        <v>72.041000000000011</v>
      </c>
      <c r="S74">
        <v>51793.836176621633</v>
      </c>
      <c r="T74">
        <v>12.909315528657292</v>
      </c>
      <c r="U74">
        <v>15.746648554295469</v>
      </c>
      <c r="V74">
        <v>9.02</v>
      </c>
      <c r="W74">
        <v>125.76544440133037</v>
      </c>
      <c r="X74">
        <v>0.10911344198571625</v>
      </c>
      <c r="Y74">
        <v>0.18514705946607449</v>
      </c>
      <c r="Z74">
        <v>0.29934761916454578</v>
      </c>
      <c r="AA74">
        <v>184.14298891037754</v>
      </c>
      <c r="AB74">
        <v>6.2351168207969074</v>
      </c>
      <c r="AC74">
        <v>1.6673814917330725</v>
      </c>
      <c r="AD74">
        <v>3.2216597572149515</v>
      </c>
      <c r="AE74">
        <v>1.2761689385259107</v>
      </c>
      <c r="AF74">
        <v>60.3</v>
      </c>
      <c r="AG74">
        <v>1.9816854095236768E-2</v>
      </c>
      <c r="AH74">
        <v>20.863999999999997</v>
      </c>
      <c r="AI74">
        <v>2.7559668163468412</v>
      </c>
      <c r="AJ74">
        <v>-1700.2709999999497</v>
      </c>
      <c r="AK74">
        <v>0.54870893306182977</v>
      </c>
      <c r="AL74">
        <v>11530860.105</v>
      </c>
      <c r="AM74">
        <v>1134.4043084999998</v>
      </c>
    </row>
    <row r="75" spans="1:39" ht="15" x14ac:dyDescent="0.25">
      <c r="A75" t="s">
        <v>181</v>
      </c>
      <c r="B75">
        <v>1526786.1666666667</v>
      </c>
      <c r="C75">
        <v>0.33026757525100314</v>
      </c>
      <c r="D75">
        <v>1408755</v>
      </c>
      <c r="E75">
        <v>7.0856053581214379E-4</v>
      </c>
      <c r="F75">
        <v>0.59804375907854979</v>
      </c>
      <c r="G75">
        <v>11.5</v>
      </c>
      <c r="H75">
        <v>58.518333333333345</v>
      </c>
      <c r="I75">
        <v>0</v>
      </c>
      <c r="J75">
        <v>-4.2433333333333394</v>
      </c>
      <c r="K75">
        <v>9217.920464065186</v>
      </c>
      <c r="L75">
        <v>1178.6824561666667</v>
      </c>
      <c r="M75">
        <v>1417.0117598527104</v>
      </c>
      <c r="N75">
        <v>0.47285856176448443</v>
      </c>
      <c r="O75">
        <v>0.14961506376098763</v>
      </c>
      <c r="P75">
        <v>4.0337543628694754E-3</v>
      </c>
      <c r="Q75">
        <v>7667.5447876753551</v>
      </c>
      <c r="R75">
        <v>74.613333333333344</v>
      </c>
      <c r="S75">
        <v>50212.249084167262</v>
      </c>
      <c r="T75">
        <v>11.771801286633309</v>
      </c>
      <c r="U75">
        <v>15.797209473284488</v>
      </c>
      <c r="V75">
        <v>11.563333333333333</v>
      </c>
      <c r="W75">
        <v>101.93275781204959</v>
      </c>
      <c r="X75">
        <v>0.11542798081652672</v>
      </c>
      <c r="Y75">
        <v>0.13911521972971866</v>
      </c>
      <c r="Z75">
        <v>0.2599726408000258</v>
      </c>
      <c r="AA75">
        <v>180.01950586709174</v>
      </c>
      <c r="AB75">
        <v>5.3362263110559542</v>
      </c>
      <c r="AC75">
        <v>1.337727361628761</v>
      </c>
      <c r="AD75">
        <v>2.4649109624817873</v>
      </c>
      <c r="AE75">
        <v>1.1436518523424366</v>
      </c>
      <c r="AF75">
        <v>61.833333333333336</v>
      </c>
      <c r="AG75">
        <v>3.7974072267118693E-2</v>
      </c>
      <c r="AH75">
        <v>12.134999999999996</v>
      </c>
      <c r="AI75">
        <v>2.0736369921261715</v>
      </c>
      <c r="AJ75">
        <v>11086.838333333377</v>
      </c>
      <c r="AK75">
        <v>0.56850828417351906</v>
      </c>
      <c r="AL75">
        <v>10865001.133333333</v>
      </c>
      <c r="AM75">
        <v>1178.6824561666667</v>
      </c>
    </row>
    <row r="76" spans="1:39" ht="15" x14ac:dyDescent="0.25">
      <c r="A76" t="s">
        <v>289</v>
      </c>
      <c r="B76">
        <v>1120010.125</v>
      </c>
      <c r="C76">
        <v>0.55918278633053331</v>
      </c>
      <c r="D76">
        <v>1134866.625</v>
      </c>
      <c r="E76">
        <v>3.5391846568681978E-3</v>
      </c>
      <c r="F76">
        <v>0.63387243643345725</v>
      </c>
      <c r="G76">
        <v>20.125</v>
      </c>
      <c r="H76">
        <v>18.642499999999984</v>
      </c>
      <c r="I76">
        <v>0</v>
      </c>
      <c r="J76">
        <v>22.986249999999956</v>
      </c>
      <c r="K76">
        <v>9451.5429424144313</v>
      </c>
      <c r="L76">
        <v>1011.507063</v>
      </c>
      <c r="M76">
        <v>1209.5432344510714</v>
      </c>
      <c r="N76">
        <v>0.34757884903666753</v>
      </c>
      <c r="O76">
        <v>0.1412419341653178</v>
      </c>
      <c r="P76">
        <v>5.4378749058720107E-3</v>
      </c>
      <c r="Q76">
        <v>7904.0601197184715</v>
      </c>
      <c r="R76">
        <v>61.036249999999995</v>
      </c>
      <c r="S76">
        <v>54111.281738311249</v>
      </c>
      <c r="T76">
        <v>14.221057158655716</v>
      </c>
      <c r="U76">
        <v>16.572234745745359</v>
      </c>
      <c r="V76">
        <v>8.4350000000000005</v>
      </c>
      <c r="W76">
        <v>119.91784979253113</v>
      </c>
      <c r="X76">
        <v>0.1138465320105545</v>
      </c>
      <c r="Y76">
        <v>0.14340674305507553</v>
      </c>
      <c r="Z76">
        <v>0.26390098057401312</v>
      </c>
      <c r="AA76">
        <v>171.40414174250802</v>
      </c>
      <c r="AB76">
        <v>2.4320518784264302</v>
      </c>
      <c r="AC76">
        <v>1.2147480194836093</v>
      </c>
      <c r="AD76">
        <v>2.7562149930930659</v>
      </c>
      <c r="AE76">
        <v>1.1195691668369681</v>
      </c>
      <c r="AF76">
        <v>51.375</v>
      </c>
      <c r="AG76">
        <v>1.7175684094387689E-2</v>
      </c>
      <c r="AH76">
        <v>7.3100000000000005</v>
      </c>
      <c r="AI76">
        <v>2.9948728291192372</v>
      </c>
      <c r="AJ76">
        <v>33154.01500000013</v>
      </c>
      <c r="AK76">
        <v>0.58389291302017876</v>
      </c>
      <c r="AL76">
        <v>9560302.4425000027</v>
      </c>
      <c r="AM76">
        <v>1011.507063</v>
      </c>
    </row>
    <row r="77" spans="1:39" ht="15" x14ac:dyDescent="0.25">
      <c r="A77" t="s">
        <v>100</v>
      </c>
      <c r="B77">
        <v>2552362.411764706</v>
      </c>
      <c r="C77">
        <v>0.30535037204863125</v>
      </c>
      <c r="D77">
        <v>2450729.6470588236</v>
      </c>
      <c r="E77">
        <v>4.6719104627988275E-3</v>
      </c>
      <c r="F77">
        <v>0.71244706445914752</v>
      </c>
      <c r="G77">
        <v>67.17647058823529</v>
      </c>
      <c r="H77">
        <v>113.41882352941174</v>
      </c>
      <c r="I77">
        <v>27.361176470588234</v>
      </c>
      <c r="J77">
        <v>-12.739411764705878</v>
      </c>
      <c r="K77">
        <v>9888.9520542911232</v>
      </c>
      <c r="L77">
        <v>3300.5939807058826</v>
      </c>
      <c r="M77">
        <v>4091.9996829615684</v>
      </c>
      <c r="N77">
        <v>0.53366050515614216</v>
      </c>
      <c r="O77">
        <v>0.1341109808432058</v>
      </c>
      <c r="P77">
        <v>8.1003625525109379E-3</v>
      </c>
      <c r="Q77">
        <v>7976.397398510966</v>
      </c>
      <c r="R77">
        <v>196.71352941176471</v>
      </c>
      <c r="S77">
        <v>54553.061450780915</v>
      </c>
      <c r="T77">
        <v>12.832336063490352</v>
      </c>
      <c r="U77">
        <v>16.778683146887232</v>
      </c>
      <c r="V77">
        <v>21.694117647058821</v>
      </c>
      <c r="W77">
        <v>152.1423472668113</v>
      </c>
      <c r="X77">
        <v>0.11671716578207933</v>
      </c>
      <c r="Y77">
        <v>0.16297421269874451</v>
      </c>
      <c r="Z77">
        <v>0.28554661834510731</v>
      </c>
      <c r="AA77">
        <v>177.02811814845202</v>
      </c>
      <c r="AB77">
        <v>5.6779686119037782</v>
      </c>
      <c r="AC77">
        <v>1.2253975192954039</v>
      </c>
      <c r="AD77">
        <v>2.7888786351443384</v>
      </c>
      <c r="AE77">
        <v>1.0302201376947042</v>
      </c>
      <c r="AF77">
        <v>39.294117647058826</v>
      </c>
      <c r="AG77">
        <v>3.7891678277760986E-2</v>
      </c>
      <c r="AH77">
        <v>74.025882352941153</v>
      </c>
      <c r="AI77">
        <v>3.4003876381204767</v>
      </c>
      <c r="AJ77">
        <v>79584.088823529892</v>
      </c>
      <c r="AK77">
        <v>0.58143535295830773</v>
      </c>
      <c r="AL77">
        <v>32639415.625882354</v>
      </c>
      <c r="AM77">
        <v>3300.5939807058826</v>
      </c>
    </row>
    <row r="78" spans="1:39" ht="15" x14ac:dyDescent="0.25">
      <c r="A78" t="s">
        <v>98</v>
      </c>
      <c r="B78">
        <v>2170088.7647058824</v>
      </c>
      <c r="C78">
        <v>0.27123151425340408</v>
      </c>
      <c r="D78">
        <v>2188393.588235294</v>
      </c>
      <c r="E78">
        <v>2.2079213519979779E-3</v>
      </c>
      <c r="F78">
        <v>0.72520493485568038</v>
      </c>
      <c r="G78">
        <v>63.125</v>
      </c>
      <c r="H78">
        <v>270.27823529411762</v>
      </c>
      <c r="I78">
        <v>72.863529411764716</v>
      </c>
      <c r="J78">
        <v>7.5899999999999466</v>
      </c>
      <c r="K78">
        <v>12004.630486985003</v>
      </c>
      <c r="L78">
        <v>4079.0733120588238</v>
      </c>
      <c r="M78">
        <v>5173.8523629283136</v>
      </c>
      <c r="N78">
        <v>0.49934090717059665</v>
      </c>
      <c r="O78">
        <v>0.14797590890046372</v>
      </c>
      <c r="P78">
        <v>2.880737123039382E-2</v>
      </c>
      <c r="Q78">
        <v>9464.4694911381885</v>
      </c>
      <c r="R78">
        <v>261.45941176470586</v>
      </c>
      <c r="S78">
        <v>63282.358130988709</v>
      </c>
      <c r="T78">
        <v>10.989221136561516</v>
      </c>
      <c r="U78">
        <v>15.601172222209724</v>
      </c>
      <c r="V78">
        <v>29.611176470588234</v>
      </c>
      <c r="W78">
        <v>137.75451698484278</v>
      </c>
      <c r="X78">
        <v>0.10859053102942141</v>
      </c>
      <c r="Y78">
        <v>0.15879088896005955</v>
      </c>
      <c r="Z78">
        <v>0.28618171798603576</v>
      </c>
      <c r="AA78">
        <v>178.9373403155052</v>
      </c>
      <c r="AB78">
        <v>6.1542021441336523</v>
      </c>
      <c r="AC78">
        <v>1.2072309196886759</v>
      </c>
      <c r="AD78">
        <v>3.1072522199902886</v>
      </c>
      <c r="AE78">
        <v>0.87161535710988414</v>
      </c>
      <c r="AF78">
        <v>24.235294117647058</v>
      </c>
      <c r="AG78">
        <v>9.1620261676524942E-2</v>
      </c>
      <c r="AH78">
        <v>73.51705882352941</v>
      </c>
      <c r="AI78">
        <v>3.7572935525025075</v>
      </c>
      <c r="AJ78">
        <v>7447.6123529409524</v>
      </c>
      <c r="AK78">
        <v>0.49416220352062201</v>
      </c>
      <c r="AL78">
        <v>48967767.840588234</v>
      </c>
      <c r="AM78">
        <v>4079.0733120588238</v>
      </c>
    </row>
    <row r="79" spans="1:39" ht="15" x14ac:dyDescent="0.25">
      <c r="A79" t="s">
        <v>192</v>
      </c>
      <c r="B79">
        <v>1085400.894736842</v>
      </c>
      <c r="C79">
        <v>0.25845406585098862</v>
      </c>
      <c r="D79">
        <v>1089463.105263158</v>
      </c>
      <c r="E79">
        <v>7.5124567600441412E-3</v>
      </c>
      <c r="F79">
        <v>0.65634582457651369</v>
      </c>
      <c r="G79">
        <v>18.149999999999999</v>
      </c>
      <c r="H79">
        <v>73.608499999999978</v>
      </c>
      <c r="I79">
        <v>17.174500000000002</v>
      </c>
      <c r="J79">
        <v>18.599000000000004</v>
      </c>
      <c r="K79">
        <v>10575.26368967601</v>
      </c>
      <c r="L79">
        <v>1335.9061883999998</v>
      </c>
      <c r="M79">
        <v>1639.3531001066954</v>
      </c>
      <c r="N79">
        <v>0.56534647998341436</v>
      </c>
      <c r="O79">
        <v>0.12939956012707696</v>
      </c>
      <c r="P79">
        <v>4.8342327523272968E-3</v>
      </c>
      <c r="Q79">
        <v>8617.765267336561</v>
      </c>
      <c r="R79">
        <v>86.566000000000003</v>
      </c>
      <c r="S79">
        <v>52349.164259062461</v>
      </c>
      <c r="T79">
        <v>13.033985629461913</v>
      </c>
      <c r="U79">
        <v>15.432227299401614</v>
      </c>
      <c r="V79">
        <v>9.519499999999999</v>
      </c>
      <c r="W79">
        <v>140.33365075896845</v>
      </c>
      <c r="X79">
        <v>0.11066543211905974</v>
      </c>
      <c r="Y79">
        <v>0.16888683724463696</v>
      </c>
      <c r="Z79">
        <v>0.2873859703518119</v>
      </c>
      <c r="AA79">
        <v>193.32891953238592</v>
      </c>
      <c r="AB79">
        <v>6.0422803465220234</v>
      </c>
      <c r="AC79">
        <v>1.344354400619818</v>
      </c>
      <c r="AD79">
        <v>3.0396755905560591</v>
      </c>
      <c r="AE79">
        <v>1.2213224302142625</v>
      </c>
      <c r="AF79">
        <v>31.7</v>
      </c>
      <c r="AG79">
        <v>2.9455892698687435E-2</v>
      </c>
      <c r="AH79">
        <v>41.383499999999991</v>
      </c>
      <c r="AI79">
        <v>1.9166741712286601</v>
      </c>
      <c r="AJ79">
        <v>-13958.026999999885</v>
      </c>
      <c r="AK79">
        <v>0.54791958673635455</v>
      </c>
      <c r="AL79">
        <v>14127560.207000002</v>
      </c>
      <c r="AM79">
        <v>1335.9061883999998</v>
      </c>
    </row>
    <row r="80" spans="1:39" ht="15" x14ac:dyDescent="0.25">
      <c r="A80" t="s">
        <v>149</v>
      </c>
      <c r="B80">
        <v>884320.5</v>
      </c>
      <c r="C80">
        <v>0.27694824689668851</v>
      </c>
      <c r="D80">
        <v>769042.75</v>
      </c>
      <c r="E80">
        <v>2.9024779103022547E-4</v>
      </c>
      <c r="F80">
        <v>0.72407956740274526</v>
      </c>
      <c r="G80">
        <v>41.5</v>
      </c>
      <c r="H80">
        <v>46.33625</v>
      </c>
      <c r="I80">
        <v>0</v>
      </c>
      <c r="J80">
        <v>14.624999999999972</v>
      </c>
      <c r="K80">
        <v>9513.4505990059806</v>
      </c>
      <c r="L80">
        <v>1706.2933862499999</v>
      </c>
      <c r="M80">
        <v>2025.4174440920206</v>
      </c>
      <c r="N80">
        <v>0.42636347417595233</v>
      </c>
      <c r="O80">
        <v>0.13915181214633862</v>
      </c>
      <c r="P80">
        <v>2.2646784873805004E-2</v>
      </c>
      <c r="Q80">
        <v>8014.5146793563918</v>
      </c>
      <c r="R80">
        <v>109.3325</v>
      </c>
      <c r="S80">
        <v>50669.692703450484</v>
      </c>
      <c r="T80">
        <v>12.753527084810099</v>
      </c>
      <c r="U80">
        <v>15.606460899092216</v>
      </c>
      <c r="V80">
        <v>11.3575</v>
      </c>
      <c r="W80">
        <v>150.23494486022449</v>
      </c>
      <c r="X80">
        <v>0.1079799699533046</v>
      </c>
      <c r="Y80">
        <v>0.18477415756572019</v>
      </c>
      <c r="Z80">
        <v>0.29800166291498514</v>
      </c>
      <c r="AA80">
        <v>160.9707053976457</v>
      </c>
      <c r="AB80">
        <v>6.1844911951271246</v>
      </c>
      <c r="AC80">
        <v>1.4127244771552072</v>
      </c>
      <c r="AD80">
        <v>3.0996072099197836</v>
      </c>
      <c r="AE80">
        <v>1.3346673082275957</v>
      </c>
      <c r="AF80">
        <v>76.125</v>
      </c>
      <c r="AG80">
        <v>1.3876810654772054E-2</v>
      </c>
      <c r="AH80">
        <v>10.266249999999999</v>
      </c>
      <c r="AI80">
        <v>3.0380706054911308</v>
      </c>
      <c r="AJ80">
        <v>-4459.733750000014</v>
      </c>
      <c r="AK80">
        <v>0.47934271570558612</v>
      </c>
      <c r="AL80">
        <v>16232737.8375</v>
      </c>
      <c r="AM80">
        <v>1706.2933862499999</v>
      </c>
    </row>
    <row r="81" spans="1:39" ht="15" x14ac:dyDescent="0.25">
      <c r="A81" t="s">
        <v>371</v>
      </c>
      <c r="B81">
        <v>2218928.6666666665</v>
      </c>
      <c r="C81">
        <v>0.35139779185662873</v>
      </c>
      <c r="D81">
        <v>2191827.3333333335</v>
      </c>
      <c r="E81">
        <v>1.1616839402825169E-3</v>
      </c>
      <c r="F81">
        <v>0.74536840231024171</v>
      </c>
      <c r="G81">
        <v>102.33333333333333</v>
      </c>
      <c r="H81">
        <v>61.606666666666655</v>
      </c>
      <c r="I81">
        <v>0</v>
      </c>
      <c r="J81">
        <v>14.363333333333344</v>
      </c>
      <c r="K81">
        <v>10277.813409152643</v>
      </c>
      <c r="L81">
        <v>2526.7681240000002</v>
      </c>
      <c r="M81">
        <v>3019.9438508950407</v>
      </c>
      <c r="N81">
        <v>0.26043611669370581</v>
      </c>
      <c r="O81">
        <v>0.15502090909971711</v>
      </c>
      <c r="P81">
        <v>4.7599149360384018E-3</v>
      </c>
      <c r="Q81">
        <v>8599.3821702909736</v>
      </c>
      <c r="R81">
        <v>152.42333333333337</v>
      </c>
      <c r="S81">
        <v>58785.788483827935</v>
      </c>
      <c r="T81">
        <v>9.7710324316049597</v>
      </c>
      <c r="U81">
        <v>16.577305250727143</v>
      </c>
      <c r="V81">
        <v>21.933333333333337</v>
      </c>
      <c r="W81">
        <v>115.20219410334346</v>
      </c>
      <c r="X81">
        <v>0.12477386641146726</v>
      </c>
      <c r="Y81">
        <v>0.12693908881061092</v>
      </c>
      <c r="Z81">
        <v>0.26625853408823452</v>
      </c>
      <c r="AA81">
        <v>228.74239804997637</v>
      </c>
      <c r="AB81">
        <v>5.4815407768563684</v>
      </c>
      <c r="AC81">
        <v>0.9543899461168428</v>
      </c>
      <c r="AD81">
        <v>1.9940592535945656</v>
      </c>
      <c r="AE81">
        <v>1.348762898268123</v>
      </c>
      <c r="AF81">
        <v>144.33333333333334</v>
      </c>
      <c r="AG81">
        <v>2.1028627883466596E-2</v>
      </c>
      <c r="AH81">
        <v>8.5</v>
      </c>
      <c r="AI81">
        <v>3.13622247467949</v>
      </c>
      <c r="AJ81">
        <v>97804.543333333335</v>
      </c>
      <c r="AK81">
        <v>0.48038161928425649</v>
      </c>
      <c r="AL81">
        <v>25969651.306666669</v>
      </c>
      <c r="AM81">
        <v>2526.7681240000002</v>
      </c>
    </row>
    <row r="82" spans="1:39" ht="15" x14ac:dyDescent="0.25">
      <c r="A82" t="s">
        <v>311</v>
      </c>
      <c r="B82">
        <v>1778949.3333333333</v>
      </c>
      <c r="C82">
        <v>0.58183343211704064</v>
      </c>
      <c r="D82">
        <v>1795882.3333333333</v>
      </c>
      <c r="E82">
        <v>8.7256475673687275E-4</v>
      </c>
      <c r="F82">
        <v>0.65593248609253518</v>
      </c>
      <c r="G82">
        <v>27</v>
      </c>
      <c r="H82">
        <v>30.653333333333336</v>
      </c>
      <c r="I82">
        <v>0</v>
      </c>
      <c r="J82">
        <v>-25.666666666666657</v>
      </c>
      <c r="K82">
        <v>10577.222242231903</v>
      </c>
      <c r="L82">
        <v>1224.379459</v>
      </c>
      <c r="M82">
        <v>1486.7694304917402</v>
      </c>
      <c r="N82">
        <v>0.45417648936017746</v>
      </c>
      <c r="O82">
        <v>0.16692011600738013</v>
      </c>
      <c r="P82">
        <v>2.4904844471096278E-3</v>
      </c>
      <c r="Q82">
        <v>8710.5191841234955</v>
      </c>
      <c r="R82">
        <v>84.36</v>
      </c>
      <c r="S82">
        <v>50732.813339655448</v>
      </c>
      <c r="T82">
        <v>13.343606764659397</v>
      </c>
      <c r="U82">
        <v>14.513744179706023</v>
      </c>
      <c r="V82">
        <v>7.333333333333333</v>
      </c>
      <c r="W82">
        <v>166.96083531818184</v>
      </c>
      <c r="X82">
        <v>0.11671510676304979</v>
      </c>
      <c r="Y82">
        <v>0.14489448217294287</v>
      </c>
      <c r="Z82">
        <v>0.28003304101403148</v>
      </c>
      <c r="AA82">
        <v>201.26712476424623</v>
      </c>
      <c r="AB82">
        <v>4.6310707551380936</v>
      </c>
      <c r="AC82">
        <v>1.3979012474265571</v>
      </c>
      <c r="AD82">
        <v>2.4950099691322118</v>
      </c>
      <c r="AE82">
        <v>1.1276338165962774</v>
      </c>
      <c r="AF82">
        <v>114.66666666666667</v>
      </c>
      <c r="AG82">
        <v>1.4448919575501854E-2</v>
      </c>
      <c r="AH82">
        <v>2.69</v>
      </c>
      <c r="AI82">
        <v>1.817986755401108</v>
      </c>
      <c r="AJ82">
        <v>8232.859999999986</v>
      </c>
      <c r="AK82">
        <v>0.64186860941183166</v>
      </c>
      <c r="AL82">
        <v>12950533.646666666</v>
      </c>
      <c r="AM82">
        <v>1224.379459</v>
      </c>
    </row>
    <row r="83" spans="1:39" ht="15" x14ac:dyDescent="0.25">
      <c r="A83" t="s">
        <v>756</v>
      </c>
      <c r="B83">
        <v>977963</v>
      </c>
      <c r="C83">
        <v>0.68677845012598648</v>
      </c>
      <c r="D83">
        <v>1044208</v>
      </c>
      <c r="E83">
        <v>0</v>
      </c>
      <c r="F83">
        <v>0.77387035492934808</v>
      </c>
      <c r="G83">
        <v>55</v>
      </c>
      <c r="H83">
        <v>55.96</v>
      </c>
      <c r="I83">
        <v>0</v>
      </c>
      <c r="J83">
        <v>-77.050000000000011</v>
      </c>
      <c r="K83">
        <v>11997.33773280785</v>
      </c>
      <c r="L83">
        <v>2089.4071100000001</v>
      </c>
      <c r="M83">
        <v>2752.4145639531503</v>
      </c>
      <c r="N83">
        <v>0.8727664729732828</v>
      </c>
      <c r="O83">
        <v>0.1677941581236411</v>
      </c>
      <c r="P83">
        <v>4.7860466981946854E-4</v>
      </c>
      <c r="Q83">
        <v>9107.3935911736735</v>
      </c>
      <c r="R83">
        <v>157.80000000000001</v>
      </c>
      <c r="S83">
        <v>50130.659062103929</v>
      </c>
      <c r="T83">
        <v>13.225602027883395</v>
      </c>
      <c r="U83">
        <v>13.240856210392902</v>
      </c>
      <c r="V83">
        <v>15.200000000000001</v>
      </c>
      <c r="W83">
        <v>137.46099407894738</v>
      </c>
      <c r="X83">
        <v>9.8353445109375576E-2</v>
      </c>
      <c r="Y83">
        <v>0.26293525849447474</v>
      </c>
      <c r="Z83">
        <v>0.36187257967929193</v>
      </c>
      <c r="AA83">
        <v>195.48176994573353</v>
      </c>
      <c r="AB83">
        <v>5.5732462460918466</v>
      </c>
      <c r="AC83">
        <v>1.6597904715736176</v>
      </c>
      <c r="AD83">
        <v>2.9126480446380256</v>
      </c>
      <c r="AE83">
        <v>2.0150368599278399</v>
      </c>
      <c r="AF83">
        <v>416</v>
      </c>
      <c r="AG83">
        <v>2.3296447291788003E-3</v>
      </c>
      <c r="AH83">
        <v>3.92</v>
      </c>
      <c r="AI83">
        <v>2.6688044979988321</v>
      </c>
      <c r="AJ83">
        <v>48062.790000000037</v>
      </c>
      <c r="AK83">
        <v>0.60328916305193703</v>
      </c>
      <c r="AL83">
        <v>25067322.760000002</v>
      </c>
      <c r="AM83">
        <v>2089.4071100000001</v>
      </c>
    </row>
    <row r="84" spans="1:39" ht="15" x14ac:dyDescent="0.25">
      <c r="A84" t="s">
        <v>183</v>
      </c>
      <c r="B84">
        <v>2155628.375</v>
      </c>
      <c r="C84">
        <v>0.34740772778784906</v>
      </c>
      <c r="D84">
        <v>2074445.5</v>
      </c>
      <c r="E84">
        <v>5.2042886156422434E-3</v>
      </c>
      <c r="F84">
        <v>0.75613080874180716</v>
      </c>
      <c r="G84">
        <v>145.5</v>
      </c>
      <c r="H84">
        <v>95</v>
      </c>
      <c r="I84">
        <v>0</v>
      </c>
      <c r="J84">
        <v>4.8900000000000006</v>
      </c>
      <c r="K84">
        <v>9569.579104322178</v>
      </c>
      <c r="L84">
        <v>4432.8428386249998</v>
      </c>
      <c r="M84">
        <v>5116.7398709308518</v>
      </c>
      <c r="N84">
        <v>0.17695493598715378</v>
      </c>
      <c r="O84">
        <v>0.11447043533296047</v>
      </c>
      <c r="P84">
        <v>2.3265960271894207E-2</v>
      </c>
      <c r="Q84">
        <v>8290.5211660745954</v>
      </c>
      <c r="R84">
        <v>243.49125000000001</v>
      </c>
      <c r="S84">
        <v>59980.301102965714</v>
      </c>
      <c r="T84">
        <v>12.619549983828989</v>
      </c>
      <c r="U84">
        <v>18.205347578711763</v>
      </c>
      <c r="V84">
        <v>24.787500000000001</v>
      </c>
      <c r="W84">
        <v>178.83380085224405</v>
      </c>
      <c r="X84">
        <v>0.10997103556599536</v>
      </c>
      <c r="Y84">
        <v>0.16631386404439574</v>
      </c>
      <c r="Z84">
        <v>0.28542185610227749</v>
      </c>
      <c r="AA84">
        <v>159.69472656052483</v>
      </c>
      <c r="AB84">
        <v>5.3598723745689956</v>
      </c>
      <c r="AC84">
        <v>1.198700153075648</v>
      </c>
      <c r="AD84">
        <v>2.6210647877803641</v>
      </c>
      <c r="AE84">
        <v>0.95093678224865441</v>
      </c>
      <c r="AF84">
        <v>43.5</v>
      </c>
      <c r="AG84">
        <v>5.484332659468473E-2</v>
      </c>
      <c r="AH84">
        <v>85.978750000000005</v>
      </c>
      <c r="AI84">
        <v>2.8082319927288686</v>
      </c>
      <c r="AJ84">
        <v>70369.731249999953</v>
      </c>
      <c r="AK84">
        <v>0.37863133333304966</v>
      </c>
      <c r="AL84">
        <v>42420440.201250002</v>
      </c>
      <c r="AM84">
        <v>4432.8428386249998</v>
      </c>
    </row>
    <row r="85" spans="1:39" ht="15" x14ac:dyDescent="0.25">
      <c r="A85" t="s">
        <v>119</v>
      </c>
      <c r="B85">
        <v>751619</v>
      </c>
      <c r="C85">
        <v>0.35662465396670967</v>
      </c>
      <c r="D85">
        <v>924083.16666666663</v>
      </c>
      <c r="E85">
        <v>5.9280964756461742E-3</v>
      </c>
      <c r="F85">
        <v>0.70988382391104654</v>
      </c>
      <c r="G85">
        <v>20.6</v>
      </c>
      <c r="H85">
        <v>32.776666666666664</v>
      </c>
      <c r="I85">
        <v>0</v>
      </c>
      <c r="J85">
        <v>6.4416666666666629</v>
      </c>
      <c r="K85">
        <v>10271.969068531504</v>
      </c>
      <c r="L85">
        <v>1295.7888933333334</v>
      </c>
      <c r="M85">
        <v>1548.5016466892641</v>
      </c>
      <c r="N85">
        <v>0.43946982035149823</v>
      </c>
      <c r="O85">
        <v>0.13551074502701657</v>
      </c>
      <c r="P85">
        <v>2.7830446393598251E-4</v>
      </c>
      <c r="Q85">
        <v>8595.6017290161963</v>
      </c>
      <c r="R85">
        <v>79.368333333333339</v>
      </c>
      <c r="S85">
        <v>50260.013922429178</v>
      </c>
      <c r="T85">
        <v>13.309254320572855</v>
      </c>
      <c r="U85">
        <v>16.326270678902166</v>
      </c>
      <c r="V85">
        <v>10.041666666666666</v>
      </c>
      <c r="W85">
        <v>129.04121759336101</v>
      </c>
      <c r="X85">
        <v>0.12995865863336487</v>
      </c>
      <c r="Y85">
        <v>0.19647341119815168</v>
      </c>
      <c r="Z85">
        <v>0.33179194432721798</v>
      </c>
      <c r="AA85">
        <v>137.04379953166651</v>
      </c>
      <c r="AB85">
        <v>7.4857223277042531</v>
      </c>
      <c r="AC85">
        <v>1.5295786026754166</v>
      </c>
      <c r="AD85">
        <v>4.559807588887252</v>
      </c>
      <c r="AE85">
        <v>1.2274813945642167</v>
      </c>
      <c r="AF85">
        <v>110.16666666666667</v>
      </c>
      <c r="AG85">
        <v>2.3983507414144289E-2</v>
      </c>
      <c r="AH85">
        <v>8.6466666666666665</v>
      </c>
      <c r="AI85">
        <v>3.0449194803793036</v>
      </c>
      <c r="AJ85">
        <v>16342.813333333354</v>
      </c>
      <c r="AK85">
        <v>0.52528560999493301</v>
      </c>
      <c r="AL85">
        <v>13310303.431666667</v>
      </c>
      <c r="AM85">
        <v>1295.7888933333334</v>
      </c>
    </row>
    <row r="86" spans="1:39" ht="15" x14ac:dyDescent="0.25">
      <c r="A86" t="s">
        <v>267</v>
      </c>
      <c r="B86">
        <v>554245.9</v>
      </c>
      <c r="C86">
        <v>0.40043040294597265</v>
      </c>
      <c r="D86">
        <v>516770.2</v>
      </c>
      <c r="E86">
        <v>1.2609281208589662E-3</v>
      </c>
      <c r="F86">
        <v>0.67902086563824571</v>
      </c>
      <c r="G86">
        <v>63.1</v>
      </c>
      <c r="H86">
        <v>43.576000000000001</v>
      </c>
      <c r="I86">
        <v>0</v>
      </c>
      <c r="J86">
        <v>24.760000000000005</v>
      </c>
      <c r="K86">
        <v>10211.651995003984</v>
      </c>
      <c r="L86">
        <v>1509.9662396000001</v>
      </c>
      <c r="M86">
        <v>1788.9441262751534</v>
      </c>
      <c r="N86">
        <v>0.40708960093229357</v>
      </c>
      <c r="O86">
        <v>0.11781827701467505</v>
      </c>
      <c r="P86">
        <v>1.6176436174142925E-2</v>
      </c>
      <c r="Q86">
        <v>8619.1902455361542</v>
      </c>
      <c r="R86">
        <v>99.057000000000002</v>
      </c>
      <c r="S86">
        <v>53014.28064649646</v>
      </c>
      <c r="T86">
        <v>11.836619320189385</v>
      </c>
      <c r="U86">
        <v>15.243407730902408</v>
      </c>
      <c r="V86">
        <v>11.672000000000001</v>
      </c>
      <c r="W86">
        <v>129.36653869088417</v>
      </c>
      <c r="X86">
        <v>0.11916895317257538</v>
      </c>
      <c r="Y86">
        <v>0.1699637089997704</v>
      </c>
      <c r="Z86">
        <v>0.29506579850729397</v>
      </c>
      <c r="AA86">
        <v>175.73253827866577</v>
      </c>
      <c r="AB86">
        <v>5.5966060474045243</v>
      </c>
      <c r="AC86">
        <v>1.3300211192605091</v>
      </c>
      <c r="AD86">
        <v>2.859024594667726</v>
      </c>
      <c r="AE86">
        <v>1.2119645143334978</v>
      </c>
      <c r="AF86">
        <v>58.2</v>
      </c>
      <c r="AG86">
        <v>5.7302691206801079E-2</v>
      </c>
      <c r="AH86">
        <v>17.265999999999998</v>
      </c>
      <c r="AI86">
        <v>2.8561740309843873</v>
      </c>
      <c r="AJ86">
        <v>-7623.8120000000345</v>
      </c>
      <c r="AK86">
        <v>0.53366424948246904</v>
      </c>
      <c r="AL86">
        <v>15419249.763</v>
      </c>
      <c r="AM86">
        <v>1509.9662396000001</v>
      </c>
    </row>
    <row r="87" spans="1:39" ht="15" x14ac:dyDescent="0.25">
      <c r="A87" t="s">
        <v>130</v>
      </c>
      <c r="B87">
        <v>949170.57142857148</v>
      </c>
      <c r="C87">
        <v>0.43803563150252384</v>
      </c>
      <c r="D87">
        <v>914271.14285714284</v>
      </c>
      <c r="E87">
        <v>0</v>
      </c>
      <c r="F87">
        <v>0.66993016776037451</v>
      </c>
      <c r="G87">
        <v>29.333333333333332</v>
      </c>
      <c r="H87">
        <v>14.848571428571429</v>
      </c>
      <c r="I87">
        <v>0.7142857142857143</v>
      </c>
      <c r="J87">
        <v>-6.5671428571428478</v>
      </c>
      <c r="K87">
        <v>10462.077083748951</v>
      </c>
      <c r="L87">
        <v>779.25302899999986</v>
      </c>
      <c r="M87">
        <v>932.13291840942634</v>
      </c>
      <c r="N87">
        <v>0.43689121528861302</v>
      </c>
      <c r="O87">
        <v>0.14681650654010026</v>
      </c>
      <c r="P87">
        <v>4.6863983930143212E-3</v>
      </c>
      <c r="Q87">
        <v>8746.1831849628325</v>
      </c>
      <c r="R87">
        <v>60.965714285714284</v>
      </c>
      <c r="S87">
        <v>46298.905473802603</v>
      </c>
      <c r="T87">
        <v>12.494141906457962</v>
      </c>
      <c r="U87">
        <v>12.781823983034961</v>
      </c>
      <c r="V87">
        <v>8.5785714285714274</v>
      </c>
      <c r="W87">
        <v>90.83715575353871</v>
      </c>
      <c r="X87">
        <v>0.12282286492772911</v>
      </c>
      <c r="Y87">
        <v>0.14554130308249405</v>
      </c>
      <c r="Z87">
        <v>0.27392850141755654</v>
      </c>
      <c r="AA87">
        <v>199.31083441264548</v>
      </c>
      <c r="AB87">
        <v>5.145449776718988</v>
      </c>
      <c r="AC87">
        <v>1.3291340191961887</v>
      </c>
      <c r="AD87">
        <v>2.5125758212648148</v>
      </c>
      <c r="AE87">
        <v>1.2391105477444762</v>
      </c>
      <c r="AF87">
        <v>62.142857142857146</v>
      </c>
      <c r="AG87">
        <v>2.6750910259156133E-2</v>
      </c>
      <c r="AH87">
        <v>6.2628571428571433</v>
      </c>
      <c r="AI87">
        <v>2.615077772779256</v>
      </c>
      <c r="AJ87">
        <v>-7796.7799999999697</v>
      </c>
      <c r="AK87">
        <v>0.56644803777381181</v>
      </c>
      <c r="AL87">
        <v>8152605.2571428567</v>
      </c>
      <c r="AM87">
        <v>779.25302899999986</v>
      </c>
    </row>
    <row r="88" spans="1:39" ht="15" x14ac:dyDescent="0.25">
      <c r="A88" t="s">
        <v>124</v>
      </c>
      <c r="B88">
        <v>1007665.7777777778</v>
      </c>
      <c r="C88">
        <v>0.33129784799844164</v>
      </c>
      <c r="D88">
        <v>961829</v>
      </c>
      <c r="E88">
        <v>8.0905298867297269E-3</v>
      </c>
      <c r="F88">
        <v>0.73032144476579886</v>
      </c>
      <c r="G88">
        <v>34.777777777777779</v>
      </c>
      <c r="H88">
        <v>36.36333333333333</v>
      </c>
      <c r="I88">
        <v>0</v>
      </c>
      <c r="J88">
        <v>16.545555555555552</v>
      </c>
      <c r="K88">
        <v>10750.010058658741</v>
      </c>
      <c r="L88">
        <v>1801.1126768888889</v>
      </c>
      <c r="M88">
        <v>2104.3502082932901</v>
      </c>
      <c r="N88">
        <v>0.2971023546103404</v>
      </c>
      <c r="O88">
        <v>0.11931276314895382</v>
      </c>
      <c r="P88">
        <v>6.449001241250741E-3</v>
      </c>
      <c r="Q88">
        <v>9200.9302049760281</v>
      </c>
      <c r="R88">
        <v>108.25555555555555</v>
      </c>
      <c r="S88">
        <v>59110.772862568003</v>
      </c>
      <c r="T88">
        <v>10.915529097813815</v>
      </c>
      <c r="U88">
        <v>16.637600422867703</v>
      </c>
      <c r="V88">
        <v>13.388888888888889</v>
      </c>
      <c r="W88">
        <v>134.52293852282159</v>
      </c>
      <c r="X88">
        <v>0.11541987345040343</v>
      </c>
      <c r="Y88">
        <v>0.15737950361882819</v>
      </c>
      <c r="Z88">
        <v>0.28076043884964241</v>
      </c>
      <c r="AA88">
        <v>173.22779511868669</v>
      </c>
      <c r="AB88">
        <v>5.9902569528405198</v>
      </c>
      <c r="AC88">
        <v>1.3524903125862484</v>
      </c>
      <c r="AD88">
        <v>2.9222128791588395</v>
      </c>
      <c r="AE88">
        <v>1.2243582804667779</v>
      </c>
      <c r="AF88">
        <v>63.666666666666664</v>
      </c>
      <c r="AG88">
        <v>3.8965001247250948E-2</v>
      </c>
      <c r="AH88">
        <v>27.160000000000004</v>
      </c>
      <c r="AI88">
        <v>2.4798463996837059</v>
      </c>
      <c r="AJ88">
        <v>16291.33444444451</v>
      </c>
      <c r="AK88">
        <v>0.49357623826659019</v>
      </c>
      <c r="AL88">
        <v>19361979.393333331</v>
      </c>
      <c r="AM88">
        <v>1801.1126768888889</v>
      </c>
    </row>
    <row r="89" spans="1:39" ht="15" x14ac:dyDescent="0.25">
      <c r="A89" t="s">
        <v>347</v>
      </c>
      <c r="B89">
        <v>442216</v>
      </c>
      <c r="C89">
        <v>0.26956015213822448</v>
      </c>
      <c r="D89">
        <v>282734</v>
      </c>
      <c r="E89">
        <v>3.1974143926298817E-3</v>
      </c>
      <c r="F89">
        <v>0.66424334428177767</v>
      </c>
      <c r="G89">
        <v>22</v>
      </c>
      <c r="H89">
        <v>36.699999999999996</v>
      </c>
      <c r="I89">
        <v>0</v>
      </c>
      <c r="J89">
        <v>2.213333333333324</v>
      </c>
      <c r="K89">
        <v>10159.453128824889</v>
      </c>
      <c r="L89">
        <v>1099.9503613333334</v>
      </c>
      <c r="M89">
        <v>1282.5125061173483</v>
      </c>
      <c r="N89">
        <v>0.35891788048942153</v>
      </c>
      <c r="O89">
        <v>0.13768883608203455</v>
      </c>
      <c r="P89">
        <v>6.7801986909297755E-3</v>
      </c>
      <c r="Q89">
        <v>8713.2827841426988</v>
      </c>
      <c r="R89">
        <v>67.686666666666667</v>
      </c>
      <c r="S89">
        <v>53768.95459470107</v>
      </c>
      <c r="T89">
        <v>14.616369545947011</v>
      </c>
      <c r="U89">
        <v>16.250620919925144</v>
      </c>
      <c r="V89">
        <v>9.8733333333333331</v>
      </c>
      <c r="W89">
        <v>111.40618109385549</v>
      </c>
      <c r="X89">
        <v>0.12013690763748708</v>
      </c>
      <c r="Y89">
        <v>0.16502820700461218</v>
      </c>
      <c r="Z89">
        <v>0.29023954494872767</v>
      </c>
      <c r="AA89">
        <v>144.6289507772224</v>
      </c>
      <c r="AB89">
        <v>6.8992965590649842</v>
      </c>
      <c r="AC89">
        <v>1.4872651041164662</v>
      </c>
      <c r="AD89">
        <v>2.9127695524814876</v>
      </c>
      <c r="AE89">
        <v>1.2464788971361362</v>
      </c>
      <c r="AF89">
        <v>130.33333333333334</v>
      </c>
      <c r="AG89">
        <v>0.10975730459295441</v>
      </c>
      <c r="AH89">
        <v>3.6300000000000003</v>
      </c>
      <c r="AI89">
        <v>2.1614411381536094</v>
      </c>
      <c r="AJ89">
        <v>21601.463333333377</v>
      </c>
      <c r="AK89">
        <v>0.61126495771690215</v>
      </c>
      <c r="AL89">
        <v>11174894.140000001</v>
      </c>
      <c r="AM89">
        <v>1099.9503613333334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49.42578125" style="34" bestFit="1" customWidth="1"/>
    <col min="2" max="2" width="9" style="34" bestFit="1" customWidth="1"/>
    <col min="3" max="3" width="15.140625" style="34" bestFit="1" customWidth="1"/>
    <col min="4" max="4" width="18.140625" style="34" bestFit="1" customWidth="1"/>
    <col min="5" max="5" width="22.140625" style="34" bestFit="1" customWidth="1"/>
    <col min="6" max="6" width="19.28515625" style="34" bestFit="1" customWidth="1"/>
    <col min="7" max="7" width="9.7109375" style="34" bestFit="1" customWidth="1"/>
    <col min="8" max="8" width="12.7109375" style="34" bestFit="1" customWidth="1"/>
    <col min="9" max="9" width="16.140625" style="34" bestFit="1" customWidth="1"/>
    <col min="10" max="11" width="12" style="34" bestFit="1" customWidth="1"/>
    <col min="12" max="12" width="24.5703125" style="34" bestFit="1" customWidth="1"/>
    <col min="13" max="13" width="21.7109375" style="34" bestFit="1" customWidth="1"/>
    <col min="14" max="14" width="30.140625" style="34" bestFit="1" customWidth="1"/>
    <col min="15" max="15" width="9" style="34" bestFit="1" customWidth="1"/>
    <col min="16" max="16" width="15.140625" style="34" bestFit="1" customWidth="1"/>
    <col min="17" max="17" width="8.7109375" style="34" bestFit="1" customWidth="1"/>
    <col min="18" max="18" width="20.7109375" style="34" bestFit="1" customWidth="1"/>
    <col min="19" max="19" width="14.140625" style="34" bestFit="1" customWidth="1"/>
    <col min="20" max="20" width="20.85546875" style="34" bestFit="1" customWidth="1"/>
    <col min="21" max="21" width="31.28515625" style="34" bestFit="1" customWidth="1"/>
    <col min="22" max="23" width="12" style="34" bestFit="1" customWidth="1"/>
    <col min="24" max="24" width="19" style="34" bestFit="1" customWidth="1"/>
    <col min="25" max="25" width="11.5703125" style="34" bestFit="1" customWidth="1"/>
    <col min="26" max="26" width="13.5703125" style="34" bestFit="1" customWidth="1"/>
    <col min="27" max="27" width="12.140625" style="34" bestFit="1" customWidth="1"/>
    <col min="28" max="28" width="14.140625" style="34" bestFit="1" customWidth="1"/>
    <col min="29" max="29" width="11.28515625" style="34" bestFit="1" customWidth="1"/>
    <col min="30" max="30" width="14.5703125" style="34" bestFit="1" customWidth="1"/>
    <col min="31" max="31" width="8.42578125" style="34" bestFit="1" customWidth="1"/>
    <col min="32" max="32" width="12.7109375" style="34" bestFit="1" customWidth="1"/>
    <col min="33" max="33" width="13.7109375" style="34" bestFit="1" customWidth="1"/>
    <col min="34" max="34" width="14.140625" style="34" bestFit="1" customWidth="1"/>
    <col min="35" max="38" width="12" style="34" bestFit="1" customWidth="1"/>
    <col min="39" max="39" width="14.5703125" style="34" bestFit="1" customWidth="1"/>
    <col min="40" max="40" width="13.42578125" style="34" bestFit="1" customWidth="1"/>
    <col min="41" max="42" width="12" style="34" bestFit="1" customWidth="1"/>
    <col min="43" max="43" width="21.42578125" style="34" bestFit="1" customWidth="1"/>
    <col min="44" max="44" width="12" style="34" bestFit="1" customWidth="1"/>
    <col min="45" max="45" width="11.7109375" style="34" bestFit="1" customWidth="1"/>
    <col min="46" max="46" width="12" style="34" bestFit="1" customWidth="1"/>
    <col min="47" max="47" width="14" style="34" bestFit="1" customWidth="1"/>
    <col min="48" max="16384" width="9.140625" style="34"/>
  </cols>
  <sheetData>
    <row r="1" spans="1:47" x14ac:dyDescent="0.2">
      <c r="A1" s="33" t="s">
        <v>56</v>
      </c>
      <c r="B1" s="33" t="s">
        <v>55</v>
      </c>
      <c r="C1" s="42" t="s">
        <v>57</v>
      </c>
      <c r="D1" s="42" t="s">
        <v>58</v>
      </c>
      <c r="E1" s="42" t="s">
        <v>59</v>
      </c>
      <c r="F1" s="42" t="s">
        <v>60</v>
      </c>
      <c r="G1" s="42" t="s">
        <v>66</v>
      </c>
      <c r="H1" s="42" t="s">
        <v>67</v>
      </c>
      <c r="I1" s="42" t="s">
        <v>68</v>
      </c>
      <c r="J1" s="42" t="s">
        <v>69</v>
      </c>
      <c r="K1" s="42" t="s">
        <v>70</v>
      </c>
      <c r="L1" s="42" t="s">
        <v>1391</v>
      </c>
      <c r="M1" s="42" t="s">
        <v>1392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71</v>
      </c>
      <c r="S1" s="42" t="s">
        <v>1545</v>
      </c>
      <c r="T1" s="42" t="s">
        <v>1537</v>
      </c>
      <c r="U1" s="42" t="s">
        <v>72</v>
      </c>
      <c r="V1" s="42" t="s">
        <v>73</v>
      </c>
      <c r="W1" s="42" t="s">
        <v>74</v>
      </c>
      <c r="X1" s="42" t="s">
        <v>75</v>
      </c>
      <c r="Y1" s="42" t="s">
        <v>76</v>
      </c>
      <c r="Z1" s="42" t="s">
        <v>77</v>
      </c>
      <c r="AA1" s="42" t="s">
        <v>78</v>
      </c>
      <c r="AB1" s="42" t="s">
        <v>79</v>
      </c>
      <c r="AC1" s="42" t="s">
        <v>80</v>
      </c>
      <c r="AD1" s="42" t="s">
        <v>81</v>
      </c>
      <c r="AE1" s="42" t="s">
        <v>1449</v>
      </c>
      <c r="AF1" s="42" t="s">
        <v>82</v>
      </c>
      <c r="AG1" s="42" t="s">
        <v>83</v>
      </c>
      <c r="AH1" s="42" t="s">
        <v>84</v>
      </c>
      <c r="AI1" s="42" t="s">
        <v>85</v>
      </c>
      <c r="AJ1" s="42" t="s">
        <v>86</v>
      </c>
      <c r="AK1" s="42" t="s">
        <v>87</v>
      </c>
      <c r="AL1" s="42" t="s">
        <v>88</v>
      </c>
      <c r="AM1" s="42" t="s">
        <v>65</v>
      </c>
      <c r="AN1" s="42" t="s">
        <v>89</v>
      </c>
      <c r="AO1" s="42" t="s">
        <v>1450</v>
      </c>
      <c r="AP1" s="42" t="s">
        <v>1451</v>
      </c>
      <c r="AQ1" s="42" t="s">
        <v>90</v>
      </c>
      <c r="AR1" s="42" t="s">
        <v>91</v>
      </c>
      <c r="AS1" s="42" t="s">
        <v>92</v>
      </c>
      <c r="AT1" s="42" t="s">
        <v>93</v>
      </c>
      <c r="AU1" s="42" t="s">
        <v>94</v>
      </c>
    </row>
    <row r="2" spans="1:47" x14ac:dyDescent="0.2">
      <c r="A2" s="33"/>
      <c r="B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" x14ac:dyDescent="0.25">
      <c r="A3" t="s">
        <v>791</v>
      </c>
      <c r="B3" t="s">
        <v>336</v>
      </c>
      <c r="C3" t="s">
        <v>212</v>
      </c>
      <c r="D3"/>
      <c r="E3">
        <v>97.263000000000005</v>
      </c>
      <c r="F3" t="s">
        <v>1538</v>
      </c>
      <c r="G3">
        <v>1387001</v>
      </c>
      <c r="H3">
        <v>0.38338031780822146</v>
      </c>
      <c r="I3">
        <v>1372547</v>
      </c>
      <c r="J3">
        <v>0</v>
      </c>
      <c r="K3">
        <v>0.67369692223408362</v>
      </c>
      <c r="L3" s="126">
        <v>124664.2062</v>
      </c>
      <c r="M3">
        <v>35476</v>
      </c>
      <c r="N3">
        <v>0</v>
      </c>
      <c r="O3">
        <v>26.099999999999998</v>
      </c>
      <c r="P3">
        <v>0</v>
      </c>
      <c r="Q3">
        <v>27.15</v>
      </c>
      <c r="R3">
        <v>9982.6</v>
      </c>
      <c r="S3">
        <v>840.28565200000003</v>
      </c>
      <c r="T3">
        <v>983.15146270995706</v>
      </c>
      <c r="U3">
        <v>0.37816745322696499</v>
      </c>
      <c r="V3">
        <v>0.10931018253302301</v>
      </c>
      <c r="W3">
        <v>1.25470701241963E-2</v>
      </c>
      <c r="X3">
        <v>8532</v>
      </c>
      <c r="Y3">
        <v>53</v>
      </c>
      <c r="Z3">
        <v>52809.995283018899</v>
      </c>
      <c r="AA3">
        <v>6.6842105263157894</v>
      </c>
      <c r="AB3">
        <v>15.854446264150944</v>
      </c>
      <c r="AC3">
        <v>9.7000000000000011</v>
      </c>
      <c r="AD3">
        <v>86.627386804123702</v>
      </c>
      <c r="AE3">
        <v>0.57589999999999997</v>
      </c>
      <c r="AF3">
        <v>0.1159091904914745</v>
      </c>
      <c r="AG3">
        <v>0.16324391705517521</v>
      </c>
      <c r="AH3">
        <v>0.2821201246334672</v>
      </c>
      <c r="AI3">
        <v>164.91772728733918</v>
      </c>
      <c r="AJ3">
        <v>5.5132804629883534</v>
      </c>
      <c r="AK3">
        <v>1.6097346620675721</v>
      </c>
      <c r="AL3">
        <v>2.3915080315778843</v>
      </c>
      <c r="AM3">
        <v>3.4</v>
      </c>
      <c r="AN3">
        <v>1.29354957338223</v>
      </c>
      <c r="AO3">
        <v>43</v>
      </c>
      <c r="AP3">
        <v>1.0452961672473868E-2</v>
      </c>
      <c r="AQ3">
        <v>6.09</v>
      </c>
      <c r="AR3">
        <v>2.6604220953848872</v>
      </c>
      <c r="AS3">
        <v>-4161.2600000000093</v>
      </c>
      <c r="AT3">
        <v>0.57015664054733195</v>
      </c>
      <c r="AU3">
        <v>8388229.2199999997</v>
      </c>
    </row>
    <row r="4" spans="1:47" ht="15" x14ac:dyDescent="0.25">
      <c r="A4" t="s">
        <v>1561</v>
      </c>
      <c r="B4" t="s">
        <v>786</v>
      </c>
      <c r="C4" t="s">
        <v>96</v>
      </c>
      <c r="D4"/>
      <c r="E4">
        <v>84.153000000000006</v>
      </c>
      <c r="F4" t="s">
        <v>1538</v>
      </c>
      <c r="G4">
        <v>2390025</v>
      </c>
      <c r="H4">
        <v>0.47424022692723111</v>
      </c>
      <c r="I4">
        <v>1961392</v>
      </c>
      <c r="J4">
        <v>5.6347931769351999E-3</v>
      </c>
      <c r="K4">
        <v>0.69091034466195445</v>
      </c>
      <c r="L4" s="126">
        <v>89800.3845</v>
      </c>
      <c r="M4">
        <v>29443</v>
      </c>
      <c r="N4">
        <v>131</v>
      </c>
      <c r="O4">
        <v>91.72</v>
      </c>
      <c r="P4">
        <v>0</v>
      </c>
      <c r="Q4">
        <v>-98.53</v>
      </c>
      <c r="R4">
        <v>9870.6</v>
      </c>
      <c r="S4">
        <v>3938.9893240000001</v>
      </c>
      <c r="T4">
        <v>4936.7058715347603</v>
      </c>
      <c r="U4">
        <v>0.62276358787104902</v>
      </c>
      <c r="V4">
        <v>0.17369772033431399</v>
      </c>
      <c r="W4">
        <v>2.53872229078425E-4</v>
      </c>
      <c r="X4">
        <v>7875.7</v>
      </c>
      <c r="Y4">
        <v>256.41000000000003</v>
      </c>
      <c r="Z4">
        <v>49570.369720369701</v>
      </c>
      <c r="AA4">
        <v>10.244186046511599</v>
      </c>
      <c r="AB4">
        <v>15.362073725673724</v>
      </c>
      <c r="AC4">
        <v>31</v>
      </c>
      <c r="AD4">
        <v>127.06417174193548</v>
      </c>
      <c r="AE4">
        <v>0.24809999999999999</v>
      </c>
      <c r="AF4">
        <v>0.10664910877356162</v>
      </c>
      <c r="AG4">
        <v>0.20701630800097709</v>
      </c>
      <c r="AH4">
        <v>0.31731147434095947</v>
      </c>
      <c r="AI4">
        <v>176.91568640565322</v>
      </c>
      <c r="AJ4">
        <v>4.0282795188191756</v>
      </c>
      <c r="AK4">
        <v>1.0717754412952794</v>
      </c>
      <c r="AL4">
        <v>2.2385932793681453</v>
      </c>
      <c r="AM4">
        <v>1</v>
      </c>
      <c r="AN4">
        <v>1.53051960681053</v>
      </c>
      <c r="AO4">
        <v>487</v>
      </c>
      <c r="AP4">
        <v>4.3912175648702596E-2</v>
      </c>
      <c r="AQ4">
        <v>4.88</v>
      </c>
      <c r="AR4">
        <v>4.1701990812003489</v>
      </c>
      <c r="AS4">
        <v>68986.819999999832</v>
      </c>
      <c r="AT4">
        <v>0.54755585488016589</v>
      </c>
      <c r="AU4">
        <v>38880244.469999999</v>
      </c>
    </row>
    <row r="5" spans="1:47" ht="15" x14ac:dyDescent="0.25">
      <c r="A5" t="s">
        <v>792</v>
      </c>
      <c r="B5" t="s">
        <v>681</v>
      </c>
      <c r="C5" t="s">
        <v>143</v>
      </c>
      <c r="D5"/>
      <c r="E5">
        <v>91.421000000000006</v>
      </c>
      <c r="F5" t="s">
        <v>1539</v>
      </c>
      <c r="G5">
        <v>271753</v>
      </c>
      <c r="H5">
        <v>0.26441705380995006</v>
      </c>
      <c r="I5">
        <v>332987</v>
      </c>
      <c r="J5">
        <v>0</v>
      </c>
      <c r="K5">
        <v>0.7360934457242625</v>
      </c>
      <c r="L5" s="126">
        <v>106754.645</v>
      </c>
      <c r="M5">
        <v>37982</v>
      </c>
      <c r="N5">
        <v>5</v>
      </c>
      <c r="O5">
        <v>20.369999999999997</v>
      </c>
      <c r="P5">
        <v>0</v>
      </c>
      <c r="Q5">
        <v>24.549999999999997</v>
      </c>
      <c r="R5">
        <v>9115.7000000000007</v>
      </c>
      <c r="S5">
        <v>1203.55692</v>
      </c>
      <c r="T5">
        <v>1398.3870568901002</v>
      </c>
      <c r="U5">
        <v>0.496037802682402</v>
      </c>
      <c r="V5">
        <v>0.120832377416766</v>
      </c>
      <c r="W5">
        <v>0</v>
      </c>
      <c r="X5">
        <v>7845.6</v>
      </c>
      <c r="Y5">
        <v>62</v>
      </c>
      <c r="Z5">
        <v>53459.5</v>
      </c>
      <c r="AA5">
        <v>14.725806451612899</v>
      </c>
      <c r="AB5">
        <v>19.412208387096776</v>
      </c>
      <c r="AC5">
        <v>11</v>
      </c>
      <c r="AD5">
        <v>109.41426545454546</v>
      </c>
      <c r="AE5">
        <v>0.68669999999999998</v>
      </c>
      <c r="AF5">
        <v>0.10635199090817003</v>
      </c>
      <c r="AG5">
        <v>0.20679895103944784</v>
      </c>
      <c r="AH5">
        <v>0.31971377381532412</v>
      </c>
      <c r="AI5">
        <v>163.58179387145231</v>
      </c>
      <c r="AJ5">
        <v>5.3067190674522546</v>
      </c>
      <c r="AK5">
        <v>1.1560599349857783</v>
      </c>
      <c r="AL5">
        <v>2.8407991162129216</v>
      </c>
      <c r="AM5">
        <v>0.5</v>
      </c>
      <c r="AN5">
        <v>1.2006877636684301</v>
      </c>
      <c r="AO5">
        <v>128</v>
      </c>
      <c r="AP5">
        <v>2.0887728459530026E-2</v>
      </c>
      <c r="AQ5">
        <v>5.46</v>
      </c>
      <c r="AR5">
        <v>4.0827314520683329</v>
      </c>
      <c r="AS5">
        <v>-44894.960000000021</v>
      </c>
      <c r="AT5">
        <v>0.45944833437725757</v>
      </c>
      <c r="AU5">
        <v>10971244.43</v>
      </c>
    </row>
    <row r="6" spans="1:47" ht="15" x14ac:dyDescent="0.25">
      <c r="A6" t="s">
        <v>793</v>
      </c>
      <c r="B6" t="s">
        <v>97</v>
      </c>
      <c r="C6" t="s">
        <v>98</v>
      </c>
      <c r="D6"/>
      <c r="E6">
        <v>80.663000000000011</v>
      </c>
      <c r="F6" t="s">
        <v>1542</v>
      </c>
      <c r="G6">
        <v>13100437</v>
      </c>
      <c r="H6">
        <v>0.14344539620729035</v>
      </c>
      <c r="I6">
        <v>13100437</v>
      </c>
      <c r="J6">
        <v>0</v>
      </c>
      <c r="K6">
        <v>0.68400774226960259</v>
      </c>
      <c r="L6" s="126">
        <v>85134.320699999997</v>
      </c>
      <c r="M6">
        <v>25945</v>
      </c>
      <c r="N6">
        <v>274</v>
      </c>
      <c r="O6">
        <v>3454.5799999999995</v>
      </c>
      <c r="P6">
        <v>1238.68</v>
      </c>
      <c r="Q6">
        <v>-1383.46</v>
      </c>
      <c r="R6">
        <v>14268</v>
      </c>
      <c r="S6">
        <v>21125.786648000001</v>
      </c>
      <c r="T6">
        <v>30395.543261979103</v>
      </c>
      <c r="U6">
        <v>1</v>
      </c>
      <c r="V6">
        <v>0.18527386980737801</v>
      </c>
      <c r="W6">
        <v>6.0962798520069597E-2</v>
      </c>
      <c r="X6">
        <v>9916.7000000000007</v>
      </c>
      <c r="Y6">
        <v>1436</v>
      </c>
      <c r="Z6">
        <v>64399.256267409502</v>
      </c>
      <c r="AA6">
        <v>8.5913829047949992</v>
      </c>
      <c r="AB6">
        <v>14.711550590529249</v>
      </c>
      <c r="AC6">
        <v>175.49</v>
      </c>
      <c r="AD6">
        <v>120.38171205196878</v>
      </c>
      <c r="AE6">
        <v>0.432</v>
      </c>
      <c r="AF6">
        <v>0.10014435295642252</v>
      </c>
      <c r="AG6">
        <v>0.16930886597264239</v>
      </c>
      <c r="AH6">
        <v>0.29381533948135963</v>
      </c>
      <c r="AI6">
        <v>203.77963063484592</v>
      </c>
      <c r="AJ6">
        <v>6.6376924417044805</v>
      </c>
      <c r="AK6">
        <v>1.554751237222721</v>
      </c>
      <c r="AL6">
        <v>3.3290348652324444</v>
      </c>
      <c r="AM6">
        <v>3.56</v>
      </c>
      <c r="AN6">
        <v>0.56285076046530402</v>
      </c>
      <c r="AO6">
        <v>55</v>
      </c>
      <c r="AP6">
        <v>0.31612063354306791</v>
      </c>
      <c r="AQ6">
        <v>63.22</v>
      </c>
      <c r="AR6">
        <v>3.8547634057192002</v>
      </c>
      <c r="AS6">
        <v>379872.62000000104</v>
      </c>
      <c r="AT6">
        <v>0.72821745873889632</v>
      </c>
      <c r="AU6">
        <v>301422399.75999999</v>
      </c>
    </row>
    <row r="7" spans="1:47" ht="15" x14ac:dyDescent="0.25">
      <c r="A7" t="s">
        <v>794</v>
      </c>
      <c r="B7" t="s">
        <v>408</v>
      </c>
      <c r="C7" t="s">
        <v>106</v>
      </c>
      <c r="D7"/>
      <c r="E7">
        <v>89.936999999999998</v>
      </c>
      <c r="F7" t="s">
        <v>1541</v>
      </c>
      <c r="G7">
        <v>-965971</v>
      </c>
      <c r="H7">
        <v>0.20193173307156673</v>
      </c>
      <c r="I7">
        <v>-965971</v>
      </c>
      <c r="J7">
        <v>6.7010393696298638E-3</v>
      </c>
      <c r="K7">
        <v>0.53582142879913608</v>
      </c>
      <c r="L7" s="126">
        <v>124352.2121</v>
      </c>
      <c r="M7">
        <v>34691</v>
      </c>
      <c r="N7">
        <v>68</v>
      </c>
      <c r="O7">
        <v>37.799999999999997</v>
      </c>
      <c r="P7">
        <v>0</v>
      </c>
      <c r="Q7">
        <v>-27.150000000000006</v>
      </c>
      <c r="R7">
        <v>10422.700000000001</v>
      </c>
      <c r="S7">
        <v>1522.6276660000001</v>
      </c>
      <c r="T7">
        <v>1870.61856069739</v>
      </c>
      <c r="U7">
        <v>0.42517623674913602</v>
      </c>
      <c r="V7">
        <v>0.16770605887572301</v>
      </c>
      <c r="W7">
        <v>6.5675937875674995E-4</v>
      </c>
      <c r="X7">
        <v>8483.7999999999993</v>
      </c>
      <c r="Y7">
        <v>103.49000000000001</v>
      </c>
      <c r="Z7">
        <v>54386.636389989406</v>
      </c>
      <c r="AA7">
        <v>12.796296296296301</v>
      </c>
      <c r="AB7">
        <v>14.712799942023384</v>
      </c>
      <c r="AC7">
        <v>7.51</v>
      </c>
      <c r="AD7">
        <v>202.7466932090546</v>
      </c>
      <c r="AE7">
        <v>0.89700000000000002</v>
      </c>
      <c r="AF7">
        <v>0.11772279111505686</v>
      </c>
      <c r="AG7">
        <v>0.16453005186935665</v>
      </c>
      <c r="AH7">
        <v>0.28624306904366115</v>
      </c>
      <c r="AI7">
        <v>154.36603790174399</v>
      </c>
      <c r="AJ7">
        <v>5.9937681350567136</v>
      </c>
      <c r="AK7">
        <v>1.2669794334629556</v>
      </c>
      <c r="AL7">
        <v>3.7585979101607374</v>
      </c>
      <c r="AM7">
        <v>0.5</v>
      </c>
      <c r="AN7">
        <v>1.0062852898660699</v>
      </c>
      <c r="AO7">
        <v>174</v>
      </c>
      <c r="AP7">
        <v>0</v>
      </c>
      <c r="AQ7">
        <v>5.4</v>
      </c>
      <c r="AR7">
        <v>2.9649430100854071</v>
      </c>
      <c r="AS7">
        <v>-127112.04000000004</v>
      </c>
      <c r="AT7">
        <v>0.42165411581469464</v>
      </c>
      <c r="AU7">
        <v>15869889.960000001</v>
      </c>
    </row>
    <row r="8" spans="1:47" ht="15" x14ac:dyDescent="0.25">
      <c r="A8" t="s">
        <v>795</v>
      </c>
      <c r="B8" t="s">
        <v>396</v>
      </c>
      <c r="C8" t="s">
        <v>164</v>
      </c>
      <c r="D8"/>
      <c r="E8">
        <v>91.579000000000008</v>
      </c>
      <c r="F8" t="s">
        <v>1538</v>
      </c>
      <c r="G8">
        <v>1276218</v>
      </c>
      <c r="H8">
        <v>0.51862086686047804</v>
      </c>
      <c r="I8">
        <v>364700</v>
      </c>
      <c r="J8">
        <v>0</v>
      </c>
      <c r="K8">
        <v>0.64316910206911071</v>
      </c>
      <c r="L8" s="126">
        <v>106547.1756</v>
      </c>
      <c r="M8">
        <v>40157</v>
      </c>
      <c r="N8">
        <v>16</v>
      </c>
      <c r="O8">
        <v>15.290000000000001</v>
      </c>
      <c r="P8">
        <v>0</v>
      </c>
      <c r="Q8">
        <v>85.68</v>
      </c>
      <c r="R8">
        <v>7844.9000000000005</v>
      </c>
      <c r="S8">
        <v>1108.3292449999999</v>
      </c>
      <c r="T8">
        <v>1232.93497193542</v>
      </c>
      <c r="U8">
        <v>0.289693269800888</v>
      </c>
      <c r="V8">
        <v>9.2681760824600404E-2</v>
      </c>
      <c r="W8">
        <v>5.3520576369885499E-3</v>
      </c>
      <c r="X8">
        <v>7052.1</v>
      </c>
      <c r="Y8">
        <v>59.32</v>
      </c>
      <c r="Z8">
        <v>53949.055967633205</v>
      </c>
      <c r="AA8">
        <v>14.36</v>
      </c>
      <c r="AB8">
        <v>18.683905006743085</v>
      </c>
      <c r="AC8">
        <v>6</v>
      </c>
      <c r="AD8">
        <v>184.72154083333331</v>
      </c>
      <c r="AE8">
        <v>0.62019999999999997</v>
      </c>
      <c r="AF8">
        <v>0.11418213046032882</v>
      </c>
      <c r="AG8">
        <v>0.14791178728357876</v>
      </c>
      <c r="AH8">
        <v>0.27438316021091014</v>
      </c>
      <c r="AI8">
        <v>163.20060200161913</v>
      </c>
      <c r="AJ8">
        <v>5.6386738721804512</v>
      </c>
      <c r="AK8">
        <v>1.9575046992481204</v>
      </c>
      <c r="AL8">
        <v>1.9340530185758515</v>
      </c>
      <c r="AM8">
        <v>3.25</v>
      </c>
      <c r="AN8">
        <v>1.14511244526935</v>
      </c>
      <c r="AO8">
        <v>73</v>
      </c>
      <c r="AP8">
        <v>3.2646048109965638E-2</v>
      </c>
      <c r="AQ8">
        <v>7.55</v>
      </c>
      <c r="AR8">
        <v>3.3126696312716266</v>
      </c>
      <c r="AS8">
        <v>-13284.540000000037</v>
      </c>
      <c r="AT8">
        <v>0.54034284530476129</v>
      </c>
      <c r="AU8">
        <v>8694781.2300000004</v>
      </c>
    </row>
    <row r="9" spans="1:47" ht="15" x14ac:dyDescent="0.25">
      <c r="A9" t="s">
        <v>796</v>
      </c>
      <c r="B9" t="s">
        <v>99</v>
      </c>
      <c r="C9" t="s">
        <v>100</v>
      </c>
      <c r="D9"/>
      <c r="E9">
        <v>83.655000000000001</v>
      </c>
      <c r="F9" t="s">
        <v>1542</v>
      </c>
      <c r="G9">
        <v>1673272</v>
      </c>
      <c r="H9">
        <v>0.20627987203866491</v>
      </c>
      <c r="I9">
        <v>1673272</v>
      </c>
      <c r="J9">
        <v>5.7439782946476425E-3</v>
      </c>
      <c r="K9">
        <v>0.68179641661642454</v>
      </c>
      <c r="L9" s="126">
        <v>69296.594400000002</v>
      </c>
      <c r="M9">
        <v>26142</v>
      </c>
      <c r="N9">
        <v>34</v>
      </c>
      <c r="O9">
        <v>95.29</v>
      </c>
      <c r="P9">
        <v>2.06</v>
      </c>
      <c r="Q9">
        <v>-291.88</v>
      </c>
      <c r="R9">
        <v>10857.6</v>
      </c>
      <c r="S9">
        <v>3001.6004990000001</v>
      </c>
      <c r="T9">
        <v>4201.81275277035</v>
      </c>
      <c r="U9">
        <v>0.99991763061070804</v>
      </c>
      <c r="V9">
        <v>0.17271445422957299</v>
      </c>
      <c r="W9">
        <v>3.1786305350024499E-3</v>
      </c>
      <c r="X9">
        <v>7756.2</v>
      </c>
      <c r="Y9">
        <v>198.13</v>
      </c>
      <c r="Z9">
        <v>54483.5444152829</v>
      </c>
      <c r="AA9">
        <v>6.9710144927536195</v>
      </c>
      <c r="AB9">
        <v>15.149651738757383</v>
      </c>
      <c r="AC9">
        <v>23.84</v>
      </c>
      <c r="AD9">
        <v>125.90606119966444</v>
      </c>
      <c r="AE9">
        <v>0.57589999999999997</v>
      </c>
      <c r="AF9">
        <v>0.11102161412767506</v>
      </c>
      <c r="AG9">
        <v>0.16047314642562091</v>
      </c>
      <c r="AH9">
        <v>0.276683270778044</v>
      </c>
      <c r="AI9">
        <v>217.96638167469865</v>
      </c>
      <c r="AJ9">
        <v>6.4642662721169959</v>
      </c>
      <c r="AK9">
        <v>1.3351810475538328</v>
      </c>
      <c r="AL9">
        <v>2.6567026418116679</v>
      </c>
      <c r="AM9">
        <v>2.5</v>
      </c>
      <c r="AN9">
        <v>1.16358217743826</v>
      </c>
      <c r="AO9">
        <v>12</v>
      </c>
      <c r="AP9">
        <v>1.5333333333333332E-2</v>
      </c>
      <c r="AQ9">
        <v>121.83</v>
      </c>
      <c r="AR9">
        <v>3.9854006881270365</v>
      </c>
      <c r="AS9">
        <v>237428.70999999996</v>
      </c>
      <c r="AT9">
        <v>0.75953737965372647</v>
      </c>
      <c r="AU9">
        <v>32590173.969999999</v>
      </c>
    </row>
    <row r="10" spans="1:47" ht="15" x14ac:dyDescent="0.25">
      <c r="A10" t="s">
        <v>797</v>
      </c>
      <c r="B10" t="s">
        <v>479</v>
      </c>
      <c r="C10" t="s">
        <v>216</v>
      </c>
      <c r="D10"/>
      <c r="E10">
        <v>88.625</v>
      </c>
      <c r="F10" t="s">
        <v>1538</v>
      </c>
      <c r="G10">
        <v>2048443</v>
      </c>
      <c r="H10">
        <v>0.76075633573195223</v>
      </c>
      <c r="I10">
        <v>2185097</v>
      </c>
      <c r="J10">
        <v>0</v>
      </c>
      <c r="K10">
        <v>0.58781156954707159</v>
      </c>
      <c r="L10" s="126">
        <v>108770.3456</v>
      </c>
      <c r="M10">
        <v>39329</v>
      </c>
      <c r="N10">
        <v>40</v>
      </c>
      <c r="O10">
        <v>48.14</v>
      </c>
      <c r="P10">
        <v>0</v>
      </c>
      <c r="Q10">
        <v>93.17</v>
      </c>
      <c r="R10">
        <v>10513.300000000001</v>
      </c>
      <c r="S10">
        <v>1539.1716980000001</v>
      </c>
      <c r="T10">
        <v>1841.2583612811402</v>
      </c>
      <c r="U10">
        <v>0.355564217891434</v>
      </c>
      <c r="V10">
        <v>0.124493630079729</v>
      </c>
      <c r="W10">
        <v>1.53942409614135E-3</v>
      </c>
      <c r="X10">
        <v>8788.4</v>
      </c>
      <c r="Y10">
        <v>93.02</v>
      </c>
      <c r="Z10">
        <v>47827.411524403404</v>
      </c>
      <c r="AA10">
        <v>10.1382978723404</v>
      </c>
      <c r="AB10">
        <v>16.54667488712105</v>
      </c>
      <c r="AC10">
        <v>14</v>
      </c>
      <c r="AD10">
        <v>109.94083557142858</v>
      </c>
      <c r="AE10">
        <v>0.33229999999999998</v>
      </c>
      <c r="AF10">
        <v>0.11108200727799775</v>
      </c>
      <c r="AG10">
        <v>0.16349137815784001</v>
      </c>
      <c r="AH10">
        <v>0.27769388019117164</v>
      </c>
      <c r="AI10">
        <v>156.92401329484423</v>
      </c>
      <c r="AJ10">
        <v>9.3811625326559938</v>
      </c>
      <c r="AK10">
        <v>1.8593948238956997</v>
      </c>
      <c r="AL10">
        <v>3.1742977150120275</v>
      </c>
      <c r="AM10">
        <v>0.5</v>
      </c>
      <c r="AN10">
        <v>1.2828561407850201</v>
      </c>
      <c r="AO10">
        <v>98</v>
      </c>
      <c r="AP10">
        <v>3.1914893617021274E-2</v>
      </c>
      <c r="AQ10">
        <v>10.029999999999999</v>
      </c>
      <c r="AR10">
        <v>4.0877069240499369</v>
      </c>
      <c r="AS10">
        <v>32313.239999999991</v>
      </c>
      <c r="AT10">
        <v>0.47515816523284327</v>
      </c>
      <c r="AU10">
        <v>16181759.960000001</v>
      </c>
    </row>
    <row r="11" spans="1:47" ht="15" x14ac:dyDescent="0.25">
      <c r="A11" t="s">
        <v>798</v>
      </c>
      <c r="B11" t="s">
        <v>337</v>
      </c>
      <c r="C11" t="s">
        <v>173</v>
      </c>
      <c r="D11"/>
      <c r="E11">
        <v>97.555000000000007</v>
      </c>
      <c r="F11" t="s">
        <v>1538</v>
      </c>
      <c r="G11">
        <v>2715581</v>
      </c>
      <c r="H11">
        <v>0.39233378872611474</v>
      </c>
      <c r="I11">
        <v>2715581</v>
      </c>
      <c r="J11">
        <v>3.0165018119385567E-3</v>
      </c>
      <c r="K11">
        <v>0.72607878575191931</v>
      </c>
      <c r="L11" s="126">
        <v>140642.5313</v>
      </c>
      <c r="M11">
        <v>42157</v>
      </c>
      <c r="N11">
        <v>36</v>
      </c>
      <c r="O11">
        <v>95.199999999999989</v>
      </c>
      <c r="P11">
        <v>0</v>
      </c>
      <c r="Q11">
        <v>-50.78</v>
      </c>
      <c r="R11">
        <v>9541.1</v>
      </c>
      <c r="S11">
        <v>3651.9151700000002</v>
      </c>
      <c r="T11">
        <v>4289.9817360878606</v>
      </c>
      <c r="U11">
        <v>0.22020386716704601</v>
      </c>
      <c r="V11">
        <v>0.13557105763768301</v>
      </c>
      <c r="W11">
        <v>3.3523670266415299E-3</v>
      </c>
      <c r="X11">
        <v>8122</v>
      </c>
      <c r="Y11">
        <v>200.18</v>
      </c>
      <c r="Z11">
        <v>63789.164252173003</v>
      </c>
      <c r="AA11">
        <v>15.131455399060998</v>
      </c>
      <c r="AB11">
        <v>18.243157008692176</v>
      </c>
      <c r="AC11">
        <v>16</v>
      </c>
      <c r="AD11">
        <v>228.24469812500001</v>
      </c>
      <c r="AE11">
        <v>0.60909999999999997</v>
      </c>
      <c r="AF11">
        <v>0.11677050127503945</v>
      </c>
      <c r="AG11">
        <v>0.14528329543732985</v>
      </c>
      <c r="AH11">
        <v>0.26622374525683978</v>
      </c>
      <c r="AI11">
        <v>134.17945850040104</v>
      </c>
      <c r="AJ11">
        <v>7.4153047476388334</v>
      </c>
      <c r="AK11">
        <v>1.6392630180485377</v>
      </c>
      <c r="AL11">
        <v>2.8815047794747883</v>
      </c>
      <c r="AM11">
        <v>2</v>
      </c>
      <c r="AN11">
        <v>1.0266109675603801</v>
      </c>
      <c r="AO11">
        <v>19</v>
      </c>
      <c r="AP11">
        <v>4.1132838840188805E-2</v>
      </c>
      <c r="AQ11">
        <v>74.260000000000005</v>
      </c>
      <c r="AR11">
        <v>3.789094199157875</v>
      </c>
      <c r="AS11">
        <v>-34500.270000000019</v>
      </c>
      <c r="AT11">
        <v>0.39661077036706988</v>
      </c>
      <c r="AU11">
        <v>34843250.950000003</v>
      </c>
    </row>
    <row r="12" spans="1:47" ht="15" x14ac:dyDescent="0.25">
      <c r="A12" t="s">
        <v>799</v>
      </c>
      <c r="B12" t="s">
        <v>701</v>
      </c>
      <c r="C12" t="s">
        <v>289</v>
      </c>
      <c r="D12"/>
      <c r="E12">
        <v>102.55900000000001</v>
      </c>
      <c r="F12" t="s">
        <v>1538</v>
      </c>
      <c r="G12">
        <v>1807214</v>
      </c>
      <c r="H12">
        <v>0.50053775125243105</v>
      </c>
      <c r="I12">
        <v>1807214</v>
      </c>
      <c r="J12">
        <v>0</v>
      </c>
      <c r="K12">
        <v>0.67907827408216637</v>
      </c>
      <c r="L12" s="126">
        <v>146038.712</v>
      </c>
      <c r="M12">
        <v>44638</v>
      </c>
      <c r="N12">
        <v>16</v>
      </c>
      <c r="O12">
        <v>6.94</v>
      </c>
      <c r="P12">
        <v>0</v>
      </c>
      <c r="Q12">
        <v>63.41</v>
      </c>
      <c r="R12">
        <v>9125.3000000000011</v>
      </c>
      <c r="S12">
        <v>1185.5705350000001</v>
      </c>
      <c r="T12">
        <v>1350.74986670974</v>
      </c>
      <c r="U12">
        <v>0.122432572938395</v>
      </c>
      <c r="V12">
        <v>0.11929232789173499</v>
      </c>
      <c r="W12">
        <v>0</v>
      </c>
      <c r="X12">
        <v>8009.4000000000005</v>
      </c>
      <c r="Y12">
        <v>65.37</v>
      </c>
      <c r="Z12">
        <v>62321.534037019999</v>
      </c>
      <c r="AA12">
        <v>15.5138888888889</v>
      </c>
      <c r="AB12">
        <v>18.136309239712407</v>
      </c>
      <c r="AC12">
        <v>7.05</v>
      </c>
      <c r="AD12">
        <v>168.16603333333336</v>
      </c>
      <c r="AE12">
        <v>0.66449999999999998</v>
      </c>
      <c r="AF12">
        <v>0.12111576295079723</v>
      </c>
      <c r="AG12">
        <v>0.10244696284402284</v>
      </c>
      <c r="AH12">
        <v>0.22486852736821109</v>
      </c>
      <c r="AI12">
        <v>126.69005813306586</v>
      </c>
      <c r="AJ12">
        <v>6.4989416777629829</v>
      </c>
      <c r="AK12">
        <v>1.6268057922769641</v>
      </c>
      <c r="AL12">
        <v>3.2509709720372837</v>
      </c>
      <c r="AM12">
        <v>1.5</v>
      </c>
      <c r="AN12">
        <v>1.18402387650859</v>
      </c>
      <c r="AO12">
        <v>68</v>
      </c>
      <c r="AP12">
        <v>1.0948905109489052E-2</v>
      </c>
      <c r="AQ12">
        <v>7.9</v>
      </c>
      <c r="AR12">
        <v>0</v>
      </c>
      <c r="AS12">
        <v>67224.110000000044</v>
      </c>
      <c r="AT12">
        <v>0.44571133190504114</v>
      </c>
      <c r="AU12">
        <v>10818656.060000001</v>
      </c>
    </row>
    <row r="13" spans="1:47" ht="15" x14ac:dyDescent="0.25">
      <c r="A13" t="s">
        <v>800</v>
      </c>
      <c r="B13" t="s">
        <v>464</v>
      </c>
      <c r="C13" t="s">
        <v>196</v>
      </c>
      <c r="D13"/>
      <c r="E13">
        <v>89.073999999999998</v>
      </c>
      <c r="F13" t="s">
        <v>1541</v>
      </c>
      <c r="G13">
        <v>1286070</v>
      </c>
      <c r="H13">
        <v>0.48422355491023483</v>
      </c>
      <c r="I13">
        <v>1286070</v>
      </c>
      <c r="J13">
        <v>0</v>
      </c>
      <c r="K13">
        <v>0.61728911859149871</v>
      </c>
      <c r="L13" s="126">
        <v>140666.92989999999</v>
      </c>
      <c r="M13">
        <v>33952</v>
      </c>
      <c r="N13">
        <v>9</v>
      </c>
      <c r="O13">
        <v>10.09</v>
      </c>
      <c r="P13">
        <v>0</v>
      </c>
      <c r="Q13">
        <v>98.95</v>
      </c>
      <c r="R13">
        <v>9224.7000000000007</v>
      </c>
      <c r="S13">
        <v>796.47074699999996</v>
      </c>
      <c r="T13">
        <v>869.62344375914211</v>
      </c>
      <c r="U13">
        <v>0.33362193652543498</v>
      </c>
      <c r="V13">
        <v>9.5743876705116499E-2</v>
      </c>
      <c r="W13">
        <v>8.8485610131265797E-4</v>
      </c>
      <c r="X13">
        <v>8448.7000000000007</v>
      </c>
      <c r="Y13">
        <v>49.120000000000005</v>
      </c>
      <c r="Z13">
        <v>52503.562703583098</v>
      </c>
      <c r="AA13">
        <v>11.962962962962999</v>
      </c>
      <c r="AB13">
        <v>16.21479533794788</v>
      </c>
      <c r="AC13">
        <v>2.5</v>
      </c>
      <c r="AD13">
        <v>318.58829879999996</v>
      </c>
      <c r="AE13">
        <v>0.52049999999999996</v>
      </c>
      <c r="AF13">
        <v>0.11120426888790644</v>
      </c>
      <c r="AG13">
        <v>0.15125550187095926</v>
      </c>
      <c r="AH13">
        <v>0.26602053226553279</v>
      </c>
      <c r="AI13">
        <v>167.44620000463118</v>
      </c>
      <c r="AJ13">
        <v>4.9000099725567239</v>
      </c>
      <c r="AK13">
        <v>1.0178385045663811</v>
      </c>
      <c r="AL13">
        <v>1.7808014786377337</v>
      </c>
      <c r="AM13">
        <v>1.5</v>
      </c>
      <c r="AN13">
        <v>1.86894289324485</v>
      </c>
      <c r="AO13">
        <v>65</v>
      </c>
      <c r="AP13">
        <v>0</v>
      </c>
      <c r="AQ13">
        <v>7.37</v>
      </c>
      <c r="AR13">
        <v>2.5809658406223615</v>
      </c>
      <c r="AS13">
        <v>28004.669999999984</v>
      </c>
      <c r="AT13">
        <v>0.62982713524428902</v>
      </c>
      <c r="AU13">
        <v>7347190.9299999997</v>
      </c>
    </row>
    <row r="14" spans="1:47" ht="15" x14ac:dyDescent="0.25">
      <c r="A14" t="s">
        <v>801</v>
      </c>
      <c r="B14" t="s">
        <v>578</v>
      </c>
      <c r="C14" t="s">
        <v>237</v>
      </c>
      <c r="D14"/>
      <c r="E14">
        <v>100.738</v>
      </c>
      <c r="F14" t="s">
        <v>1538</v>
      </c>
      <c r="G14">
        <v>901746</v>
      </c>
      <c r="H14">
        <v>0.16762510199484748</v>
      </c>
      <c r="I14">
        <v>901746</v>
      </c>
      <c r="J14">
        <v>0</v>
      </c>
      <c r="K14">
        <v>0.81799277227494793</v>
      </c>
      <c r="L14" s="126">
        <v>194556.16070000001</v>
      </c>
      <c r="M14">
        <v>56184</v>
      </c>
      <c r="N14">
        <v>0</v>
      </c>
      <c r="O14">
        <v>75.94</v>
      </c>
      <c r="P14">
        <v>0</v>
      </c>
      <c r="Q14">
        <v>-28.62</v>
      </c>
      <c r="R14">
        <v>10073.200000000001</v>
      </c>
      <c r="S14">
        <v>3967.5246379999999</v>
      </c>
      <c r="T14">
        <v>4484.8146312767303</v>
      </c>
      <c r="U14">
        <v>0.11777533969784</v>
      </c>
      <c r="V14">
        <v>9.35164297270836E-2</v>
      </c>
      <c r="W14">
        <v>7.84871395674493E-3</v>
      </c>
      <c r="X14">
        <v>8911.3000000000011</v>
      </c>
      <c r="Y14">
        <v>215</v>
      </c>
      <c r="Z14">
        <v>62495.302325581404</v>
      </c>
      <c r="AA14">
        <v>11.9585253456221</v>
      </c>
      <c r="AB14">
        <v>18.45360296744186</v>
      </c>
      <c r="AC14">
        <v>19</v>
      </c>
      <c r="AD14">
        <v>208.8170862105263</v>
      </c>
      <c r="AE14">
        <v>0.56489999999999996</v>
      </c>
      <c r="AF14">
        <v>0.12387642375052572</v>
      </c>
      <c r="AG14">
        <v>0.14429060620928236</v>
      </c>
      <c r="AH14">
        <v>0.27642538338442363</v>
      </c>
      <c r="AI14">
        <v>132.47907649162278</v>
      </c>
      <c r="AJ14">
        <v>7.9439049188187534</v>
      </c>
      <c r="AK14">
        <v>1.191818273485866</v>
      </c>
      <c r="AL14">
        <v>2.4149893648190495</v>
      </c>
      <c r="AM14">
        <v>2.2000000000000002</v>
      </c>
      <c r="AN14">
        <v>1.1099337235022899</v>
      </c>
      <c r="AO14">
        <v>74</v>
      </c>
      <c r="AP14">
        <v>0.12015781922525108</v>
      </c>
      <c r="AQ14">
        <v>34.270000000000003</v>
      </c>
      <c r="AR14">
        <v>3.8717512714148445</v>
      </c>
      <c r="AS14">
        <v>-45767.699999999953</v>
      </c>
      <c r="AT14">
        <v>0.31681662811586497</v>
      </c>
      <c r="AU14">
        <v>39965579.479999997</v>
      </c>
    </row>
    <row r="15" spans="1:47" ht="15" x14ac:dyDescent="0.25">
      <c r="A15" t="s">
        <v>802</v>
      </c>
      <c r="B15" t="s">
        <v>641</v>
      </c>
      <c r="C15" t="s">
        <v>384</v>
      </c>
      <c r="D15"/>
      <c r="E15">
        <v>97.070999999999998</v>
      </c>
      <c r="F15" t="s">
        <v>1538</v>
      </c>
      <c r="G15">
        <v>616248</v>
      </c>
      <c r="H15">
        <v>0.51676509441798901</v>
      </c>
      <c r="I15">
        <v>342591</v>
      </c>
      <c r="J15">
        <v>0</v>
      </c>
      <c r="K15">
        <v>0.63314281428806907</v>
      </c>
      <c r="L15" s="126">
        <v>122002.6856</v>
      </c>
      <c r="M15">
        <v>35013</v>
      </c>
      <c r="N15">
        <v>18</v>
      </c>
      <c r="O15">
        <v>14.87</v>
      </c>
      <c r="P15">
        <v>0</v>
      </c>
      <c r="Q15">
        <v>48.95</v>
      </c>
      <c r="R15">
        <v>10389.200000000001</v>
      </c>
      <c r="S15">
        <v>702.94993999999997</v>
      </c>
      <c r="T15">
        <v>824.38166292075903</v>
      </c>
      <c r="U15">
        <v>0.32058821998050102</v>
      </c>
      <c r="V15">
        <v>0.18548998809218201</v>
      </c>
      <c r="W15">
        <v>0</v>
      </c>
      <c r="X15">
        <v>8858.8000000000011</v>
      </c>
      <c r="Y15">
        <v>46.5</v>
      </c>
      <c r="Z15">
        <v>47263.096774193502</v>
      </c>
      <c r="AA15">
        <v>12.595744680851102</v>
      </c>
      <c r="AB15">
        <v>15.117203010752688</v>
      </c>
      <c r="AC15">
        <v>8.5</v>
      </c>
      <c r="AD15">
        <v>82.699992941176461</v>
      </c>
      <c r="AE15">
        <v>0.54259999999999997</v>
      </c>
      <c r="AF15">
        <v>0.10777700135582213</v>
      </c>
      <c r="AG15">
        <v>0.19189978195196986</v>
      </c>
      <c r="AH15">
        <v>0.30141093927507273</v>
      </c>
      <c r="AI15">
        <v>203.32600071066227</v>
      </c>
      <c r="AJ15">
        <v>7.2592077829396624</v>
      </c>
      <c r="AK15">
        <v>1.6493900425389008</v>
      </c>
      <c r="AL15">
        <v>2.6081026810701893</v>
      </c>
      <c r="AM15">
        <v>2.9</v>
      </c>
      <c r="AN15">
        <v>1.0847176673487799</v>
      </c>
      <c r="AO15">
        <v>65</v>
      </c>
      <c r="AP15">
        <v>0</v>
      </c>
      <c r="AQ15">
        <v>3.83</v>
      </c>
      <c r="AR15">
        <v>4.2213698413950915</v>
      </c>
      <c r="AS15">
        <v>9308.0100000000093</v>
      </c>
      <c r="AT15">
        <v>0.34804912439584407</v>
      </c>
      <c r="AU15">
        <v>7303061.3700000001</v>
      </c>
    </row>
    <row r="16" spans="1:47" ht="15" x14ac:dyDescent="0.25">
      <c r="A16" t="s">
        <v>803</v>
      </c>
      <c r="B16" t="s">
        <v>519</v>
      </c>
      <c r="C16" t="s">
        <v>179</v>
      </c>
      <c r="D16"/>
      <c r="E16">
        <v>97.588999999999999</v>
      </c>
      <c r="F16" t="s">
        <v>1539</v>
      </c>
      <c r="G16">
        <v>710480</v>
      </c>
      <c r="H16">
        <v>0.76370201027492601</v>
      </c>
      <c r="I16">
        <v>814155</v>
      </c>
      <c r="J16">
        <v>0</v>
      </c>
      <c r="K16">
        <v>0.61929298866629712</v>
      </c>
      <c r="L16" s="126">
        <v>204308.92989999999</v>
      </c>
      <c r="M16">
        <v>39496</v>
      </c>
      <c r="N16">
        <v>2</v>
      </c>
      <c r="O16">
        <v>6.75</v>
      </c>
      <c r="P16">
        <v>0</v>
      </c>
      <c r="Q16">
        <v>132.19</v>
      </c>
      <c r="R16">
        <v>10068.800000000001</v>
      </c>
      <c r="S16">
        <v>563.79939899999999</v>
      </c>
      <c r="T16">
        <v>629.59059835715107</v>
      </c>
      <c r="U16">
        <v>0.36725794558713198</v>
      </c>
      <c r="V16">
        <v>7.7606228523134702E-2</v>
      </c>
      <c r="W16">
        <v>0</v>
      </c>
      <c r="X16">
        <v>9016.7000000000007</v>
      </c>
      <c r="Y16">
        <v>39.950000000000003</v>
      </c>
      <c r="Z16">
        <v>47763.461827284096</v>
      </c>
      <c r="AA16">
        <v>12.3333333333333</v>
      </c>
      <c r="AB16">
        <v>14.112625757196495</v>
      </c>
      <c r="AC16">
        <v>4.17</v>
      </c>
      <c r="AD16">
        <v>135.2036928057554</v>
      </c>
      <c r="AE16">
        <v>0.75309999999999999</v>
      </c>
      <c r="AF16">
        <v>0.12187557972305212</v>
      </c>
      <c r="AG16">
        <v>0.16118877200265055</v>
      </c>
      <c r="AH16">
        <v>0.28751046090370869</v>
      </c>
      <c r="AI16">
        <v>165.82493731959443</v>
      </c>
      <c r="AJ16">
        <v>6.5040448380610112</v>
      </c>
      <c r="AK16">
        <v>1.4082165318957773</v>
      </c>
      <c r="AL16">
        <v>3.1498590253711547</v>
      </c>
      <c r="AM16">
        <v>0</v>
      </c>
      <c r="AN16">
        <v>1.0065190480174599</v>
      </c>
      <c r="AO16">
        <v>61</v>
      </c>
      <c r="AP16">
        <v>9.6463022508038579E-2</v>
      </c>
      <c r="AQ16">
        <v>4.4800000000000004</v>
      </c>
      <c r="AR16">
        <v>2.4463537400028712</v>
      </c>
      <c r="AS16">
        <v>41245.489999999991</v>
      </c>
      <c r="AT16">
        <v>0.72960347373481327</v>
      </c>
      <c r="AU16">
        <v>5676805.2699999996</v>
      </c>
    </row>
    <row r="17" spans="1:47" ht="15" x14ac:dyDescent="0.25">
      <c r="A17" t="s">
        <v>804</v>
      </c>
      <c r="B17" t="s">
        <v>465</v>
      </c>
      <c r="C17" t="s">
        <v>196</v>
      </c>
      <c r="D17"/>
      <c r="E17">
        <v>94.296000000000006</v>
      </c>
      <c r="F17" t="s">
        <v>1538</v>
      </c>
      <c r="G17">
        <v>1013464</v>
      </c>
      <c r="H17">
        <v>0.37161841773210952</v>
      </c>
      <c r="I17">
        <v>1052563</v>
      </c>
      <c r="J17">
        <v>1.0847593151484728E-2</v>
      </c>
      <c r="K17">
        <v>0.64402189675716492</v>
      </c>
      <c r="L17" s="126">
        <v>134774.98680000001</v>
      </c>
      <c r="M17">
        <v>35891</v>
      </c>
      <c r="N17">
        <v>34</v>
      </c>
      <c r="O17">
        <v>14.200000000000001</v>
      </c>
      <c r="P17">
        <v>0</v>
      </c>
      <c r="Q17">
        <v>94.9</v>
      </c>
      <c r="R17">
        <v>9245.1</v>
      </c>
      <c r="S17">
        <v>1036.538714</v>
      </c>
      <c r="T17">
        <v>1148.8424574831299</v>
      </c>
      <c r="U17">
        <v>0.22321940210715599</v>
      </c>
      <c r="V17">
        <v>9.1145560434899506E-2</v>
      </c>
      <c r="W17">
        <v>0</v>
      </c>
      <c r="X17">
        <v>8341.2999999999993</v>
      </c>
      <c r="Y17">
        <v>62.38</v>
      </c>
      <c r="Z17">
        <v>54649.775569092708</v>
      </c>
      <c r="AA17">
        <v>15.640625</v>
      </c>
      <c r="AB17">
        <v>16.616523148445015</v>
      </c>
      <c r="AC17">
        <v>9.32</v>
      </c>
      <c r="AD17">
        <v>111.21660021459228</v>
      </c>
      <c r="AE17">
        <v>0.58699999999999997</v>
      </c>
      <c r="AF17">
        <v>0.11254084436384004</v>
      </c>
      <c r="AG17">
        <v>0.15394192651037067</v>
      </c>
      <c r="AH17">
        <v>0.27302660708604887</v>
      </c>
      <c r="AI17">
        <v>95.344243939160762</v>
      </c>
      <c r="AJ17">
        <v>8.4194305257619302</v>
      </c>
      <c r="AK17">
        <v>1.8092183389322862</v>
      </c>
      <c r="AL17">
        <v>3.4711240741490266</v>
      </c>
      <c r="AM17">
        <v>0.5</v>
      </c>
      <c r="AN17">
        <v>1.4025772356705399</v>
      </c>
      <c r="AO17">
        <v>60</v>
      </c>
      <c r="AP17">
        <v>8.130081300813009E-3</v>
      </c>
      <c r="AQ17">
        <v>8</v>
      </c>
      <c r="AR17">
        <v>2.3366221789389003</v>
      </c>
      <c r="AS17">
        <v>28335.5</v>
      </c>
      <c r="AT17">
        <v>0.3925082531939082</v>
      </c>
      <c r="AU17">
        <v>9582862.0099999998</v>
      </c>
    </row>
    <row r="18" spans="1:47" ht="15" x14ac:dyDescent="0.25">
      <c r="A18" t="s">
        <v>805</v>
      </c>
      <c r="B18" t="s">
        <v>495</v>
      </c>
      <c r="C18" t="s">
        <v>392</v>
      </c>
      <c r="D18"/>
      <c r="E18">
        <v>99.58</v>
      </c>
      <c r="F18" t="s">
        <v>1538</v>
      </c>
      <c r="G18">
        <v>771955</v>
      </c>
      <c r="H18">
        <v>0.36302981143559687</v>
      </c>
      <c r="I18">
        <v>784309</v>
      </c>
      <c r="J18">
        <v>0</v>
      </c>
      <c r="K18">
        <v>0.74324129439042586</v>
      </c>
      <c r="L18" s="126">
        <v>171407.10320000001</v>
      </c>
      <c r="M18">
        <v>37891</v>
      </c>
      <c r="N18">
        <v>36</v>
      </c>
      <c r="O18">
        <v>9.4</v>
      </c>
      <c r="P18">
        <v>0</v>
      </c>
      <c r="Q18">
        <v>-18.230000000000004</v>
      </c>
      <c r="R18">
        <v>9883</v>
      </c>
      <c r="S18">
        <v>1206.884648</v>
      </c>
      <c r="T18">
        <v>1338.4233381077802</v>
      </c>
      <c r="U18">
        <v>0.24423971295722399</v>
      </c>
      <c r="V18">
        <v>7.9243037980875897E-2</v>
      </c>
      <c r="W18">
        <v>1.38648138641333E-2</v>
      </c>
      <c r="X18">
        <v>8911.7000000000007</v>
      </c>
      <c r="Y18">
        <v>78.94</v>
      </c>
      <c r="Z18">
        <v>54947.348365847509</v>
      </c>
      <c r="AA18">
        <v>13.357142857142899</v>
      </c>
      <c r="AB18">
        <v>15.288632480364834</v>
      </c>
      <c r="AC18">
        <v>10.5</v>
      </c>
      <c r="AD18">
        <v>114.94139504761904</v>
      </c>
      <c r="AE18">
        <v>0.60909999999999997</v>
      </c>
      <c r="AF18">
        <v>0.13324172584659968</v>
      </c>
      <c r="AG18">
        <v>0.14620439811211211</v>
      </c>
      <c r="AH18">
        <v>0.28445002002687464</v>
      </c>
      <c r="AI18">
        <v>250.75304462734371</v>
      </c>
      <c r="AJ18">
        <v>3.0765100948352773</v>
      </c>
      <c r="AK18">
        <v>0.67687370716716788</v>
      </c>
      <c r="AL18">
        <v>1.8064959191091432</v>
      </c>
      <c r="AM18">
        <v>1.8</v>
      </c>
      <c r="AN18">
        <v>1.1844282768685599</v>
      </c>
      <c r="AO18">
        <v>78</v>
      </c>
      <c r="AP18">
        <v>0</v>
      </c>
      <c r="AQ18">
        <v>4.63</v>
      </c>
      <c r="AR18">
        <v>1.4695775586170898</v>
      </c>
      <c r="AS18">
        <v>16514.859999999986</v>
      </c>
      <c r="AT18">
        <v>0.54107628906276939</v>
      </c>
      <c r="AU18">
        <v>11927666.050000001</v>
      </c>
    </row>
    <row r="19" spans="1:47" ht="15" x14ac:dyDescent="0.25">
      <c r="A19" t="s">
        <v>806</v>
      </c>
      <c r="B19" t="s">
        <v>520</v>
      </c>
      <c r="C19" t="s">
        <v>179</v>
      </c>
      <c r="D19"/>
      <c r="E19">
        <v>91.275000000000006</v>
      </c>
      <c r="F19" t="s">
        <v>1538</v>
      </c>
      <c r="G19">
        <v>468268</v>
      </c>
      <c r="H19">
        <v>0.33457559720212648</v>
      </c>
      <c r="I19">
        <v>500482</v>
      </c>
      <c r="J19">
        <v>7.0847553910592101E-3</v>
      </c>
      <c r="K19">
        <v>0.69680132324551713</v>
      </c>
      <c r="L19" s="126">
        <v>152610.44699999999</v>
      </c>
      <c r="M19">
        <v>40632</v>
      </c>
      <c r="N19">
        <v>24</v>
      </c>
      <c r="O19">
        <v>5.1999999999999993</v>
      </c>
      <c r="P19">
        <v>0</v>
      </c>
      <c r="Q19">
        <v>23.069999999999997</v>
      </c>
      <c r="R19">
        <v>9753.6</v>
      </c>
      <c r="S19">
        <v>562.47267599999998</v>
      </c>
      <c r="T19">
        <v>683.96505848378706</v>
      </c>
      <c r="U19">
        <v>0.215669491472329</v>
      </c>
      <c r="V19">
        <v>0.17996619626017199</v>
      </c>
      <c r="W19">
        <v>0</v>
      </c>
      <c r="X19">
        <v>8021</v>
      </c>
      <c r="Y19">
        <v>42.34</v>
      </c>
      <c r="Z19">
        <v>49751.476145488901</v>
      </c>
      <c r="AA19">
        <v>11.533333333333299</v>
      </c>
      <c r="AB19">
        <v>13.284664052905052</v>
      </c>
      <c r="AC19">
        <v>6.17</v>
      </c>
      <c r="AD19">
        <v>91.162508265802273</v>
      </c>
      <c r="AE19">
        <v>0.35439999999999999</v>
      </c>
      <c r="AF19">
        <v>0.1275794942207823</v>
      </c>
      <c r="AG19">
        <v>0.13695056253150012</v>
      </c>
      <c r="AH19">
        <v>0.27013515701881385</v>
      </c>
      <c r="AI19">
        <v>254.69326086872886</v>
      </c>
      <c r="AJ19">
        <v>3.9058383475966436</v>
      </c>
      <c r="AK19">
        <v>0.67923732007985593</v>
      </c>
      <c r="AL19">
        <v>1.3349335464686092</v>
      </c>
      <c r="AM19">
        <v>0</v>
      </c>
      <c r="AN19">
        <v>0.99549600946629402</v>
      </c>
      <c r="AO19">
        <v>57</v>
      </c>
      <c r="AP19">
        <v>3.3149171270718231E-2</v>
      </c>
      <c r="AQ19">
        <v>2.75</v>
      </c>
      <c r="AR19">
        <v>0</v>
      </c>
      <c r="AS19">
        <v>8617.5099999999802</v>
      </c>
      <c r="AT19">
        <v>0.58213198134682964</v>
      </c>
      <c r="AU19">
        <v>5486106.2999999998</v>
      </c>
    </row>
    <row r="20" spans="1:47" ht="15" x14ac:dyDescent="0.25">
      <c r="A20" t="s">
        <v>807</v>
      </c>
      <c r="B20" t="s">
        <v>101</v>
      </c>
      <c r="C20" t="s">
        <v>102</v>
      </c>
      <c r="D20"/>
      <c r="E20">
        <v>91.34</v>
      </c>
      <c r="F20" t="s">
        <v>1539</v>
      </c>
      <c r="G20">
        <v>3105014</v>
      </c>
      <c r="H20">
        <v>0.2980626696126919</v>
      </c>
      <c r="I20">
        <v>2894281</v>
      </c>
      <c r="J20">
        <v>9.8441335821527007E-3</v>
      </c>
      <c r="K20">
        <v>0.69022053063477229</v>
      </c>
      <c r="L20" s="126">
        <v>130586.7047</v>
      </c>
      <c r="M20">
        <v>31918</v>
      </c>
      <c r="N20">
        <v>118</v>
      </c>
      <c r="O20">
        <v>152.97</v>
      </c>
      <c r="P20">
        <v>0</v>
      </c>
      <c r="Q20">
        <v>-32.169999999999987</v>
      </c>
      <c r="R20">
        <v>9042.3000000000011</v>
      </c>
      <c r="S20">
        <v>3238.68642</v>
      </c>
      <c r="T20">
        <v>3703.1314265278802</v>
      </c>
      <c r="U20">
        <v>0.34757820795753402</v>
      </c>
      <c r="V20">
        <v>0.11937431935753801</v>
      </c>
      <c r="W20">
        <v>9.1291836151275191E-3</v>
      </c>
      <c r="X20">
        <v>7908.2</v>
      </c>
      <c r="Y20">
        <v>209.19</v>
      </c>
      <c r="Z20">
        <v>51151.075529422997</v>
      </c>
      <c r="AA20">
        <v>12.730232558139498</v>
      </c>
      <c r="AB20">
        <v>15.482032697547684</v>
      </c>
      <c r="AC20">
        <v>16.990000000000002</v>
      </c>
      <c r="AD20">
        <v>190.62309711595054</v>
      </c>
      <c r="AE20">
        <v>0.71989999999999998</v>
      </c>
      <c r="AF20">
        <v>0.14644489041399192</v>
      </c>
      <c r="AG20">
        <v>0.16052817547826861</v>
      </c>
      <c r="AH20">
        <v>0.31038926893110741</v>
      </c>
      <c r="AI20">
        <v>115.3581889536561</v>
      </c>
      <c r="AJ20">
        <v>5.702095533030521</v>
      </c>
      <c r="AK20">
        <v>1.4646524842816955</v>
      </c>
      <c r="AL20">
        <v>0.51578752117855842</v>
      </c>
      <c r="AM20">
        <v>1.75</v>
      </c>
      <c r="AN20">
        <v>1.0588612581944301</v>
      </c>
      <c r="AO20">
        <v>76</v>
      </c>
      <c r="AP20">
        <v>8.0580177276390001E-3</v>
      </c>
      <c r="AQ20">
        <v>15.92</v>
      </c>
      <c r="AR20">
        <v>5.5094843867801977</v>
      </c>
      <c r="AS20">
        <v>47564.289999999804</v>
      </c>
      <c r="AT20">
        <v>0.36673990671673473</v>
      </c>
      <c r="AU20">
        <v>29285209.719999999</v>
      </c>
    </row>
    <row r="21" spans="1:47" ht="15" x14ac:dyDescent="0.25">
      <c r="A21" t="s">
        <v>808</v>
      </c>
      <c r="B21" t="s">
        <v>103</v>
      </c>
      <c r="C21" t="s">
        <v>104</v>
      </c>
      <c r="D21"/>
      <c r="E21">
        <v>79.289000000000001</v>
      </c>
      <c r="F21" t="s">
        <v>1539</v>
      </c>
      <c r="G21">
        <v>2906694</v>
      </c>
      <c r="H21">
        <v>0.24621063293385803</v>
      </c>
      <c r="I21">
        <v>2617767</v>
      </c>
      <c r="J21">
        <v>0</v>
      </c>
      <c r="K21">
        <v>0.62823057595186405</v>
      </c>
      <c r="L21" s="126">
        <v>102278.0511</v>
      </c>
      <c r="M21">
        <v>27566</v>
      </c>
      <c r="N21">
        <v>0</v>
      </c>
      <c r="O21">
        <v>115.43999999999998</v>
      </c>
      <c r="P21">
        <v>24.5</v>
      </c>
      <c r="Q21">
        <v>-483.91000000000008</v>
      </c>
      <c r="R21">
        <v>9959.8000000000011</v>
      </c>
      <c r="S21">
        <v>3615.8803389999998</v>
      </c>
      <c r="T21">
        <v>5282.2442695906402</v>
      </c>
      <c r="U21">
        <v>0.99101503037874705</v>
      </c>
      <c r="V21">
        <v>0.227140200172426</v>
      </c>
      <c r="W21">
        <v>5.7758523352506301E-2</v>
      </c>
      <c r="X21">
        <v>6817.8</v>
      </c>
      <c r="Y21">
        <v>186.74</v>
      </c>
      <c r="Z21">
        <v>53406.436756988303</v>
      </c>
      <c r="AA21">
        <v>11.287128712871299</v>
      </c>
      <c r="AB21">
        <v>19.363180566563134</v>
      </c>
      <c r="AC21">
        <v>23</v>
      </c>
      <c r="AD21">
        <v>157.21218865217389</v>
      </c>
      <c r="AE21">
        <v>0.88600000000000001</v>
      </c>
      <c r="AF21">
        <v>0.10376685740276186</v>
      </c>
      <c r="AG21">
        <v>0.22505291043160888</v>
      </c>
      <c r="AH21">
        <v>0.33418025334348317</v>
      </c>
      <c r="AI21">
        <v>176.25638578965155</v>
      </c>
      <c r="AJ21">
        <v>5.7153830402841894</v>
      </c>
      <c r="AK21">
        <v>1.4879500786101847</v>
      </c>
      <c r="AL21">
        <v>3.0438061137070429</v>
      </c>
      <c r="AM21">
        <v>4.25</v>
      </c>
      <c r="AN21">
        <v>1.42693716455109</v>
      </c>
      <c r="AO21">
        <v>62</v>
      </c>
      <c r="AP21">
        <v>5.4520672421626533E-3</v>
      </c>
      <c r="AQ21">
        <v>32.4</v>
      </c>
      <c r="AR21">
        <v>4.0365361065689376</v>
      </c>
      <c r="AS21">
        <v>430627.2100000002</v>
      </c>
      <c r="AT21">
        <v>0.71786268133901199</v>
      </c>
      <c r="AU21">
        <v>36013445.210000001</v>
      </c>
    </row>
    <row r="22" spans="1:47" ht="15" x14ac:dyDescent="0.25">
      <c r="A22" t="s">
        <v>809</v>
      </c>
      <c r="B22" t="s">
        <v>105</v>
      </c>
      <c r="C22" t="s">
        <v>106</v>
      </c>
      <c r="D22"/>
      <c r="E22">
        <v>91.4</v>
      </c>
      <c r="F22" t="s">
        <v>1539</v>
      </c>
      <c r="G22">
        <v>752597</v>
      </c>
      <c r="H22">
        <v>0.25860364193759983</v>
      </c>
      <c r="I22">
        <v>752597</v>
      </c>
      <c r="J22">
        <v>0</v>
      </c>
      <c r="K22">
        <v>0.831196597955144</v>
      </c>
      <c r="L22" s="126">
        <v>212888.5491</v>
      </c>
      <c r="M22">
        <v>30641</v>
      </c>
      <c r="N22">
        <v>64</v>
      </c>
      <c r="O22">
        <v>65.92</v>
      </c>
      <c r="P22">
        <v>0</v>
      </c>
      <c r="Q22">
        <v>287.44</v>
      </c>
      <c r="R22">
        <v>12061.4</v>
      </c>
      <c r="S22">
        <v>2680.393423</v>
      </c>
      <c r="T22">
        <v>3345.4451567813303</v>
      </c>
      <c r="U22">
        <v>0.36135849711044499</v>
      </c>
      <c r="V22">
        <v>0.15800894315207401</v>
      </c>
      <c r="W22">
        <v>2.7007046569670699E-2</v>
      </c>
      <c r="X22">
        <v>9663.7000000000007</v>
      </c>
      <c r="Y22">
        <v>189</v>
      </c>
      <c r="Z22">
        <v>62738.730158730206</v>
      </c>
      <c r="AA22">
        <v>13.6315789473684</v>
      </c>
      <c r="AB22">
        <v>14.181975783068783</v>
      </c>
      <c r="AC22">
        <v>17.8</v>
      </c>
      <c r="AD22">
        <v>150.58390016853932</v>
      </c>
      <c r="AE22">
        <v>0.47620000000000001</v>
      </c>
      <c r="AF22">
        <v>0.11384038385232732</v>
      </c>
      <c r="AG22">
        <v>0.18915441725029694</v>
      </c>
      <c r="AH22">
        <v>0.31018864712317068</v>
      </c>
      <c r="AI22">
        <v>196.99123101452261</v>
      </c>
      <c r="AJ22">
        <v>5.6963693955084524</v>
      </c>
      <c r="AK22">
        <v>1.3834681466779291</v>
      </c>
      <c r="AL22">
        <v>3.037780948989989</v>
      </c>
      <c r="AM22">
        <v>2.9</v>
      </c>
      <c r="AN22">
        <v>0.98536458713363595</v>
      </c>
      <c r="AO22">
        <v>89</v>
      </c>
      <c r="AP22">
        <v>0</v>
      </c>
      <c r="AQ22">
        <v>13.19</v>
      </c>
      <c r="AR22">
        <v>4.4253799096405322</v>
      </c>
      <c r="AS22">
        <v>-31786.580000000075</v>
      </c>
      <c r="AT22">
        <v>0.33288438311136354</v>
      </c>
      <c r="AU22">
        <v>32329408.399999999</v>
      </c>
    </row>
    <row r="23" spans="1:47" ht="15" x14ac:dyDescent="0.25">
      <c r="A23" t="s">
        <v>810</v>
      </c>
      <c r="B23" t="s">
        <v>653</v>
      </c>
      <c r="C23" t="s">
        <v>210</v>
      </c>
      <c r="D23"/>
      <c r="E23">
        <v>107.337</v>
      </c>
      <c r="F23" t="s">
        <v>1538</v>
      </c>
      <c r="G23">
        <v>894767</v>
      </c>
      <c r="H23">
        <v>0.22026100392568576</v>
      </c>
      <c r="I23">
        <v>988111</v>
      </c>
      <c r="J23">
        <v>1.2489937626324615E-2</v>
      </c>
      <c r="K23">
        <v>0.84303403537812094</v>
      </c>
      <c r="L23" s="126">
        <v>210787.80369999999</v>
      </c>
      <c r="M23">
        <v>58580</v>
      </c>
      <c r="N23">
        <v>38</v>
      </c>
      <c r="O23">
        <v>21.38</v>
      </c>
      <c r="P23">
        <v>0</v>
      </c>
      <c r="Q23">
        <v>-8</v>
      </c>
      <c r="R23">
        <v>11462.1</v>
      </c>
      <c r="S23">
        <v>2879.2270290000001</v>
      </c>
      <c r="T23">
        <v>3208.6367286556701</v>
      </c>
      <c r="U23">
        <v>8.5634728181068404E-2</v>
      </c>
      <c r="V23">
        <v>8.83098920088667E-2</v>
      </c>
      <c r="W23">
        <v>7.1165753147005503E-3</v>
      </c>
      <c r="X23">
        <v>10285.4</v>
      </c>
      <c r="Y23">
        <v>169.5</v>
      </c>
      <c r="Z23">
        <v>75640.690265486701</v>
      </c>
      <c r="AA23">
        <v>15.3783783783784</v>
      </c>
      <c r="AB23">
        <v>16.98659014159292</v>
      </c>
      <c r="AC23">
        <v>14.5</v>
      </c>
      <c r="AD23">
        <v>198.56738131034484</v>
      </c>
      <c r="AE23">
        <v>0.4541</v>
      </c>
      <c r="AF23">
        <v>0.11399140777344501</v>
      </c>
      <c r="AG23">
        <v>0.14447936625671126</v>
      </c>
      <c r="AH23">
        <v>0.26250884778775457</v>
      </c>
      <c r="AI23">
        <v>156.04257513379991</v>
      </c>
      <c r="AJ23">
        <v>6.4771035785987419</v>
      </c>
      <c r="AK23">
        <v>1.0847258959851496</v>
      </c>
      <c r="AL23">
        <v>2.5625115183782126</v>
      </c>
      <c r="AM23">
        <v>1.5</v>
      </c>
      <c r="AN23">
        <v>0.90972850924114601</v>
      </c>
      <c r="AO23">
        <v>24</v>
      </c>
      <c r="AP23">
        <v>3.9812646370023422E-2</v>
      </c>
      <c r="AQ23">
        <v>64.209999999999994</v>
      </c>
      <c r="AR23">
        <v>0</v>
      </c>
      <c r="AS23">
        <v>-7098.1199999999953</v>
      </c>
      <c r="AT23">
        <v>0.24818389469828006</v>
      </c>
      <c r="AU23">
        <v>33001989.440000001</v>
      </c>
    </row>
    <row r="24" spans="1:47" ht="15" x14ac:dyDescent="0.25">
      <c r="A24" t="s">
        <v>811</v>
      </c>
      <c r="B24" t="s">
        <v>585</v>
      </c>
      <c r="C24" t="s">
        <v>136</v>
      </c>
      <c r="D24"/>
      <c r="E24">
        <v>90.710000000000008</v>
      </c>
      <c r="F24" t="s">
        <v>1538</v>
      </c>
      <c r="G24">
        <v>1566589</v>
      </c>
      <c r="H24">
        <v>0.16980258443676499</v>
      </c>
      <c r="I24">
        <v>2163966</v>
      </c>
      <c r="J24">
        <v>7.9334989209738126E-4</v>
      </c>
      <c r="K24">
        <v>0.69132775353109033</v>
      </c>
      <c r="L24" s="126">
        <v>119649.40670000001</v>
      </c>
      <c r="M24">
        <v>33707</v>
      </c>
      <c r="N24">
        <v>21</v>
      </c>
      <c r="O24">
        <v>113.58</v>
      </c>
      <c r="P24">
        <v>0</v>
      </c>
      <c r="Q24">
        <v>428.55</v>
      </c>
      <c r="R24">
        <v>8646.1</v>
      </c>
      <c r="S24">
        <v>4946.4759670000003</v>
      </c>
      <c r="T24">
        <v>5925.8432482841699</v>
      </c>
      <c r="U24">
        <v>0.50513997938524702</v>
      </c>
      <c r="V24">
        <v>0.121933922660055</v>
      </c>
      <c r="W24">
        <v>8.2906641563795999E-3</v>
      </c>
      <c r="X24">
        <v>7217.2</v>
      </c>
      <c r="Y24">
        <v>302.54000000000002</v>
      </c>
      <c r="Z24">
        <v>48391.7551728697</v>
      </c>
      <c r="AA24">
        <v>4.5549132947976894</v>
      </c>
      <c r="AB24">
        <v>16.349824707476696</v>
      </c>
      <c r="AC24">
        <v>35.79</v>
      </c>
      <c r="AD24">
        <v>138.20832542609668</v>
      </c>
      <c r="AE24">
        <v>0.56489999999999996</v>
      </c>
      <c r="AF24">
        <v>0.13750108487320642</v>
      </c>
      <c r="AG24">
        <v>0.14011378513399469</v>
      </c>
      <c r="AH24">
        <v>0.28244715042175</v>
      </c>
      <c r="AI24">
        <v>133.15904178939681</v>
      </c>
      <c r="AJ24">
        <v>6.5803669830627873</v>
      </c>
      <c r="AK24">
        <v>1.4099961589146581</v>
      </c>
      <c r="AL24">
        <v>4.2149700456071955</v>
      </c>
      <c r="AM24">
        <v>0.5</v>
      </c>
      <c r="AN24">
        <v>1.0522718868304299</v>
      </c>
      <c r="AO24">
        <v>27</v>
      </c>
      <c r="AP24">
        <v>1.7272727272727273E-2</v>
      </c>
      <c r="AQ24">
        <v>117.52</v>
      </c>
      <c r="AR24">
        <v>4.3320666259967755</v>
      </c>
      <c r="AS24">
        <v>-52705.560000000056</v>
      </c>
      <c r="AT24">
        <v>0.48906647312040913</v>
      </c>
      <c r="AU24">
        <v>42767817.479999997</v>
      </c>
    </row>
    <row r="25" spans="1:47" ht="15" x14ac:dyDescent="0.25">
      <c r="A25" t="s">
        <v>812</v>
      </c>
      <c r="B25" t="s">
        <v>572</v>
      </c>
      <c r="C25" t="s">
        <v>173</v>
      </c>
      <c r="D25"/>
      <c r="E25">
        <v>101.77500000000001</v>
      </c>
      <c r="F25" t="s">
        <v>1542</v>
      </c>
      <c r="G25">
        <v>3833376</v>
      </c>
      <c r="H25">
        <v>0.33423596065906586</v>
      </c>
      <c r="I25">
        <v>3833376</v>
      </c>
      <c r="J25">
        <v>0</v>
      </c>
      <c r="K25">
        <v>0.72573025707404193</v>
      </c>
      <c r="L25" s="126">
        <v>213616.31510000001</v>
      </c>
      <c r="M25">
        <v>60112</v>
      </c>
      <c r="N25">
        <v>32</v>
      </c>
      <c r="O25">
        <v>74.23</v>
      </c>
      <c r="P25">
        <v>0</v>
      </c>
      <c r="Q25">
        <v>-10.72</v>
      </c>
      <c r="R25">
        <v>10302.9</v>
      </c>
      <c r="S25">
        <v>3700.1194719999999</v>
      </c>
      <c r="T25">
        <v>4255.83069894864</v>
      </c>
      <c r="U25">
        <v>8.80962191806762E-2</v>
      </c>
      <c r="V25">
        <v>0.106147402258799</v>
      </c>
      <c r="W25">
        <v>2.2491254844540899E-3</v>
      </c>
      <c r="X25">
        <v>8957.6</v>
      </c>
      <c r="Y25">
        <v>223.25</v>
      </c>
      <c r="Z25">
        <v>61856.071623740201</v>
      </c>
      <c r="AA25">
        <v>14.528384279475999</v>
      </c>
      <c r="AB25">
        <v>16.573883413213885</v>
      </c>
      <c r="AC25">
        <v>18.5</v>
      </c>
      <c r="AD25">
        <v>200.00645794594593</v>
      </c>
      <c r="AE25">
        <v>0.60909999999999997</v>
      </c>
      <c r="AF25">
        <v>0.11346838493496705</v>
      </c>
      <c r="AG25">
        <v>0.11877939596141497</v>
      </c>
      <c r="AH25">
        <v>0.25745559386684475</v>
      </c>
      <c r="AI25">
        <v>191.01545378424473</v>
      </c>
      <c r="AJ25">
        <v>5.5380146155805194</v>
      </c>
      <c r="AK25">
        <v>1.1799247149042136</v>
      </c>
      <c r="AL25">
        <v>2.969689351707745</v>
      </c>
      <c r="AM25">
        <v>1.5</v>
      </c>
      <c r="AN25">
        <v>0.84591695838290404</v>
      </c>
      <c r="AO25">
        <v>11</v>
      </c>
      <c r="AP25">
        <v>0.15420023014959724</v>
      </c>
      <c r="AQ25">
        <v>150.72999999999999</v>
      </c>
      <c r="AR25">
        <v>0</v>
      </c>
      <c r="AS25">
        <v>76993.469999999972</v>
      </c>
      <c r="AT25">
        <v>0.40878860212832252</v>
      </c>
      <c r="AU25">
        <v>38121881.93</v>
      </c>
    </row>
    <row r="26" spans="1:47" ht="15" x14ac:dyDescent="0.25">
      <c r="A26" t="s">
        <v>813</v>
      </c>
      <c r="B26" t="s">
        <v>571</v>
      </c>
      <c r="C26" t="s">
        <v>173</v>
      </c>
      <c r="D26"/>
      <c r="E26">
        <v>105.13800000000001</v>
      </c>
      <c r="F26" t="s">
        <v>1539</v>
      </c>
      <c r="G26">
        <v>-1941346</v>
      </c>
      <c r="H26">
        <v>0.275931427162938</v>
      </c>
      <c r="I26">
        <v>-1485956</v>
      </c>
      <c r="J26">
        <v>0</v>
      </c>
      <c r="K26">
        <v>0.77715800180220207</v>
      </c>
      <c r="L26" s="126">
        <v>177823.9001</v>
      </c>
      <c r="M26">
        <v>65164</v>
      </c>
      <c r="N26">
        <v>17</v>
      </c>
      <c r="O26">
        <v>72.150000000000006</v>
      </c>
      <c r="P26">
        <v>0</v>
      </c>
      <c r="Q26">
        <v>-18.36</v>
      </c>
      <c r="R26">
        <v>8946.5</v>
      </c>
      <c r="S26">
        <v>4242.4132310000005</v>
      </c>
      <c r="T26">
        <v>4798.8445131323706</v>
      </c>
      <c r="U26">
        <v>0.101361651632092</v>
      </c>
      <c r="V26">
        <v>9.2376252302896006E-2</v>
      </c>
      <c r="W26">
        <v>2.0116396577398901E-2</v>
      </c>
      <c r="X26">
        <v>7909.1</v>
      </c>
      <c r="Y26">
        <v>225.8</v>
      </c>
      <c r="Z26">
        <v>57034.025686448207</v>
      </c>
      <c r="AA26">
        <v>2.4658119658119704</v>
      </c>
      <c r="AB26">
        <v>18.788366833480957</v>
      </c>
      <c r="AC26">
        <v>16</v>
      </c>
      <c r="AD26">
        <v>265.15082693750003</v>
      </c>
      <c r="AE26">
        <v>0.87490000000000001</v>
      </c>
      <c r="AF26">
        <v>0.11191078688640278</v>
      </c>
      <c r="AG26">
        <v>0.15391783983111687</v>
      </c>
      <c r="AH26">
        <v>0.27011915932130043</v>
      </c>
      <c r="AI26">
        <v>154.41093649559193</v>
      </c>
      <c r="AJ26">
        <v>5.0796411403274435</v>
      </c>
      <c r="AK26">
        <v>1.6109887722779834</v>
      </c>
      <c r="AL26">
        <v>1.992556455367706</v>
      </c>
      <c r="AM26">
        <v>1.25</v>
      </c>
      <c r="AN26">
        <v>1.20053111952318</v>
      </c>
      <c r="AO26">
        <v>21</v>
      </c>
      <c r="AP26">
        <v>4.924704924704925E-2</v>
      </c>
      <c r="AQ26">
        <v>110.9</v>
      </c>
      <c r="AR26">
        <v>1.5673963729857308</v>
      </c>
      <c r="AS26">
        <v>41798.109999999986</v>
      </c>
      <c r="AT26">
        <v>0.23347953457923454</v>
      </c>
      <c r="AU26">
        <v>37954564.130000003</v>
      </c>
    </row>
    <row r="27" spans="1:47" ht="15" x14ac:dyDescent="0.25">
      <c r="A27" t="s">
        <v>814</v>
      </c>
      <c r="B27" t="s">
        <v>469</v>
      </c>
      <c r="C27" t="s">
        <v>160</v>
      </c>
      <c r="D27"/>
      <c r="E27">
        <v>97.316000000000003</v>
      </c>
      <c r="F27" t="s">
        <v>1538</v>
      </c>
      <c r="G27">
        <v>765037</v>
      </c>
      <c r="H27">
        <v>0.61223765270245123</v>
      </c>
      <c r="I27">
        <v>731102</v>
      </c>
      <c r="J27">
        <v>0</v>
      </c>
      <c r="K27">
        <v>0.64953851717712074</v>
      </c>
      <c r="L27" s="126">
        <v>177144.43049999999</v>
      </c>
      <c r="M27">
        <v>40319</v>
      </c>
      <c r="N27">
        <v>14</v>
      </c>
      <c r="O27">
        <v>2.46</v>
      </c>
      <c r="P27">
        <v>0</v>
      </c>
      <c r="Q27">
        <v>184.13</v>
      </c>
      <c r="R27">
        <v>11058.9</v>
      </c>
      <c r="S27">
        <v>731.12015299999996</v>
      </c>
      <c r="T27">
        <v>789.94812767800306</v>
      </c>
      <c r="U27">
        <v>0.29908943024307499</v>
      </c>
      <c r="V27">
        <v>8.4941075341962297E-2</v>
      </c>
      <c r="W27">
        <v>0</v>
      </c>
      <c r="X27">
        <v>10235.4</v>
      </c>
      <c r="Y27">
        <v>49</v>
      </c>
      <c r="Z27">
        <v>55905.122448979608</v>
      </c>
      <c r="AA27">
        <v>14.473684210526297</v>
      </c>
      <c r="AB27">
        <v>14.920819448979591</v>
      </c>
      <c r="AC27">
        <v>7</v>
      </c>
      <c r="AD27">
        <v>104.44573614285714</v>
      </c>
      <c r="AE27">
        <v>0.75309999999999999</v>
      </c>
      <c r="AF27">
        <v>0.11550525199790167</v>
      </c>
      <c r="AG27">
        <v>0.14640272748377256</v>
      </c>
      <c r="AH27">
        <v>0.2679702718578531</v>
      </c>
      <c r="AI27">
        <v>221.61473642212678</v>
      </c>
      <c r="AJ27">
        <v>3.8078141297438086</v>
      </c>
      <c r="AK27">
        <v>1.5338041190665752</v>
      </c>
      <c r="AL27">
        <v>1.3730669579761399</v>
      </c>
      <c r="AM27">
        <v>2</v>
      </c>
      <c r="AN27">
        <v>1.1779796648465399</v>
      </c>
      <c r="AO27">
        <v>52</v>
      </c>
      <c r="AP27">
        <v>9.202453987730062E-3</v>
      </c>
      <c r="AQ27">
        <v>6.13</v>
      </c>
      <c r="AR27">
        <v>3.590171227077585</v>
      </c>
      <c r="AS27">
        <v>-10134.330000000016</v>
      </c>
      <c r="AT27">
        <v>0.64340389691809741</v>
      </c>
      <c r="AU27">
        <v>8085406.0099999998</v>
      </c>
    </row>
    <row r="28" spans="1:47" ht="15" x14ac:dyDescent="0.25">
      <c r="A28" t="s">
        <v>815</v>
      </c>
      <c r="B28" t="s">
        <v>107</v>
      </c>
      <c r="C28" t="s">
        <v>98</v>
      </c>
      <c r="D28"/>
      <c r="E28">
        <v>85.054000000000002</v>
      </c>
      <c r="F28" t="s">
        <v>1542</v>
      </c>
      <c r="G28">
        <v>5318040</v>
      </c>
      <c r="H28">
        <v>0.35705049518819765</v>
      </c>
      <c r="I28">
        <v>5055738</v>
      </c>
      <c r="J28">
        <v>0</v>
      </c>
      <c r="K28">
        <v>0.6352557808403011</v>
      </c>
      <c r="L28" s="126">
        <v>82255.399399999995</v>
      </c>
      <c r="M28">
        <v>28032</v>
      </c>
      <c r="N28">
        <v>61</v>
      </c>
      <c r="O28">
        <v>133.73999999999998</v>
      </c>
      <c r="P28">
        <v>0</v>
      </c>
      <c r="Q28">
        <v>-252.59999999999997</v>
      </c>
      <c r="R28">
        <v>10949</v>
      </c>
      <c r="S28">
        <v>3733.3835490000001</v>
      </c>
      <c r="T28">
        <v>4986.94462642504</v>
      </c>
      <c r="U28">
        <v>0.75789358630400905</v>
      </c>
      <c r="V28">
        <v>0.199283677724268</v>
      </c>
      <c r="W28">
        <v>6.0435649602740603E-3</v>
      </c>
      <c r="X28">
        <v>8196.7999999999993</v>
      </c>
      <c r="Y28">
        <v>235.5</v>
      </c>
      <c r="Z28">
        <v>59368.764755838602</v>
      </c>
      <c r="AA28">
        <v>12.5294117647059</v>
      </c>
      <c r="AB28">
        <v>15.853008700636943</v>
      </c>
      <c r="AC28">
        <v>28</v>
      </c>
      <c r="AD28">
        <v>133.33512675</v>
      </c>
      <c r="AE28">
        <v>0.31009999999999999</v>
      </c>
      <c r="AF28">
        <v>0.11243457358162909</v>
      </c>
      <c r="AG28">
        <v>0.15619684007021747</v>
      </c>
      <c r="AH28">
        <v>0.275199734291519</v>
      </c>
      <c r="AI28">
        <v>172.03643600241298</v>
      </c>
      <c r="AJ28">
        <v>7.095109329604937</v>
      </c>
      <c r="AK28">
        <v>1.1565275316918844</v>
      </c>
      <c r="AL28">
        <v>3.6463590688144385</v>
      </c>
      <c r="AM28">
        <v>0.9</v>
      </c>
      <c r="AN28">
        <v>0.73152980357030195</v>
      </c>
      <c r="AO28">
        <v>9</v>
      </c>
      <c r="AP28">
        <v>5.0938337801608578E-2</v>
      </c>
      <c r="AQ28">
        <v>110.22</v>
      </c>
      <c r="AR28">
        <v>4.3042951996647201</v>
      </c>
      <c r="AS28">
        <v>-7156.3699999998789</v>
      </c>
      <c r="AT28">
        <v>0.63470574852527695</v>
      </c>
      <c r="AU28">
        <v>40876806.960000001</v>
      </c>
    </row>
    <row r="29" spans="1:47" ht="15" x14ac:dyDescent="0.25">
      <c r="A29" t="s">
        <v>816</v>
      </c>
      <c r="B29" t="s">
        <v>338</v>
      </c>
      <c r="C29" t="s">
        <v>113</v>
      </c>
      <c r="D29"/>
      <c r="E29">
        <v>85.164000000000001</v>
      </c>
      <c r="F29" t="s">
        <v>1538</v>
      </c>
      <c r="G29">
        <v>1045881</v>
      </c>
      <c r="H29">
        <v>0.41210335464594183</v>
      </c>
      <c r="I29">
        <v>753210</v>
      </c>
      <c r="J29">
        <v>4.0766944403691748E-3</v>
      </c>
      <c r="K29">
        <v>0.52293564480287269</v>
      </c>
      <c r="L29" s="126">
        <v>138727.3995</v>
      </c>
      <c r="M29">
        <v>36389</v>
      </c>
      <c r="N29">
        <v>15</v>
      </c>
      <c r="O29">
        <v>36.019999999999996</v>
      </c>
      <c r="P29">
        <v>0</v>
      </c>
      <c r="Q29">
        <v>183.3</v>
      </c>
      <c r="R29">
        <v>9570</v>
      </c>
      <c r="S29">
        <v>1335.078176</v>
      </c>
      <c r="T29">
        <v>1526.3377786747501</v>
      </c>
      <c r="U29">
        <v>0.39656340462643502</v>
      </c>
      <c r="V29">
        <v>0.1308059856306</v>
      </c>
      <c r="W29">
        <v>7.3260411921757698E-4</v>
      </c>
      <c r="X29">
        <v>8370.7999999999993</v>
      </c>
      <c r="Y29">
        <v>78.489999999999995</v>
      </c>
      <c r="Z29">
        <v>49497.207287552606</v>
      </c>
      <c r="AA29">
        <v>12.891566265060199</v>
      </c>
      <c r="AB29">
        <v>17.009532118741241</v>
      </c>
      <c r="AC29">
        <v>6.5</v>
      </c>
      <c r="AD29">
        <v>205.39664246153845</v>
      </c>
      <c r="AE29">
        <v>0.3987</v>
      </c>
      <c r="AF29">
        <v>0.11058780585797268</v>
      </c>
      <c r="AG29">
        <v>0.19281577527059754</v>
      </c>
      <c r="AH29">
        <v>0.34012181907701311</v>
      </c>
      <c r="AI29">
        <v>190.92514924009964</v>
      </c>
      <c r="AJ29">
        <v>5.5304379364456642</v>
      </c>
      <c r="AK29">
        <v>1.2477728128677912</v>
      </c>
      <c r="AL29">
        <v>3.000094978422911</v>
      </c>
      <c r="AM29">
        <v>0.5</v>
      </c>
      <c r="AN29">
        <v>1.4447071184659801</v>
      </c>
      <c r="AO29">
        <v>125</v>
      </c>
      <c r="AP29">
        <v>7.6923076923076927E-3</v>
      </c>
      <c r="AQ29">
        <v>2.73</v>
      </c>
      <c r="AR29">
        <v>1.5378300265793219</v>
      </c>
      <c r="AS29">
        <v>-39847.960000000021</v>
      </c>
      <c r="AT29">
        <v>0.34109529844407321</v>
      </c>
      <c r="AU29">
        <v>12982089.49</v>
      </c>
    </row>
    <row r="30" spans="1:47" ht="15" x14ac:dyDescent="0.25">
      <c r="A30" t="s">
        <v>817</v>
      </c>
      <c r="B30" t="s">
        <v>439</v>
      </c>
      <c r="C30" t="s">
        <v>375</v>
      </c>
      <c r="D30"/>
      <c r="E30">
        <v>93.679000000000002</v>
      </c>
      <c r="F30" t="s">
        <v>1539</v>
      </c>
      <c r="G30">
        <v>-588425</v>
      </c>
      <c r="H30">
        <v>-1.0917077604910775E-2</v>
      </c>
      <c r="I30">
        <v>-742403</v>
      </c>
      <c r="J30">
        <v>2.4407624879832523E-3</v>
      </c>
      <c r="K30">
        <v>0.68316362725566593</v>
      </c>
      <c r="L30" s="126">
        <v>99288.345000000001</v>
      </c>
      <c r="M30">
        <v>39220</v>
      </c>
      <c r="N30">
        <v>54</v>
      </c>
      <c r="O30">
        <v>70.95</v>
      </c>
      <c r="P30">
        <v>0</v>
      </c>
      <c r="Q30">
        <v>73.31</v>
      </c>
      <c r="R30">
        <v>8059.1</v>
      </c>
      <c r="S30">
        <v>2199.2775040000001</v>
      </c>
      <c r="T30">
        <v>2752.9978932057202</v>
      </c>
      <c r="U30">
        <v>0.44990457648040399</v>
      </c>
      <c r="V30">
        <v>0.16249723390977799</v>
      </c>
      <c r="W30">
        <v>5.4307857822748001E-3</v>
      </c>
      <c r="X30">
        <v>6438.1</v>
      </c>
      <c r="Y30">
        <v>122</v>
      </c>
      <c r="Z30">
        <v>54768.893442623004</v>
      </c>
      <c r="AA30">
        <v>10.6967213114754</v>
      </c>
      <c r="AB30">
        <v>18.026864786885248</v>
      </c>
      <c r="AC30">
        <v>12</v>
      </c>
      <c r="AD30">
        <v>183.27312533333335</v>
      </c>
      <c r="AE30">
        <v>0.73099999999999998</v>
      </c>
      <c r="AF30">
        <v>0.11675090476977232</v>
      </c>
      <c r="AG30">
        <v>0.17144253701222459</v>
      </c>
      <c r="AH30">
        <v>0.29498042744512321</v>
      </c>
      <c r="AI30">
        <v>115.7289153083612</v>
      </c>
      <c r="AJ30">
        <v>4.8929715150086439</v>
      </c>
      <c r="AK30">
        <v>1.3719628712871286</v>
      </c>
      <c r="AL30">
        <v>2.8828629577243441</v>
      </c>
      <c r="AM30">
        <v>0.5</v>
      </c>
      <c r="AN30">
        <v>1.5716839997807901</v>
      </c>
      <c r="AO30">
        <v>26</v>
      </c>
      <c r="AP30">
        <v>2.9073698444895199E-2</v>
      </c>
      <c r="AQ30">
        <v>55.35</v>
      </c>
      <c r="AR30">
        <v>2.9407860727086534</v>
      </c>
      <c r="AS30">
        <v>74395.030000000028</v>
      </c>
      <c r="AT30">
        <v>0.45921141442882385</v>
      </c>
      <c r="AU30">
        <v>17724134.100000001</v>
      </c>
    </row>
    <row r="31" spans="1:47" ht="15" x14ac:dyDescent="0.25">
      <c r="A31" t="s">
        <v>818</v>
      </c>
      <c r="B31" t="s">
        <v>397</v>
      </c>
      <c r="C31" t="s">
        <v>164</v>
      </c>
      <c r="D31"/>
      <c r="E31">
        <v>93.939000000000007</v>
      </c>
      <c r="F31" t="s">
        <v>1538</v>
      </c>
      <c r="G31">
        <v>649279</v>
      </c>
      <c r="H31">
        <v>0.69868523455210207</v>
      </c>
      <c r="I31">
        <v>667364</v>
      </c>
      <c r="J31">
        <v>3.0073823013246057E-3</v>
      </c>
      <c r="K31">
        <v>0.70777058587468289</v>
      </c>
      <c r="L31" s="126">
        <v>133720.18400000001</v>
      </c>
      <c r="M31">
        <v>35804</v>
      </c>
      <c r="N31">
        <v>28</v>
      </c>
      <c r="O31">
        <v>40.98</v>
      </c>
      <c r="P31">
        <v>0</v>
      </c>
      <c r="Q31">
        <v>99.929999999999993</v>
      </c>
      <c r="R31">
        <v>9025.7000000000007</v>
      </c>
      <c r="S31">
        <v>1744.2519930000001</v>
      </c>
      <c r="T31">
        <v>1964.6622739407899</v>
      </c>
      <c r="U31">
        <v>0.455897047669304</v>
      </c>
      <c r="V31">
        <v>8.5591797285680393E-2</v>
      </c>
      <c r="W31">
        <v>1.71993497042832E-3</v>
      </c>
      <c r="X31">
        <v>8013.1</v>
      </c>
      <c r="Y31">
        <v>96.34</v>
      </c>
      <c r="Z31">
        <v>54956.211750051902</v>
      </c>
      <c r="AA31">
        <v>12.700000000000001</v>
      </c>
      <c r="AB31">
        <v>18.105169119784097</v>
      </c>
      <c r="AC31">
        <v>15</v>
      </c>
      <c r="AD31">
        <v>116.28346620000001</v>
      </c>
      <c r="AE31">
        <v>0.34739999999999999</v>
      </c>
      <c r="AF31">
        <v>0.11434715426105296</v>
      </c>
      <c r="AG31">
        <v>0.13021430641023374</v>
      </c>
      <c r="AH31">
        <v>0.25088040975849191</v>
      </c>
      <c r="AI31">
        <v>196.55302179723523</v>
      </c>
      <c r="AJ31">
        <v>6.2741274012799053</v>
      </c>
      <c r="AK31">
        <v>1.1483416657430041</v>
      </c>
      <c r="AL31">
        <v>3.116090369212281</v>
      </c>
      <c r="AM31">
        <v>3.25</v>
      </c>
      <c r="AN31">
        <v>1.1478679244546801</v>
      </c>
      <c r="AO31">
        <v>46</v>
      </c>
      <c r="AP31">
        <v>1.6819571865443424E-2</v>
      </c>
      <c r="AQ31">
        <v>25.22</v>
      </c>
      <c r="AR31">
        <v>0.48035049370365973</v>
      </c>
      <c r="AS31">
        <v>97860.38</v>
      </c>
      <c r="AT31">
        <v>0.65190949989325564</v>
      </c>
      <c r="AU31">
        <v>15743058.880000001</v>
      </c>
    </row>
    <row r="32" spans="1:47" ht="15" x14ac:dyDescent="0.25">
      <c r="A32" t="s">
        <v>819</v>
      </c>
      <c r="B32" t="s">
        <v>108</v>
      </c>
      <c r="C32" t="s">
        <v>109</v>
      </c>
      <c r="D32"/>
      <c r="E32">
        <v>102.843</v>
      </c>
      <c r="F32" t="s">
        <v>1538</v>
      </c>
      <c r="G32">
        <v>366391</v>
      </c>
      <c r="H32">
        <v>0.3768578835993277</v>
      </c>
      <c r="I32">
        <v>296030</v>
      </c>
      <c r="J32">
        <v>7.8580030162140012E-3</v>
      </c>
      <c r="K32">
        <v>0.8100717758835313</v>
      </c>
      <c r="L32" s="126">
        <v>202114.30790000001</v>
      </c>
      <c r="M32">
        <v>63565</v>
      </c>
      <c r="N32">
        <v>32</v>
      </c>
      <c r="O32">
        <v>7.87</v>
      </c>
      <c r="P32">
        <v>0</v>
      </c>
      <c r="Q32">
        <v>-1</v>
      </c>
      <c r="R32">
        <v>12720.1</v>
      </c>
      <c r="S32">
        <v>2435.2134219999998</v>
      </c>
      <c r="T32">
        <v>2809.3256430183301</v>
      </c>
      <c r="U32">
        <v>6.7804086290059906E-2</v>
      </c>
      <c r="V32">
        <v>0.111166507852797</v>
      </c>
      <c r="W32">
        <v>1.44180874180481E-3</v>
      </c>
      <c r="X32">
        <v>11026.2</v>
      </c>
      <c r="Y32">
        <v>161.68</v>
      </c>
      <c r="Z32">
        <v>73838.606815932711</v>
      </c>
      <c r="AA32">
        <v>14.941860465116301</v>
      </c>
      <c r="AB32">
        <v>15.061933584858979</v>
      </c>
      <c r="AC32">
        <v>16</v>
      </c>
      <c r="AD32">
        <v>152.20083887499999</v>
      </c>
      <c r="AE32">
        <v>0.3987</v>
      </c>
      <c r="AF32">
        <v>0.12232960498633973</v>
      </c>
      <c r="AG32">
        <v>0.10600743596969441</v>
      </c>
      <c r="AH32">
        <v>0.23696343240151677</v>
      </c>
      <c r="AI32">
        <v>163.97782485612467</v>
      </c>
      <c r="AJ32">
        <v>7.3056231452891289</v>
      </c>
      <c r="AK32">
        <v>1.4549690850218244</v>
      </c>
      <c r="AL32">
        <v>5.3439236854560619</v>
      </c>
      <c r="AM32">
        <v>0</v>
      </c>
      <c r="AN32">
        <v>1.1491608980111301</v>
      </c>
      <c r="AO32">
        <v>5</v>
      </c>
      <c r="AP32">
        <v>0.15747126436781608</v>
      </c>
      <c r="AQ32">
        <v>165.4</v>
      </c>
      <c r="AR32">
        <v>0</v>
      </c>
      <c r="AS32">
        <v>31589.739999999991</v>
      </c>
      <c r="AT32">
        <v>0.29542014864564553</v>
      </c>
      <c r="AU32">
        <v>30976118.41</v>
      </c>
    </row>
    <row r="33" spans="1:47" ht="15" x14ac:dyDescent="0.25">
      <c r="A33" t="s">
        <v>820</v>
      </c>
      <c r="B33" t="s">
        <v>110</v>
      </c>
      <c r="C33" t="s">
        <v>109</v>
      </c>
      <c r="D33"/>
      <c r="E33">
        <v>108.896</v>
      </c>
      <c r="F33" t="s">
        <v>1538</v>
      </c>
      <c r="G33">
        <v>449441</v>
      </c>
      <c r="H33">
        <v>0.59566428336259736</v>
      </c>
      <c r="I33">
        <v>482155</v>
      </c>
      <c r="J33">
        <v>0</v>
      </c>
      <c r="K33">
        <v>0.7459668545571696</v>
      </c>
      <c r="L33" s="126">
        <v>516823.1888</v>
      </c>
      <c r="M33">
        <v>67542</v>
      </c>
      <c r="N33">
        <v>0</v>
      </c>
      <c r="O33">
        <v>13.27</v>
      </c>
      <c r="P33">
        <v>0</v>
      </c>
      <c r="Q33">
        <v>0</v>
      </c>
      <c r="R33">
        <v>20348.7</v>
      </c>
      <c r="S33">
        <v>1417.4211620000001</v>
      </c>
      <c r="T33">
        <v>1715.8652711831</v>
      </c>
      <c r="U33">
        <v>9.2804523120277801E-2</v>
      </c>
      <c r="V33">
        <v>0.127810635156864</v>
      </c>
      <c r="W33">
        <v>4.6426709127967702E-2</v>
      </c>
      <c r="X33">
        <v>16809.400000000001</v>
      </c>
      <c r="Y33">
        <v>119</v>
      </c>
      <c r="Z33">
        <v>85843.8321008403</v>
      </c>
      <c r="AA33">
        <v>13.096</v>
      </c>
      <c r="AB33">
        <v>11.911102201680674</v>
      </c>
      <c r="AC33">
        <v>13</v>
      </c>
      <c r="AD33">
        <v>109.03239707692309</v>
      </c>
      <c r="AE33">
        <v>0.432</v>
      </c>
      <c r="AF33">
        <v>0.11366455155078187</v>
      </c>
      <c r="AG33">
        <v>0.12911152303161386</v>
      </c>
      <c r="AH33">
        <v>0.25099455470490412</v>
      </c>
      <c r="AI33">
        <v>361.7710908707316</v>
      </c>
      <c r="AJ33">
        <v>6.4651025387006564</v>
      </c>
      <c r="AK33">
        <v>1.3799738875389542</v>
      </c>
      <c r="AL33">
        <v>0.60555865845525003</v>
      </c>
      <c r="AM33">
        <v>2.7</v>
      </c>
      <c r="AN33">
        <v>0.51623136932115499</v>
      </c>
      <c r="AO33">
        <v>5</v>
      </c>
      <c r="AP33">
        <v>0.26014319809069214</v>
      </c>
      <c r="AQ33">
        <v>152.19999999999999</v>
      </c>
      <c r="AR33">
        <v>0</v>
      </c>
      <c r="AS33">
        <v>5969.5</v>
      </c>
      <c r="AT33">
        <v>0.26698721839270334</v>
      </c>
      <c r="AU33">
        <v>28842660.59</v>
      </c>
    </row>
    <row r="34" spans="1:47" ht="15" x14ac:dyDescent="0.25">
      <c r="A34" t="s">
        <v>821</v>
      </c>
      <c r="B34" t="s">
        <v>449</v>
      </c>
      <c r="C34" t="s">
        <v>168</v>
      </c>
      <c r="D34"/>
      <c r="E34">
        <v>92.548000000000002</v>
      </c>
      <c r="F34" t="s">
        <v>1538</v>
      </c>
      <c r="G34">
        <v>210610</v>
      </c>
      <c r="H34">
        <v>2.3719300828547354E-2</v>
      </c>
      <c r="I34">
        <v>210610</v>
      </c>
      <c r="J34">
        <v>0</v>
      </c>
      <c r="K34">
        <v>0.68942080556939467</v>
      </c>
      <c r="L34" s="126">
        <v>125357.8786</v>
      </c>
      <c r="M34">
        <v>35345</v>
      </c>
      <c r="N34">
        <v>43</v>
      </c>
      <c r="O34">
        <v>52.710000000000008</v>
      </c>
      <c r="P34">
        <v>0</v>
      </c>
      <c r="Q34">
        <v>7.7700000000000387</v>
      </c>
      <c r="R34">
        <v>9961.1</v>
      </c>
      <c r="S34">
        <v>1823.0958539999999</v>
      </c>
      <c r="T34">
        <v>2200.3097407805503</v>
      </c>
      <c r="U34">
        <v>0.43299858220181098</v>
      </c>
      <c r="V34">
        <v>0.14679613768679001</v>
      </c>
      <c r="W34">
        <v>0</v>
      </c>
      <c r="X34">
        <v>8253.4</v>
      </c>
      <c r="Y34">
        <v>119.12</v>
      </c>
      <c r="Z34">
        <v>51618.354348556102</v>
      </c>
      <c r="AA34">
        <v>10.015625</v>
      </c>
      <c r="AB34">
        <v>15.304699916051039</v>
      </c>
      <c r="AC34">
        <v>17.3</v>
      </c>
      <c r="AD34">
        <v>105.38126323699422</v>
      </c>
      <c r="AE34">
        <v>0.56540000000000001</v>
      </c>
      <c r="AF34">
        <v>0.10234644055613083</v>
      </c>
      <c r="AG34">
        <v>0.1906672727897622</v>
      </c>
      <c r="AH34">
        <v>0.29760330955630099</v>
      </c>
      <c r="AI34">
        <v>106.82323673366217</v>
      </c>
      <c r="AJ34">
        <v>8.6544365824728242</v>
      </c>
      <c r="AK34">
        <v>2.0138085946526041</v>
      </c>
      <c r="AL34">
        <v>5.167634185541389</v>
      </c>
      <c r="AM34">
        <v>0.5</v>
      </c>
      <c r="AN34">
        <v>1.16464940370159</v>
      </c>
      <c r="AO34">
        <v>112</v>
      </c>
      <c r="AP34">
        <v>1.9786910197869101E-2</v>
      </c>
      <c r="AQ34">
        <v>11.38</v>
      </c>
      <c r="AR34">
        <v>4.7106224912668964</v>
      </c>
      <c r="AS34">
        <v>-70963.839999999967</v>
      </c>
      <c r="AT34">
        <v>0.51246772117215178</v>
      </c>
      <c r="AU34">
        <v>18160032.02</v>
      </c>
    </row>
    <row r="35" spans="1:47" ht="15" x14ac:dyDescent="0.25">
      <c r="A35" t="s">
        <v>822</v>
      </c>
      <c r="B35" t="s">
        <v>508</v>
      </c>
      <c r="C35" t="s">
        <v>176</v>
      </c>
      <c r="D35"/>
      <c r="E35">
        <v>100.959</v>
      </c>
      <c r="F35" t="s">
        <v>1538</v>
      </c>
      <c r="G35">
        <v>4182583</v>
      </c>
      <c r="H35">
        <v>0.32703580547905037</v>
      </c>
      <c r="I35">
        <v>3989503</v>
      </c>
      <c r="J35">
        <v>0</v>
      </c>
      <c r="K35">
        <v>0.77876723141109261</v>
      </c>
      <c r="L35" s="126">
        <v>216129.1758</v>
      </c>
      <c r="M35">
        <v>59866</v>
      </c>
      <c r="N35">
        <v>358</v>
      </c>
      <c r="O35">
        <v>262.18999999999994</v>
      </c>
      <c r="P35">
        <v>0</v>
      </c>
      <c r="Q35">
        <v>-55.1</v>
      </c>
      <c r="R35">
        <v>10734</v>
      </c>
      <c r="S35">
        <v>7574.8041549999998</v>
      </c>
      <c r="T35">
        <v>9091.4931512210496</v>
      </c>
      <c r="U35">
        <v>0.136361063317815</v>
      </c>
      <c r="V35">
        <v>0.139684503697904</v>
      </c>
      <c r="W35">
        <v>2.9996410778490901E-2</v>
      </c>
      <c r="X35">
        <v>8943.3000000000011</v>
      </c>
      <c r="Y35">
        <v>436.92</v>
      </c>
      <c r="Z35">
        <v>64777.263572278702</v>
      </c>
      <c r="AA35">
        <v>12.459016393442601</v>
      </c>
      <c r="AB35">
        <v>17.336821740822117</v>
      </c>
      <c r="AC35">
        <v>36.94</v>
      </c>
      <c r="AD35">
        <v>205.05696142393072</v>
      </c>
      <c r="AE35">
        <v>0.8196</v>
      </c>
      <c r="AF35">
        <v>0.11837613765812773</v>
      </c>
      <c r="AG35">
        <v>0.1599516814254687</v>
      </c>
      <c r="AH35">
        <v>0.28812512483659397</v>
      </c>
      <c r="AI35">
        <v>154.75264785905213</v>
      </c>
      <c r="AJ35">
        <v>5.4034954330284135</v>
      </c>
      <c r="AK35">
        <v>1.0458002799813346</v>
      </c>
      <c r="AL35">
        <v>2.6050412422230962</v>
      </c>
      <c r="AM35">
        <v>2</v>
      </c>
      <c r="AN35">
        <v>0.76985520332603097</v>
      </c>
      <c r="AO35">
        <v>47</v>
      </c>
      <c r="AP35">
        <v>8.7814397224631399E-2</v>
      </c>
      <c r="AQ35">
        <v>90.23</v>
      </c>
      <c r="AR35">
        <v>3.9545636603515875</v>
      </c>
      <c r="AS35">
        <v>-37552.5</v>
      </c>
      <c r="AT35">
        <v>0.33617444140449271</v>
      </c>
      <c r="AU35">
        <v>81308129.870000005</v>
      </c>
    </row>
    <row r="36" spans="1:47" ht="15" x14ac:dyDescent="0.25">
      <c r="A36" t="s">
        <v>823</v>
      </c>
      <c r="B36" t="s">
        <v>111</v>
      </c>
      <c r="C36" t="s">
        <v>109</v>
      </c>
      <c r="D36"/>
      <c r="E36">
        <v>85.909000000000006</v>
      </c>
      <c r="F36" t="s">
        <v>1542</v>
      </c>
      <c r="G36">
        <v>1345885</v>
      </c>
      <c r="H36">
        <v>0.29242313365659311</v>
      </c>
      <c r="I36">
        <v>2720336</v>
      </c>
      <c r="J36">
        <v>9.2655539733122998E-3</v>
      </c>
      <c r="K36">
        <v>0.75659591700609274</v>
      </c>
      <c r="L36" s="126">
        <v>186922.3609</v>
      </c>
      <c r="M36">
        <v>31969</v>
      </c>
      <c r="N36">
        <v>41</v>
      </c>
      <c r="O36">
        <v>212.59999999999997</v>
      </c>
      <c r="P36">
        <v>0</v>
      </c>
      <c r="Q36">
        <v>-48.35</v>
      </c>
      <c r="R36">
        <v>14700.2</v>
      </c>
      <c r="S36">
        <v>3257.0671969999999</v>
      </c>
      <c r="T36">
        <v>4293.37520818749</v>
      </c>
      <c r="U36">
        <v>0.66806688115130097</v>
      </c>
      <c r="V36">
        <v>0.18324280031733101</v>
      </c>
      <c r="W36">
        <v>2.03141077534238E-2</v>
      </c>
      <c r="X36">
        <v>11152</v>
      </c>
      <c r="Y36">
        <v>232.07</v>
      </c>
      <c r="Z36">
        <v>64420.692549661704</v>
      </c>
      <c r="AA36">
        <v>9.8663967611336005</v>
      </c>
      <c r="AB36">
        <v>14.034848093247726</v>
      </c>
      <c r="AC36">
        <v>38.22</v>
      </c>
      <c r="AD36">
        <v>85.218921951857666</v>
      </c>
      <c r="AE36">
        <v>0.33229999999999998</v>
      </c>
      <c r="AF36">
        <v>0.12086855686836755</v>
      </c>
      <c r="AG36">
        <v>0.12529470692686648</v>
      </c>
      <c r="AH36">
        <v>0.27302214016086912</v>
      </c>
      <c r="AI36">
        <v>243.20069316641735</v>
      </c>
      <c r="AJ36">
        <v>8.117619858582211</v>
      </c>
      <c r="AK36">
        <v>1.0469200791293249</v>
      </c>
      <c r="AL36">
        <v>2.7272450799814676</v>
      </c>
      <c r="AM36">
        <v>1</v>
      </c>
      <c r="AN36">
        <v>0.540347050265367</v>
      </c>
      <c r="AO36">
        <v>20</v>
      </c>
      <c r="AP36">
        <v>8.7555336940482051E-2</v>
      </c>
      <c r="AQ36">
        <v>86.2</v>
      </c>
      <c r="AR36">
        <v>4.6054782114497108</v>
      </c>
      <c r="AS36">
        <v>182742.32999999984</v>
      </c>
      <c r="AT36">
        <v>0.58620050768465759</v>
      </c>
      <c r="AU36">
        <v>47879655.490000002</v>
      </c>
    </row>
    <row r="37" spans="1:47" ht="15" x14ac:dyDescent="0.25">
      <c r="A37" t="s">
        <v>824</v>
      </c>
      <c r="B37" t="s">
        <v>112</v>
      </c>
      <c r="C37" t="s">
        <v>113</v>
      </c>
      <c r="D37"/>
      <c r="E37">
        <v>93.053000000000011</v>
      </c>
      <c r="F37" t="s">
        <v>1542</v>
      </c>
      <c r="G37">
        <v>1141562</v>
      </c>
      <c r="H37">
        <v>0.24967699636985405</v>
      </c>
      <c r="I37">
        <v>349290</v>
      </c>
      <c r="J37">
        <v>0</v>
      </c>
      <c r="K37">
        <v>0.58961336660866925</v>
      </c>
      <c r="L37" s="126">
        <v>91613.763999999996</v>
      </c>
      <c r="M37">
        <v>29602</v>
      </c>
      <c r="N37">
        <v>0</v>
      </c>
      <c r="O37">
        <v>8.9500000000000011</v>
      </c>
      <c r="P37">
        <v>0</v>
      </c>
      <c r="Q37">
        <v>-131.25</v>
      </c>
      <c r="R37">
        <v>11840</v>
      </c>
      <c r="S37">
        <v>1179.9799350000001</v>
      </c>
      <c r="T37">
        <v>1491.6585525279002</v>
      </c>
      <c r="U37">
        <v>0.52657247006492502</v>
      </c>
      <c r="V37">
        <v>0.20632145579661901</v>
      </c>
      <c r="W37">
        <v>2.7809032193416101E-4</v>
      </c>
      <c r="X37">
        <v>9366.1</v>
      </c>
      <c r="Y37">
        <v>72</v>
      </c>
      <c r="Z37">
        <v>43478.083333333299</v>
      </c>
      <c r="AA37">
        <v>8.9861111111111089</v>
      </c>
      <c r="AB37">
        <v>16.388610208333333</v>
      </c>
      <c r="AC37">
        <v>11</v>
      </c>
      <c r="AD37">
        <v>107.27090318181818</v>
      </c>
      <c r="AE37">
        <v>1.1407</v>
      </c>
      <c r="AF37">
        <v>0.1253572473973435</v>
      </c>
      <c r="AG37">
        <v>0.2272233923144272</v>
      </c>
      <c r="AH37">
        <v>0.35345583186191942</v>
      </c>
      <c r="AI37">
        <v>261.91970798215311</v>
      </c>
      <c r="AJ37">
        <v>6.2640142367177898</v>
      </c>
      <c r="AK37">
        <v>1.4400350417394681</v>
      </c>
      <c r="AL37">
        <v>2.680670549407882</v>
      </c>
      <c r="AM37">
        <v>3.5</v>
      </c>
      <c r="AN37">
        <v>0.85775876129173301</v>
      </c>
      <c r="AO37">
        <v>44</v>
      </c>
      <c r="AP37">
        <v>5.7471264367816091E-2</v>
      </c>
      <c r="AQ37">
        <v>15.16</v>
      </c>
      <c r="AR37">
        <v>4.3091807318547453</v>
      </c>
      <c r="AS37">
        <v>25430.109999999986</v>
      </c>
      <c r="AT37">
        <v>0.53764567709459488</v>
      </c>
      <c r="AU37">
        <v>13971003.82</v>
      </c>
    </row>
    <row r="38" spans="1:47" ht="15" x14ac:dyDescent="0.25">
      <c r="A38" t="s">
        <v>825</v>
      </c>
      <c r="B38" t="s">
        <v>511</v>
      </c>
      <c r="C38" t="s">
        <v>176</v>
      </c>
      <c r="D38"/>
      <c r="E38">
        <v>103.45100000000001</v>
      </c>
      <c r="F38" t="s">
        <v>1538</v>
      </c>
      <c r="G38">
        <v>28091</v>
      </c>
      <c r="H38">
        <v>0.19517783269213612</v>
      </c>
      <c r="I38">
        <v>154863</v>
      </c>
      <c r="J38">
        <v>7.8865864060833832E-3</v>
      </c>
      <c r="K38">
        <v>0.76413020000930754</v>
      </c>
      <c r="L38" s="126">
        <v>199974.36300000001</v>
      </c>
      <c r="M38">
        <v>60223</v>
      </c>
      <c r="N38">
        <v>60</v>
      </c>
      <c r="O38">
        <v>47.67</v>
      </c>
      <c r="P38">
        <v>0</v>
      </c>
      <c r="Q38">
        <v>24.79</v>
      </c>
      <c r="R38">
        <v>10502.5</v>
      </c>
      <c r="S38">
        <v>2510.6656699999999</v>
      </c>
      <c r="T38">
        <v>2823.5199256798201</v>
      </c>
      <c r="U38">
        <v>0.16000311781855001</v>
      </c>
      <c r="V38">
        <v>7.9881507679993094E-2</v>
      </c>
      <c r="W38">
        <v>1.3618298688092501E-2</v>
      </c>
      <c r="X38">
        <v>9338.8000000000011</v>
      </c>
      <c r="Y38">
        <v>135.05000000000001</v>
      </c>
      <c r="Z38">
        <v>64029.292854498301</v>
      </c>
      <c r="AA38">
        <v>15.908496732026098</v>
      </c>
      <c r="AB38">
        <v>18.590638059977785</v>
      </c>
      <c r="AC38">
        <v>11.5</v>
      </c>
      <c r="AD38">
        <v>218.31875391304348</v>
      </c>
      <c r="AE38">
        <v>0.66449999999999998</v>
      </c>
      <c r="AF38">
        <v>0.12679852672539757</v>
      </c>
      <c r="AG38">
        <v>0.10267978156654209</v>
      </c>
      <c r="AH38">
        <v>0.24530407463965725</v>
      </c>
      <c r="AI38">
        <v>227.01907578160339</v>
      </c>
      <c r="AJ38">
        <v>4.3952827960818919</v>
      </c>
      <c r="AK38">
        <v>1.0531399426986381</v>
      </c>
      <c r="AL38">
        <v>1.3233263037112544</v>
      </c>
      <c r="AM38">
        <v>2</v>
      </c>
      <c r="AN38">
        <v>0.94694345376539502</v>
      </c>
      <c r="AO38">
        <v>29</v>
      </c>
      <c r="AP38">
        <v>6.7422096317280453E-2</v>
      </c>
      <c r="AQ38">
        <v>51.9</v>
      </c>
      <c r="AR38">
        <v>5.5113072260587677</v>
      </c>
      <c r="AS38">
        <v>-104236.17000000004</v>
      </c>
      <c r="AT38">
        <v>0.26771120558371014</v>
      </c>
      <c r="AU38">
        <v>26368342.75</v>
      </c>
    </row>
    <row r="39" spans="1:47" ht="15" x14ac:dyDescent="0.25">
      <c r="A39" t="s">
        <v>826</v>
      </c>
      <c r="B39" t="s">
        <v>114</v>
      </c>
      <c r="C39" t="s">
        <v>115</v>
      </c>
      <c r="D39"/>
      <c r="E39">
        <v>88.088000000000008</v>
      </c>
      <c r="F39" t="s">
        <v>1538</v>
      </c>
      <c r="G39">
        <v>221099</v>
      </c>
      <c r="H39">
        <v>0.42451645898423734</v>
      </c>
      <c r="I39">
        <v>376469</v>
      </c>
      <c r="J39">
        <v>0</v>
      </c>
      <c r="K39">
        <v>0.79505998310391557</v>
      </c>
      <c r="L39" s="126">
        <v>99652.181700000001</v>
      </c>
      <c r="M39">
        <v>30493</v>
      </c>
      <c r="N39">
        <v>51</v>
      </c>
      <c r="O39">
        <v>58.97</v>
      </c>
      <c r="P39">
        <v>0</v>
      </c>
      <c r="Q39">
        <v>-94.670000000000016</v>
      </c>
      <c r="R39">
        <v>10568.9</v>
      </c>
      <c r="S39">
        <v>2387.8772650000001</v>
      </c>
      <c r="T39">
        <v>2957.2810098640898</v>
      </c>
      <c r="U39">
        <v>0.50058443183846002</v>
      </c>
      <c r="V39">
        <v>0.152876523995047</v>
      </c>
      <c r="W39">
        <v>2.9268045315553499E-3</v>
      </c>
      <c r="X39">
        <v>8533.9</v>
      </c>
      <c r="Y39">
        <v>190.63</v>
      </c>
      <c r="Z39">
        <v>47644.087761632501</v>
      </c>
      <c r="AA39">
        <v>11.942028985507198</v>
      </c>
      <c r="AB39">
        <v>12.52624070188323</v>
      </c>
      <c r="AC39">
        <v>15</v>
      </c>
      <c r="AD39">
        <v>159.19181766666668</v>
      </c>
      <c r="AE39">
        <v>0.68669999999999998</v>
      </c>
      <c r="AF39">
        <v>0.11455683845848802</v>
      </c>
      <c r="AG39">
        <v>0.14858667631297123</v>
      </c>
      <c r="AH39">
        <v>0.26780981529054365</v>
      </c>
      <c r="AI39">
        <v>201.43916400158867</v>
      </c>
      <c r="AJ39">
        <v>4.7281263876992679</v>
      </c>
      <c r="AK39">
        <v>0.91038152894314484</v>
      </c>
      <c r="AL39">
        <v>1.905165962595528</v>
      </c>
      <c r="AM39">
        <v>1.25</v>
      </c>
      <c r="AN39">
        <v>1.49845294779802</v>
      </c>
      <c r="AO39">
        <v>31</v>
      </c>
      <c r="AP39">
        <v>0</v>
      </c>
      <c r="AQ39">
        <v>40</v>
      </c>
      <c r="AR39">
        <v>3.7843270904047279</v>
      </c>
      <c r="AS39">
        <v>71008.030000000028</v>
      </c>
      <c r="AT39">
        <v>0.62260784207898179</v>
      </c>
      <c r="AU39">
        <v>25237270.129999999</v>
      </c>
    </row>
    <row r="40" spans="1:47" ht="15" x14ac:dyDescent="0.25">
      <c r="A40" t="s">
        <v>827</v>
      </c>
      <c r="B40" t="s">
        <v>116</v>
      </c>
      <c r="C40" t="s">
        <v>117</v>
      </c>
      <c r="D40"/>
      <c r="E40">
        <v>89.779000000000011</v>
      </c>
      <c r="F40" t="s">
        <v>1538</v>
      </c>
      <c r="G40">
        <v>249393</v>
      </c>
      <c r="H40">
        <v>0.36916318627685907</v>
      </c>
      <c r="I40">
        <v>227891</v>
      </c>
      <c r="J40">
        <v>3.5909156172601172E-3</v>
      </c>
      <c r="K40">
        <v>0.7331559818809944</v>
      </c>
      <c r="L40" s="126">
        <v>128475.94620000001</v>
      </c>
      <c r="M40">
        <v>35469</v>
      </c>
      <c r="N40">
        <v>38</v>
      </c>
      <c r="O40">
        <v>49.129999999999995</v>
      </c>
      <c r="P40">
        <v>0</v>
      </c>
      <c r="Q40">
        <v>-45.839999999999989</v>
      </c>
      <c r="R40">
        <v>9674.6</v>
      </c>
      <c r="S40">
        <v>1945.044349</v>
      </c>
      <c r="T40">
        <v>2296.6608684388902</v>
      </c>
      <c r="U40">
        <v>0.41081432534472301</v>
      </c>
      <c r="V40">
        <v>0.131177679897725</v>
      </c>
      <c r="W40">
        <v>0</v>
      </c>
      <c r="X40">
        <v>8193.5</v>
      </c>
      <c r="Y40">
        <v>112</v>
      </c>
      <c r="Z40">
        <v>58188.75</v>
      </c>
      <c r="AA40">
        <v>12.991379310344801</v>
      </c>
      <c r="AB40">
        <v>17.366467401785716</v>
      </c>
      <c r="AC40">
        <v>10</v>
      </c>
      <c r="AD40">
        <v>194.50443490000001</v>
      </c>
      <c r="AE40">
        <v>0.63129999999999997</v>
      </c>
      <c r="AF40">
        <v>0.11897902698855223</v>
      </c>
      <c r="AG40">
        <v>0.13359175869543943</v>
      </c>
      <c r="AH40">
        <v>0.26587558729383531</v>
      </c>
      <c r="AI40">
        <v>152.5271134061941</v>
      </c>
      <c r="AJ40">
        <v>7.2618939434796683</v>
      </c>
      <c r="AK40">
        <v>1.3933297041850934</v>
      </c>
      <c r="AL40">
        <v>3.5147031401682667</v>
      </c>
      <c r="AM40">
        <v>2.5</v>
      </c>
      <c r="AN40">
        <v>1.62585908911281</v>
      </c>
      <c r="AO40">
        <v>115</v>
      </c>
      <c r="AP40">
        <v>6.219151036525173E-2</v>
      </c>
      <c r="AQ40">
        <v>8.1199999999999992</v>
      </c>
      <c r="AR40">
        <v>3.3678974756686628</v>
      </c>
      <c r="AS40">
        <v>110562.03000000003</v>
      </c>
      <c r="AT40">
        <v>0.57797311095312887</v>
      </c>
      <c r="AU40">
        <v>18817623.219999999</v>
      </c>
    </row>
    <row r="41" spans="1:47" ht="15" x14ac:dyDescent="0.25">
      <c r="A41" t="s">
        <v>828</v>
      </c>
      <c r="B41" t="s">
        <v>118</v>
      </c>
      <c r="C41" t="s">
        <v>119</v>
      </c>
      <c r="D41"/>
      <c r="E41">
        <v>89.356999999999999</v>
      </c>
      <c r="F41" t="s">
        <v>1542</v>
      </c>
      <c r="G41">
        <v>-177432</v>
      </c>
      <c r="H41">
        <v>0.19180075470371613</v>
      </c>
      <c r="I41">
        <v>168706</v>
      </c>
      <c r="J41">
        <v>1.0042560979617039E-2</v>
      </c>
      <c r="K41">
        <v>0.71246264117261826</v>
      </c>
      <c r="L41" s="126">
        <v>143262.88630000001</v>
      </c>
      <c r="M41">
        <v>30588</v>
      </c>
      <c r="N41">
        <v>32</v>
      </c>
      <c r="O41">
        <v>32.65</v>
      </c>
      <c r="P41">
        <v>0</v>
      </c>
      <c r="Q41">
        <v>-59.97</v>
      </c>
      <c r="R41">
        <v>10633.300000000001</v>
      </c>
      <c r="S41">
        <v>969.11530700000003</v>
      </c>
      <c r="T41">
        <v>1203.7526853739901</v>
      </c>
      <c r="U41">
        <v>0.49005606615601599</v>
      </c>
      <c r="V41">
        <v>0.16312761325521</v>
      </c>
      <c r="W41">
        <v>0</v>
      </c>
      <c r="X41">
        <v>8560.7000000000007</v>
      </c>
      <c r="Y41">
        <v>56</v>
      </c>
      <c r="Z41">
        <v>49487.107142857101</v>
      </c>
      <c r="AA41">
        <v>10.152542372881401</v>
      </c>
      <c r="AB41">
        <v>17.305630482142856</v>
      </c>
      <c r="AC41">
        <v>9.25</v>
      </c>
      <c r="AD41">
        <v>104.76922237837839</v>
      </c>
      <c r="AE41">
        <v>1.3844000000000001</v>
      </c>
      <c r="AF41">
        <v>0.12362562694054662</v>
      </c>
      <c r="AG41">
        <v>0.18404699697257712</v>
      </c>
      <c r="AH41">
        <v>0.31690891430421025</v>
      </c>
      <c r="AI41">
        <v>220.84988076656185</v>
      </c>
      <c r="AJ41">
        <v>4.6562317256072774</v>
      </c>
      <c r="AK41">
        <v>0.8013155226628168</v>
      </c>
      <c r="AL41">
        <v>2.5832839475024416</v>
      </c>
      <c r="AM41">
        <v>0</v>
      </c>
      <c r="AN41">
        <v>0.762104514066822</v>
      </c>
      <c r="AO41">
        <v>21</v>
      </c>
      <c r="AP41">
        <v>0</v>
      </c>
      <c r="AQ41">
        <v>19</v>
      </c>
      <c r="AR41">
        <v>3.8257875487000077</v>
      </c>
      <c r="AS41">
        <v>31688.799999999988</v>
      </c>
      <c r="AT41">
        <v>0.5969304583943017</v>
      </c>
      <c r="AU41">
        <v>10304910.609999999</v>
      </c>
    </row>
    <row r="42" spans="1:47" ht="15" x14ac:dyDescent="0.25">
      <c r="A42" t="s">
        <v>829</v>
      </c>
      <c r="B42" t="s">
        <v>568</v>
      </c>
      <c r="C42" t="s">
        <v>115</v>
      </c>
      <c r="D42"/>
      <c r="E42">
        <v>92.868000000000009</v>
      </c>
      <c r="F42" t="s">
        <v>1538</v>
      </c>
      <c r="G42">
        <v>-108299</v>
      </c>
      <c r="H42">
        <v>0.30401651914697608</v>
      </c>
      <c r="I42">
        <v>-108299</v>
      </c>
      <c r="J42">
        <v>0</v>
      </c>
      <c r="K42">
        <v>0.72658526757377695</v>
      </c>
      <c r="L42" s="126">
        <v>191556.71410000001</v>
      </c>
      <c r="M42">
        <v>40627</v>
      </c>
      <c r="N42">
        <v>0</v>
      </c>
      <c r="O42">
        <v>29.560000000000002</v>
      </c>
      <c r="P42">
        <v>0</v>
      </c>
      <c r="Q42">
        <v>56.20999999999998</v>
      </c>
      <c r="R42">
        <v>10529</v>
      </c>
      <c r="S42">
        <v>1713.9875930000001</v>
      </c>
      <c r="T42">
        <v>1937.4582378105301</v>
      </c>
      <c r="U42">
        <v>0.24320939527360999</v>
      </c>
      <c r="V42">
        <v>0.11923768458690399</v>
      </c>
      <c r="W42">
        <v>7.9575430158904299E-4</v>
      </c>
      <c r="X42">
        <v>9314.6</v>
      </c>
      <c r="Y42">
        <v>110.4</v>
      </c>
      <c r="Z42">
        <v>53749.214492753599</v>
      </c>
      <c r="AA42">
        <v>14.099173553718998</v>
      </c>
      <c r="AB42">
        <v>15.525249936594202</v>
      </c>
      <c r="AC42">
        <v>16.350000000000001</v>
      </c>
      <c r="AD42">
        <v>104.83104544342507</v>
      </c>
      <c r="AE42">
        <v>0.52049999999999996</v>
      </c>
      <c r="AF42">
        <v>0.12955878925591374</v>
      </c>
      <c r="AG42">
        <v>0.13448991959489162</v>
      </c>
      <c r="AH42">
        <v>0.26795923510153374</v>
      </c>
      <c r="AI42">
        <v>173.65294895690647</v>
      </c>
      <c r="AJ42">
        <v>6.3760312660639231</v>
      </c>
      <c r="AK42">
        <v>1.0378396312311222</v>
      </c>
      <c r="AL42">
        <v>3.4817005499951281</v>
      </c>
      <c r="AM42">
        <v>2</v>
      </c>
      <c r="AN42">
        <v>1.2254928082585499</v>
      </c>
      <c r="AO42">
        <v>220</v>
      </c>
      <c r="AP42">
        <v>0</v>
      </c>
      <c r="AQ42">
        <v>5.09</v>
      </c>
      <c r="AR42">
        <v>2.3382169542721702</v>
      </c>
      <c r="AS42">
        <v>77698.949999999953</v>
      </c>
      <c r="AT42">
        <v>0.48455880379163152</v>
      </c>
      <c r="AU42">
        <v>18046594.140000001</v>
      </c>
    </row>
    <row r="43" spans="1:47" ht="15" x14ac:dyDescent="0.25">
      <c r="A43" t="s">
        <v>830</v>
      </c>
      <c r="B43" t="s">
        <v>637</v>
      </c>
      <c r="C43" t="s">
        <v>274</v>
      </c>
      <c r="D43"/>
      <c r="E43">
        <v>99.929000000000002</v>
      </c>
      <c r="F43" t="s">
        <v>1538</v>
      </c>
      <c r="G43">
        <v>157109</v>
      </c>
      <c r="H43">
        <v>0.23065840300363077</v>
      </c>
      <c r="I43">
        <v>94148</v>
      </c>
      <c r="J43">
        <v>0</v>
      </c>
      <c r="K43">
        <v>0.67964133612272359</v>
      </c>
      <c r="L43" s="126">
        <v>221580.03200000001</v>
      </c>
      <c r="M43">
        <v>40786</v>
      </c>
      <c r="N43">
        <v>0</v>
      </c>
      <c r="O43">
        <v>20.87</v>
      </c>
      <c r="P43">
        <v>0</v>
      </c>
      <c r="Q43">
        <v>47.529999999999994</v>
      </c>
      <c r="R43">
        <v>11363.5</v>
      </c>
      <c r="S43">
        <v>1461.6998000000001</v>
      </c>
      <c r="T43">
        <v>1715.54950694032</v>
      </c>
      <c r="U43">
        <v>0.38449789279577101</v>
      </c>
      <c r="V43">
        <v>0.134569185136373</v>
      </c>
      <c r="W43">
        <v>1.36827001002531E-3</v>
      </c>
      <c r="X43">
        <v>9682.1</v>
      </c>
      <c r="Y43">
        <v>74.5</v>
      </c>
      <c r="Z43">
        <v>62433.4228187919</v>
      </c>
      <c r="AA43">
        <v>12.105263157894699</v>
      </c>
      <c r="AB43">
        <v>19.620131543624161</v>
      </c>
      <c r="AC43">
        <v>17.5</v>
      </c>
      <c r="AD43">
        <v>83.525702857142861</v>
      </c>
      <c r="AE43">
        <v>0.4541</v>
      </c>
      <c r="AF43">
        <v>0.12230963817128791</v>
      </c>
      <c r="AG43">
        <v>0.13623018817305715</v>
      </c>
      <c r="AH43">
        <v>0.26118536351291316</v>
      </c>
      <c r="AI43">
        <v>235.4751639153265</v>
      </c>
      <c r="AJ43">
        <v>5.2508002463726848</v>
      </c>
      <c r="AK43">
        <v>1.3218593583850968</v>
      </c>
      <c r="AL43">
        <v>2.9573261009779368</v>
      </c>
      <c r="AM43">
        <v>1.5</v>
      </c>
      <c r="AN43">
        <v>1.05827484918593</v>
      </c>
      <c r="AO43">
        <v>116</v>
      </c>
      <c r="AP43">
        <v>1.2465373961218837E-2</v>
      </c>
      <c r="AQ43">
        <v>5.7</v>
      </c>
      <c r="AR43">
        <v>2.4851248930328382</v>
      </c>
      <c r="AS43">
        <v>48312.090000000084</v>
      </c>
      <c r="AT43">
        <v>0.5808382207558016</v>
      </c>
      <c r="AU43">
        <v>16610050.26</v>
      </c>
    </row>
    <row r="44" spans="1:47" ht="15" x14ac:dyDescent="0.25">
      <c r="A44" t="s">
        <v>831</v>
      </c>
      <c r="B44" t="s">
        <v>120</v>
      </c>
      <c r="C44" t="s">
        <v>109</v>
      </c>
      <c r="D44"/>
      <c r="E44">
        <v>88.736000000000004</v>
      </c>
      <c r="F44" t="s">
        <v>1542</v>
      </c>
      <c r="G44">
        <v>6017615</v>
      </c>
      <c r="H44">
        <v>0.15941549086460971</v>
      </c>
      <c r="I44">
        <v>5579313</v>
      </c>
      <c r="J44">
        <v>1.7743664448933993E-2</v>
      </c>
      <c r="K44">
        <v>0.75181670008244517</v>
      </c>
      <c r="L44" s="126">
        <v>202139.85500000001</v>
      </c>
      <c r="M44">
        <v>38077</v>
      </c>
      <c r="N44">
        <v>71</v>
      </c>
      <c r="O44">
        <v>203.10000000000002</v>
      </c>
      <c r="P44">
        <v>0</v>
      </c>
      <c r="Q44">
        <v>-13.14</v>
      </c>
      <c r="R44">
        <v>11884</v>
      </c>
      <c r="S44">
        <v>6272.8394120000003</v>
      </c>
      <c r="T44">
        <v>7861.9036143827907</v>
      </c>
      <c r="U44">
        <v>0.320194458694043</v>
      </c>
      <c r="V44">
        <v>0.161401025995212</v>
      </c>
      <c r="W44">
        <v>1.6141063934508999E-2</v>
      </c>
      <c r="X44">
        <v>9481.9</v>
      </c>
      <c r="Y44">
        <v>397.24</v>
      </c>
      <c r="Z44">
        <v>66414.322928204609</v>
      </c>
      <c r="AA44">
        <v>14.237864077669901</v>
      </c>
      <c r="AB44">
        <v>15.791056822072299</v>
      </c>
      <c r="AC44">
        <v>38.700000000000003</v>
      </c>
      <c r="AD44">
        <v>162.08887369509043</v>
      </c>
      <c r="AE44">
        <v>0.55379999999999996</v>
      </c>
      <c r="AF44">
        <v>0.160177512453333</v>
      </c>
      <c r="AG44">
        <v>0.13658697198036554</v>
      </c>
      <c r="AH44">
        <v>0.30201619860721757</v>
      </c>
      <c r="AI44">
        <v>169.30913263430438</v>
      </c>
      <c r="AJ44">
        <v>5.0970286305057488</v>
      </c>
      <c r="AK44">
        <v>1.0375248223010425</v>
      </c>
      <c r="AL44">
        <v>3.4980205433082654</v>
      </c>
      <c r="AM44">
        <v>1.9</v>
      </c>
      <c r="AN44">
        <v>0.68291880387177295</v>
      </c>
      <c r="AO44">
        <v>21</v>
      </c>
      <c r="AP44">
        <v>8.9627391742195361E-2</v>
      </c>
      <c r="AQ44">
        <v>173.38</v>
      </c>
      <c r="AR44">
        <v>3.3744370909026884</v>
      </c>
      <c r="AS44">
        <v>237595.03000000003</v>
      </c>
      <c r="AT44">
        <v>0.38571758107115467</v>
      </c>
      <c r="AU44">
        <v>74546116.260000005</v>
      </c>
    </row>
    <row r="45" spans="1:47" ht="15" x14ac:dyDescent="0.25">
      <c r="A45" t="s">
        <v>832</v>
      </c>
      <c r="B45" t="s">
        <v>501</v>
      </c>
      <c r="C45" t="s">
        <v>502</v>
      </c>
      <c r="D45"/>
      <c r="E45">
        <v>100.14100000000001</v>
      </c>
      <c r="F45" t="s">
        <v>1542</v>
      </c>
      <c r="G45">
        <v>835232</v>
      </c>
      <c r="H45">
        <v>0.16174158986160189</v>
      </c>
      <c r="I45">
        <v>1243387</v>
      </c>
      <c r="J45">
        <v>2.6306915029512532E-3</v>
      </c>
      <c r="K45">
        <v>0.57384381909408044</v>
      </c>
      <c r="L45" s="126">
        <v>260885.48490000001</v>
      </c>
      <c r="M45">
        <v>40870</v>
      </c>
      <c r="N45">
        <v>22</v>
      </c>
      <c r="O45">
        <v>63.980000000000004</v>
      </c>
      <c r="P45">
        <v>0</v>
      </c>
      <c r="Q45">
        <v>-88.35</v>
      </c>
      <c r="R45">
        <v>11248.300000000001</v>
      </c>
      <c r="S45">
        <v>1186.7065560000001</v>
      </c>
      <c r="T45">
        <v>1343.6566548115002</v>
      </c>
      <c r="U45">
        <v>0.27617136969790201</v>
      </c>
      <c r="V45">
        <v>0.13100723528824901</v>
      </c>
      <c r="W45">
        <v>0</v>
      </c>
      <c r="X45">
        <v>9934.4</v>
      </c>
      <c r="Y45">
        <v>77.320000000000007</v>
      </c>
      <c r="Z45">
        <v>55809.338204862899</v>
      </c>
      <c r="AA45">
        <v>11.076086956521699</v>
      </c>
      <c r="AB45">
        <v>15.347989601655458</v>
      </c>
      <c r="AC45">
        <v>8.14</v>
      </c>
      <c r="AD45">
        <v>145.7870461916462</v>
      </c>
      <c r="AE45">
        <v>0.29899999999999999</v>
      </c>
      <c r="AF45">
        <v>0.11237672288966026</v>
      </c>
      <c r="AG45">
        <v>0.13477413889639253</v>
      </c>
      <c r="AH45">
        <v>0.2531995190814299</v>
      </c>
      <c r="AI45">
        <v>167.83930196809328</v>
      </c>
      <c r="AJ45">
        <v>7.9060482688677354</v>
      </c>
      <c r="AK45">
        <v>1.1947564967666788</v>
      </c>
      <c r="AL45">
        <v>3.4488806884363576</v>
      </c>
      <c r="AM45">
        <v>2.5</v>
      </c>
      <c r="AN45">
        <v>0.936533348883688</v>
      </c>
      <c r="AO45">
        <v>68</v>
      </c>
      <c r="AP45">
        <v>3.5014005602240897E-2</v>
      </c>
      <c r="AQ45">
        <v>9.9</v>
      </c>
      <c r="AR45">
        <v>3.1654982110821686</v>
      </c>
      <c r="AS45">
        <v>-50858.459999999992</v>
      </c>
      <c r="AT45">
        <v>0.26820727645270825</v>
      </c>
      <c r="AU45">
        <v>13348428.300000001</v>
      </c>
    </row>
    <row r="46" spans="1:47" ht="15" x14ac:dyDescent="0.25">
      <c r="A46" t="s">
        <v>833</v>
      </c>
      <c r="B46" t="s">
        <v>480</v>
      </c>
      <c r="C46" t="s">
        <v>216</v>
      </c>
      <c r="D46"/>
      <c r="E46">
        <v>96.887</v>
      </c>
      <c r="F46" t="s">
        <v>1542</v>
      </c>
      <c r="G46">
        <v>1069565</v>
      </c>
      <c r="H46">
        <v>0.20164610040157513</v>
      </c>
      <c r="I46">
        <v>630434</v>
      </c>
      <c r="J46">
        <v>3.0775272370396168E-2</v>
      </c>
      <c r="K46">
        <v>0.62637838531192847</v>
      </c>
      <c r="L46" s="126">
        <v>149485.50580000001</v>
      </c>
      <c r="M46">
        <v>35565</v>
      </c>
      <c r="N46">
        <v>19</v>
      </c>
      <c r="O46">
        <v>14.91</v>
      </c>
      <c r="P46">
        <v>0</v>
      </c>
      <c r="Q46">
        <v>41.070000000000007</v>
      </c>
      <c r="R46">
        <v>10356.200000000001</v>
      </c>
      <c r="S46">
        <v>867.89947900000004</v>
      </c>
      <c r="T46">
        <v>1027.41833214792</v>
      </c>
      <c r="U46">
        <v>0.488433335031418</v>
      </c>
      <c r="V46">
        <v>0.16433408989291501</v>
      </c>
      <c r="W46">
        <v>0</v>
      </c>
      <c r="X46">
        <v>8748.3000000000011</v>
      </c>
      <c r="Y46">
        <v>52.96</v>
      </c>
      <c r="Z46">
        <v>51457.197885196401</v>
      </c>
      <c r="AA46">
        <v>8.0689655172413808</v>
      </c>
      <c r="AB46">
        <v>16.387830041540784</v>
      </c>
      <c r="AC46">
        <v>7</v>
      </c>
      <c r="AD46">
        <v>123.98563985714286</v>
      </c>
      <c r="AE46">
        <v>0.47620000000000001</v>
      </c>
      <c r="AF46">
        <v>0.11787212005698192</v>
      </c>
      <c r="AG46">
        <v>0.16445545434453743</v>
      </c>
      <c r="AH46">
        <v>0.28790907872076787</v>
      </c>
      <c r="AI46">
        <v>84.663030429126451</v>
      </c>
      <c r="AJ46">
        <v>19.700228092380137</v>
      </c>
      <c r="AK46">
        <v>2.4654517617278406</v>
      </c>
      <c r="AL46">
        <v>5.2540207406197688</v>
      </c>
      <c r="AM46">
        <v>0.5</v>
      </c>
      <c r="AN46">
        <v>1.10938832687921</v>
      </c>
      <c r="AO46">
        <v>46</v>
      </c>
      <c r="AP46">
        <v>0</v>
      </c>
      <c r="AQ46">
        <v>10.54</v>
      </c>
      <c r="AR46">
        <v>2.4316836928052283</v>
      </c>
      <c r="AS46">
        <v>29847.5</v>
      </c>
      <c r="AT46">
        <v>0.4164780828392583</v>
      </c>
      <c r="AU46">
        <v>8988170.6600000001</v>
      </c>
    </row>
    <row r="47" spans="1:47" ht="15" x14ac:dyDescent="0.25">
      <c r="A47" t="s">
        <v>834</v>
      </c>
      <c r="B47" t="s">
        <v>612</v>
      </c>
      <c r="C47" t="s">
        <v>272</v>
      </c>
      <c r="D47"/>
      <c r="E47">
        <v>95.588999999999999</v>
      </c>
      <c r="F47" t="s">
        <v>1542</v>
      </c>
      <c r="G47">
        <v>87028</v>
      </c>
      <c r="H47">
        <v>0.2008382280682886</v>
      </c>
      <c r="I47">
        <v>-1124747</v>
      </c>
      <c r="J47">
        <v>1.424009622671844E-2</v>
      </c>
      <c r="K47">
        <v>0.61611761382562158</v>
      </c>
      <c r="L47" s="126">
        <v>128931.4746</v>
      </c>
      <c r="M47">
        <v>48789</v>
      </c>
      <c r="N47">
        <v>61</v>
      </c>
      <c r="O47">
        <v>21.700000000000003</v>
      </c>
      <c r="P47">
        <v>0</v>
      </c>
      <c r="Q47">
        <v>-11.129999999999995</v>
      </c>
      <c r="R47">
        <v>8721.2000000000007</v>
      </c>
      <c r="S47">
        <v>1116.4694480000001</v>
      </c>
      <c r="T47">
        <v>1243.65964554488</v>
      </c>
      <c r="U47">
        <v>0.22389659515340399</v>
      </c>
      <c r="V47">
        <v>8.3747255392876599E-2</v>
      </c>
      <c r="W47">
        <v>3.3534862120114202E-2</v>
      </c>
      <c r="X47">
        <v>7829.3</v>
      </c>
      <c r="Y47">
        <v>57.76</v>
      </c>
      <c r="Z47">
        <v>52704.449965374006</v>
      </c>
      <c r="AA47">
        <v>12.8032786885246</v>
      </c>
      <c r="AB47">
        <v>19.329457202216069</v>
      </c>
      <c r="AC47">
        <v>9</v>
      </c>
      <c r="AD47">
        <v>124.05216088888889</v>
      </c>
      <c r="AE47">
        <v>0.8528</v>
      </c>
      <c r="AF47">
        <v>0.11958746088367887</v>
      </c>
      <c r="AG47">
        <v>0.15062351347065439</v>
      </c>
      <c r="AH47">
        <v>0.27401862146791756</v>
      </c>
      <c r="AI47">
        <v>110.87092461127516</v>
      </c>
      <c r="AJ47">
        <v>6.7758606928197507</v>
      </c>
      <c r="AK47">
        <v>2.0442831060557101</v>
      </c>
      <c r="AL47">
        <v>2.5370993020099526</v>
      </c>
      <c r="AM47">
        <v>4</v>
      </c>
      <c r="AN47">
        <v>0.97023166811612904</v>
      </c>
      <c r="AO47">
        <v>34</v>
      </c>
      <c r="AP47">
        <v>5.1122194513715712E-2</v>
      </c>
      <c r="AQ47">
        <v>22.62</v>
      </c>
      <c r="AR47">
        <v>0</v>
      </c>
      <c r="AS47">
        <v>22645.869999999995</v>
      </c>
      <c r="AT47">
        <v>0.38031592523355023</v>
      </c>
      <c r="AU47">
        <v>9736964.3699999992</v>
      </c>
    </row>
    <row r="48" spans="1:47" ht="15" x14ac:dyDescent="0.25">
      <c r="A48" t="s">
        <v>835</v>
      </c>
      <c r="B48" t="s">
        <v>440</v>
      </c>
      <c r="C48" t="s">
        <v>375</v>
      </c>
      <c r="D48"/>
      <c r="E48">
        <v>93.125</v>
      </c>
      <c r="F48" t="s">
        <v>1540</v>
      </c>
      <c r="G48">
        <v>258923</v>
      </c>
      <c r="H48">
        <v>0.12438755952972801</v>
      </c>
      <c r="I48">
        <v>345156</v>
      </c>
      <c r="J48">
        <v>2.0489403794130858E-2</v>
      </c>
      <c r="K48">
        <v>0.69707852609707843</v>
      </c>
      <c r="L48" s="126">
        <v>102562.6148</v>
      </c>
      <c r="M48">
        <v>34651</v>
      </c>
      <c r="N48">
        <v>60</v>
      </c>
      <c r="O48">
        <v>51.76</v>
      </c>
      <c r="P48">
        <v>0</v>
      </c>
      <c r="Q48">
        <v>108.50999999999999</v>
      </c>
      <c r="R48">
        <v>8558.7000000000007</v>
      </c>
      <c r="S48">
        <v>1564.367037</v>
      </c>
      <c r="T48">
        <v>1884.7076306954402</v>
      </c>
      <c r="U48">
        <v>0.433905196763616</v>
      </c>
      <c r="V48">
        <v>0.14705174780539701</v>
      </c>
      <c r="W48">
        <v>0</v>
      </c>
      <c r="X48">
        <v>7104</v>
      </c>
      <c r="Y48">
        <v>92</v>
      </c>
      <c r="Z48">
        <v>56018.684782608703</v>
      </c>
      <c r="AA48">
        <v>14.412371134020598</v>
      </c>
      <c r="AB48">
        <v>17.003989532608696</v>
      </c>
      <c r="AC48">
        <v>11.08</v>
      </c>
      <c r="AD48">
        <v>141.1883607400722</v>
      </c>
      <c r="AE48">
        <v>0.90810000000000002</v>
      </c>
      <c r="AF48">
        <v>0.12125644470588967</v>
      </c>
      <c r="AG48">
        <v>0.1507424169864113</v>
      </c>
      <c r="AH48">
        <v>0.27602340945340942</v>
      </c>
      <c r="AI48">
        <v>191.10221126450392</v>
      </c>
      <c r="AJ48">
        <v>4.1523605638325627</v>
      </c>
      <c r="AK48">
        <v>1.0666866139941262</v>
      </c>
      <c r="AL48">
        <v>2.2197961893803062</v>
      </c>
      <c r="AM48">
        <v>0.5</v>
      </c>
      <c r="AN48">
        <v>0.83054843466271</v>
      </c>
      <c r="AO48">
        <v>48</v>
      </c>
      <c r="AP48">
        <v>2.2988505747126436E-3</v>
      </c>
      <c r="AQ48">
        <v>10.65</v>
      </c>
      <c r="AR48">
        <v>3.0008689323357323</v>
      </c>
      <c r="AS48">
        <v>-153701.72999999998</v>
      </c>
      <c r="AT48">
        <v>0.49021601685524246</v>
      </c>
      <c r="AU48">
        <v>13389023.98</v>
      </c>
    </row>
    <row r="49" spans="1:47" ht="15" x14ac:dyDescent="0.25">
      <c r="A49" t="s">
        <v>836</v>
      </c>
      <c r="B49" t="s">
        <v>121</v>
      </c>
      <c r="C49" t="s">
        <v>122</v>
      </c>
      <c r="D49"/>
      <c r="E49">
        <v>100.446</v>
      </c>
      <c r="F49" t="s">
        <v>1542</v>
      </c>
      <c r="G49">
        <v>-2173683</v>
      </c>
      <c r="H49">
        <v>0.66677660174836684</v>
      </c>
      <c r="I49">
        <v>761278</v>
      </c>
      <c r="J49">
        <v>0</v>
      </c>
      <c r="K49">
        <v>0.80722498346952887</v>
      </c>
      <c r="L49" s="126">
        <v>216729.8946</v>
      </c>
      <c r="M49">
        <v>70992</v>
      </c>
      <c r="N49">
        <v>0</v>
      </c>
      <c r="O49">
        <v>34.86</v>
      </c>
      <c r="P49">
        <v>0</v>
      </c>
      <c r="Q49">
        <v>-3.93</v>
      </c>
      <c r="R49">
        <v>14427.6</v>
      </c>
      <c r="S49">
        <v>2288.6118759999999</v>
      </c>
      <c r="T49">
        <v>2591.7614379555803</v>
      </c>
      <c r="U49">
        <v>0.107268777888663</v>
      </c>
      <c r="V49">
        <v>0.10675247234450699</v>
      </c>
      <c r="W49">
        <v>5.26592959093777E-3</v>
      </c>
      <c r="X49">
        <v>12740</v>
      </c>
      <c r="Y49">
        <v>156.45000000000002</v>
      </c>
      <c r="Z49">
        <v>74053.307766059399</v>
      </c>
      <c r="AA49">
        <v>11.804469273742999</v>
      </c>
      <c r="AB49">
        <v>14.62839166506871</v>
      </c>
      <c r="AC49">
        <v>15</v>
      </c>
      <c r="AD49">
        <v>152.57412506666665</v>
      </c>
      <c r="AE49">
        <v>0.40970000000000001</v>
      </c>
      <c r="AF49">
        <v>0.11307449629891207</v>
      </c>
      <c r="AG49">
        <v>0.17036695671352536</v>
      </c>
      <c r="AH49">
        <v>0.29392953742140293</v>
      </c>
      <c r="AI49">
        <v>169.48614313666178</v>
      </c>
      <c r="AJ49">
        <v>9.3762317988697763</v>
      </c>
      <c r="AK49">
        <v>1.9797312884131502</v>
      </c>
      <c r="AL49">
        <v>5.0544648197417814</v>
      </c>
      <c r="AM49">
        <v>0</v>
      </c>
      <c r="AN49">
        <v>0.31809785082119002</v>
      </c>
      <c r="AO49">
        <v>2</v>
      </c>
      <c r="AP49">
        <v>0.90163934426229508</v>
      </c>
      <c r="AQ49">
        <v>54.5</v>
      </c>
      <c r="AR49">
        <v>7.4629572761568621</v>
      </c>
      <c r="AS49">
        <v>-113073.66999999993</v>
      </c>
      <c r="AT49">
        <v>0.2084014353860672</v>
      </c>
      <c r="AU49">
        <v>33019106.399999999</v>
      </c>
    </row>
    <row r="50" spans="1:47" ht="15" x14ac:dyDescent="0.25">
      <c r="A50" t="s">
        <v>837</v>
      </c>
      <c r="B50" t="s">
        <v>472</v>
      </c>
      <c r="C50" t="s">
        <v>162</v>
      </c>
      <c r="D50"/>
      <c r="E50">
        <v>95.775000000000006</v>
      </c>
      <c r="F50" t="s">
        <v>1539</v>
      </c>
      <c r="G50">
        <v>100670</v>
      </c>
      <c r="H50">
        <v>0.24944455137518068</v>
      </c>
      <c r="I50">
        <v>-236753</v>
      </c>
      <c r="J50">
        <v>0</v>
      </c>
      <c r="K50">
        <v>0.77204524928330698</v>
      </c>
      <c r="L50" s="126">
        <v>219416.54019999999</v>
      </c>
      <c r="M50">
        <v>52860</v>
      </c>
      <c r="N50">
        <v>150</v>
      </c>
      <c r="O50">
        <v>55.06</v>
      </c>
      <c r="P50">
        <v>0</v>
      </c>
      <c r="Q50">
        <v>49.779999999999994</v>
      </c>
      <c r="R50">
        <v>10370.200000000001</v>
      </c>
      <c r="S50">
        <v>3305.3521839999999</v>
      </c>
      <c r="T50">
        <v>3719.3533563863803</v>
      </c>
      <c r="U50">
        <v>0.16157637651601001</v>
      </c>
      <c r="V50">
        <v>9.3901557753036102E-2</v>
      </c>
      <c r="W50">
        <v>5.0187656493308804E-3</v>
      </c>
      <c r="X50">
        <v>9215.9</v>
      </c>
      <c r="Y50">
        <v>193.70000000000002</v>
      </c>
      <c r="Z50">
        <v>59260.108415074901</v>
      </c>
      <c r="AA50">
        <v>11.843137254902</v>
      </c>
      <c r="AB50">
        <v>17.064285926690758</v>
      </c>
      <c r="AC50">
        <v>17.8</v>
      </c>
      <c r="AD50">
        <v>185.69394292134831</v>
      </c>
      <c r="AE50">
        <v>0.47620000000000001</v>
      </c>
      <c r="AF50">
        <v>0.12346516769549136</v>
      </c>
      <c r="AG50">
        <v>0.17059068685105114</v>
      </c>
      <c r="AH50">
        <v>0.29811311026969534</v>
      </c>
      <c r="AI50">
        <v>161.72467266501729</v>
      </c>
      <c r="AJ50">
        <v>5.3234733994690924</v>
      </c>
      <c r="AK50">
        <v>1.1375795845906049</v>
      </c>
      <c r="AL50">
        <v>2.6562361731302744</v>
      </c>
      <c r="AM50">
        <v>0</v>
      </c>
      <c r="AN50">
        <v>1.0362662121827699</v>
      </c>
      <c r="AO50">
        <v>109</v>
      </c>
      <c r="AP50">
        <v>2.8364849833147941E-2</v>
      </c>
      <c r="AQ50">
        <v>14.77</v>
      </c>
      <c r="AR50">
        <v>3.6777449183226403</v>
      </c>
      <c r="AS50">
        <v>98569.969999999972</v>
      </c>
      <c r="AT50">
        <v>0.44069602101908895</v>
      </c>
      <c r="AU50">
        <v>34277202.060000002</v>
      </c>
    </row>
    <row r="51" spans="1:47" ht="15" x14ac:dyDescent="0.25">
      <c r="A51" t="s">
        <v>838</v>
      </c>
      <c r="B51" t="s">
        <v>600</v>
      </c>
      <c r="C51" t="s">
        <v>128</v>
      </c>
      <c r="D51"/>
      <c r="E51">
        <v>85.855000000000004</v>
      </c>
      <c r="F51" t="s">
        <v>1542</v>
      </c>
      <c r="G51">
        <v>17338</v>
      </c>
      <c r="H51">
        <v>0.17466163069873841</v>
      </c>
      <c r="I51">
        <v>466994</v>
      </c>
      <c r="J51">
        <v>3.7650973131963311E-3</v>
      </c>
      <c r="K51">
        <v>0.67107278081374644</v>
      </c>
      <c r="L51" s="126">
        <v>147018.0717</v>
      </c>
      <c r="M51">
        <v>37452</v>
      </c>
      <c r="N51">
        <v>64</v>
      </c>
      <c r="O51">
        <v>32.19</v>
      </c>
      <c r="P51">
        <v>0</v>
      </c>
      <c r="Q51">
        <v>-109.86</v>
      </c>
      <c r="R51">
        <v>11604.2</v>
      </c>
      <c r="S51">
        <v>1174.3556389999999</v>
      </c>
      <c r="T51">
        <v>1380.39145764145</v>
      </c>
      <c r="U51">
        <v>0.38644061724473899</v>
      </c>
      <c r="V51">
        <v>0.15544566052873501</v>
      </c>
      <c r="W51">
        <v>1.7030616055142E-3</v>
      </c>
      <c r="X51">
        <v>9872.2000000000007</v>
      </c>
      <c r="Y51">
        <v>84.570000000000007</v>
      </c>
      <c r="Z51">
        <v>52481.279886484605</v>
      </c>
      <c r="AA51">
        <v>12.206896551724098</v>
      </c>
      <c r="AB51">
        <v>13.886196511765398</v>
      </c>
      <c r="AC51">
        <v>11.36</v>
      </c>
      <c r="AD51">
        <v>103.3763766725352</v>
      </c>
      <c r="AE51">
        <v>0.68669999999999998</v>
      </c>
      <c r="AF51">
        <v>0.11094087482884313</v>
      </c>
      <c r="AG51">
        <v>0.1877436964211705</v>
      </c>
      <c r="AH51">
        <v>0.30142124326400216</v>
      </c>
      <c r="AI51">
        <v>167.69536711016724</v>
      </c>
      <c r="AJ51">
        <v>10.182561416515178</v>
      </c>
      <c r="AK51">
        <v>0.97084810139437583</v>
      </c>
      <c r="AL51">
        <v>2.961675840636965</v>
      </c>
      <c r="AM51">
        <v>0</v>
      </c>
      <c r="AN51">
        <v>1.7128504573646799</v>
      </c>
      <c r="AO51">
        <v>114</v>
      </c>
      <c r="AP51">
        <v>6.0975609756097563E-3</v>
      </c>
      <c r="AQ51">
        <v>6.98</v>
      </c>
      <c r="AR51">
        <v>4.981252352458621</v>
      </c>
      <c r="AS51">
        <v>-80341.25</v>
      </c>
      <c r="AT51">
        <v>0.33782119236047048</v>
      </c>
      <c r="AU51">
        <v>13627457.300000001</v>
      </c>
    </row>
    <row r="52" spans="1:47" ht="15" x14ac:dyDescent="0.25">
      <c r="A52" t="s">
        <v>839</v>
      </c>
      <c r="B52" t="s">
        <v>446</v>
      </c>
      <c r="C52" t="s">
        <v>328</v>
      </c>
      <c r="D52"/>
      <c r="E52">
        <v>93.710000000000008</v>
      </c>
      <c r="F52" t="s">
        <v>1538</v>
      </c>
      <c r="G52">
        <v>-34226</v>
      </c>
      <c r="H52">
        <v>0.28808398490865167</v>
      </c>
      <c r="I52">
        <v>364903</v>
      </c>
      <c r="J52">
        <v>1.2239155388561115E-2</v>
      </c>
      <c r="K52">
        <v>0.73727979354893247</v>
      </c>
      <c r="L52" s="126">
        <v>99753.285799999998</v>
      </c>
      <c r="M52">
        <v>33421</v>
      </c>
      <c r="N52">
        <v>0</v>
      </c>
      <c r="O52">
        <v>32.4</v>
      </c>
      <c r="P52">
        <v>0</v>
      </c>
      <c r="Q52">
        <v>169.04000000000002</v>
      </c>
      <c r="R52">
        <v>9440.6</v>
      </c>
      <c r="S52">
        <v>1626.1149190000001</v>
      </c>
      <c r="T52">
        <v>2018.8437936432201</v>
      </c>
      <c r="U52">
        <v>0.46038599071484199</v>
      </c>
      <c r="V52">
        <v>0.163614520653691</v>
      </c>
      <c r="W52">
        <v>6.1496268702519697E-4</v>
      </c>
      <c r="X52">
        <v>7604.1</v>
      </c>
      <c r="Y52">
        <v>102.2</v>
      </c>
      <c r="Z52">
        <v>47562.573385518604</v>
      </c>
      <c r="AA52">
        <v>10.288461538461499</v>
      </c>
      <c r="AB52">
        <v>15.911104882583171</v>
      </c>
      <c r="AC52">
        <v>15.8</v>
      </c>
      <c r="AD52">
        <v>102.91866575949368</v>
      </c>
      <c r="AE52">
        <v>1.3401000000000001</v>
      </c>
      <c r="AF52">
        <v>9.746449583504424E-2</v>
      </c>
      <c r="AG52">
        <v>0.23823687676309013</v>
      </c>
      <c r="AH52">
        <v>0.34890713373009652</v>
      </c>
      <c r="AI52">
        <v>176.18926968346693</v>
      </c>
      <c r="AJ52">
        <v>4.6197305098707178</v>
      </c>
      <c r="AK52">
        <v>1.4954572012956191</v>
      </c>
      <c r="AL52">
        <v>2.688013640298216</v>
      </c>
      <c r="AM52">
        <v>1.5</v>
      </c>
      <c r="AN52">
        <v>1.0675820597797501</v>
      </c>
      <c r="AO52">
        <v>70</v>
      </c>
      <c r="AP52">
        <v>6.1983471074380167E-3</v>
      </c>
      <c r="AQ52">
        <v>12.43</v>
      </c>
      <c r="AR52">
        <v>4.4391347670895955</v>
      </c>
      <c r="AS52">
        <v>-3433.3400000000838</v>
      </c>
      <c r="AT52">
        <v>0.47264323895070437</v>
      </c>
      <c r="AU52">
        <v>15351555.539999999</v>
      </c>
    </row>
    <row r="53" spans="1:47" ht="15" x14ac:dyDescent="0.25">
      <c r="A53" t="s">
        <v>840</v>
      </c>
      <c r="B53" t="s">
        <v>481</v>
      </c>
      <c r="C53" t="s">
        <v>216</v>
      </c>
      <c r="D53"/>
      <c r="E53">
        <v>99.063000000000002</v>
      </c>
      <c r="F53" t="s">
        <v>1538</v>
      </c>
      <c r="G53">
        <v>645135</v>
      </c>
      <c r="H53">
        <v>0.17713404291074333</v>
      </c>
      <c r="I53">
        <v>645135</v>
      </c>
      <c r="J53">
        <v>0</v>
      </c>
      <c r="K53">
        <v>0.68572899032988532</v>
      </c>
      <c r="L53" s="126">
        <v>176659.28829999999</v>
      </c>
      <c r="M53">
        <v>51053</v>
      </c>
      <c r="N53">
        <v>90</v>
      </c>
      <c r="O53">
        <v>45.409999999999989</v>
      </c>
      <c r="P53">
        <v>0</v>
      </c>
      <c r="Q53">
        <v>128.86000000000001</v>
      </c>
      <c r="R53">
        <v>8960.7000000000007</v>
      </c>
      <c r="S53">
        <v>1911.673585</v>
      </c>
      <c r="T53">
        <v>2160.4839726076002</v>
      </c>
      <c r="U53">
        <v>0.20118654566229199</v>
      </c>
      <c r="V53">
        <v>9.4473771786724794E-2</v>
      </c>
      <c r="W53">
        <v>1.8080387923548201E-3</v>
      </c>
      <c r="X53">
        <v>7928.8</v>
      </c>
      <c r="Y53">
        <v>95.98</v>
      </c>
      <c r="Z53">
        <v>53511.476557616203</v>
      </c>
      <c r="AA53">
        <v>12.016393442622999</v>
      </c>
      <c r="AB53">
        <v>19.917415972077514</v>
      </c>
      <c r="AC53">
        <v>11.200000000000001</v>
      </c>
      <c r="AD53">
        <v>170.68514151785712</v>
      </c>
      <c r="AE53">
        <v>1.1186</v>
      </c>
      <c r="AF53">
        <v>0.10734774744158772</v>
      </c>
      <c r="AG53">
        <v>0.15381688120826278</v>
      </c>
      <c r="AH53">
        <v>0.26311465726985483</v>
      </c>
      <c r="AI53">
        <v>140.37647541172674</v>
      </c>
      <c r="AJ53">
        <v>6.5482246584735089</v>
      </c>
      <c r="AK53">
        <v>1.2472386847224188</v>
      </c>
      <c r="AL53">
        <v>2.4731241568972329</v>
      </c>
      <c r="AM53">
        <v>0</v>
      </c>
      <c r="AN53">
        <v>1.15026745525096</v>
      </c>
      <c r="AO53">
        <v>54</v>
      </c>
      <c r="AP53">
        <v>3.5923141186299079E-2</v>
      </c>
      <c r="AQ53">
        <v>21.31</v>
      </c>
      <c r="AR53">
        <v>2.8855687205891476</v>
      </c>
      <c r="AS53">
        <v>8664.8399999999674</v>
      </c>
      <c r="AT53">
        <v>0.44596467492063446</v>
      </c>
      <c r="AU53">
        <v>17130023.190000001</v>
      </c>
    </row>
    <row r="54" spans="1:47" ht="15" x14ac:dyDescent="0.25">
      <c r="A54" t="s">
        <v>841</v>
      </c>
      <c r="B54" t="s">
        <v>732</v>
      </c>
      <c r="C54" t="s">
        <v>192</v>
      </c>
      <c r="D54"/>
      <c r="E54">
        <v>95.965000000000003</v>
      </c>
      <c r="F54" t="s">
        <v>1538</v>
      </c>
      <c r="G54">
        <v>528999</v>
      </c>
      <c r="H54">
        <v>0.44491010109183099</v>
      </c>
      <c r="I54">
        <v>528999</v>
      </c>
      <c r="J54">
        <v>0</v>
      </c>
      <c r="K54">
        <v>0.57303412799407616</v>
      </c>
      <c r="L54" s="126">
        <v>188030.75870000001</v>
      </c>
      <c r="M54">
        <v>31173</v>
      </c>
      <c r="N54">
        <v>32</v>
      </c>
      <c r="O54">
        <v>10.59</v>
      </c>
      <c r="P54">
        <v>0</v>
      </c>
      <c r="Q54">
        <v>-15.11</v>
      </c>
      <c r="R54">
        <v>14063.4</v>
      </c>
      <c r="S54">
        <v>254.99354299999999</v>
      </c>
      <c r="T54">
        <v>328.38666686320107</v>
      </c>
      <c r="U54">
        <v>0.55743546808163702</v>
      </c>
      <c r="V54">
        <v>0.156747031825822</v>
      </c>
      <c r="W54">
        <v>0.18548633994234101</v>
      </c>
      <c r="X54">
        <v>10920.300000000001</v>
      </c>
      <c r="Y54">
        <v>24.32</v>
      </c>
      <c r="Z54">
        <v>40723.368626644704</v>
      </c>
      <c r="AA54">
        <v>10.1785714285714</v>
      </c>
      <c r="AB54">
        <v>10.484931866776316</v>
      </c>
      <c r="AC54">
        <v>4</v>
      </c>
      <c r="AD54">
        <v>63.748385749999997</v>
      </c>
      <c r="AE54">
        <v>0.40970000000000001</v>
      </c>
      <c r="AF54">
        <v>0.12891492312259506</v>
      </c>
      <c r="AG54">
        <v>0.15396504368327979</v>
      </c>
      <c r="AH54">
        <v>0.29861603322672292</v>
      </c>
      <c r="AI54">
        <v>279.56394174263465</v>
      </c>
      <c r="AJ54">
        <v>6.1915868250873238</v>
      </c>
      <c r="AK54">
        <v>0.85327970036612566</v>
      </c>
      <c r="AL54">
        <v>2.3015869653653542</v>
      </c>
      <c r="AM54">
        <v>3</v>
      </c>
      <c r="AN54">
        <v>1.44624343383875</v>
      </c>
      <c r="AO54">
        <v>51</v>
      </c>
      <c r="AP54">
        <v>0</v>
      </c>
      <c r="AQ54">
        <v>3.06</v>
      </c>
      <c r="AR54">
        <v>0.82077187759757209</v>
      </c>
      <c r="AS54">
        <v>-245.97999999999593</v>
      </c>
      <c r="AT54">
        <v>0.57195348058066109</v>
      </c>
      <c r="AU54">
        <v>3586079.2199999997</v>
      </c>
    </row>
    <row r="55" spans="1:47" ht="15" x14ac:dyDescent="0.25">
      <c r="A55" t="s">
        <v>842</v>
      </c>
      <c r="B55" t="s">
        <v>689</v>
      </c>
      <c r="C55" t="s">
        <v>250</v>
      </c>
      <c r="D55"/>
      <c r="E55">
        <v>93.956000000000003</v>
      </c>
      <c r="F55" t="s">
        <v>1540</v>
      </c>
      <c r="G55">
        <v>1530613</v>
      </c>
      <c r="H55">
        <v>0.37920743313110655</v>
      </c>
      <c r="I55">
        <v>1490890</v>
      </c>
      <c r="J55">
        <v>5.7617432262886204E-3</v>
      </c>
      <c r="K55">
        <v>0.56992795955294484</v>
      </c>
      <c r="L55" s="126">
        <v>75460.3658</v>
      </c>
      <c r="M55">
        <v>34140</v>
      </c>
      <c r="N55">
        <v>10</v>
      </c>
      <c r="O55">
        <v>32.68</v>
      </c>
      <c r="P55">
        <v>0</v>
      </c>
      <c r="Q55">
        <v>35.22</v>
      </c>
      <c r="R55">
        <v>10111.1</v>
      </c>
      <c r="S55">
        <v>867.09497599999997</v>
      </c>
      <c r="T55">
        <v>1077.1236102823702</v>
      </c>
      <c r="U55">
        <v>0.55655068170986599</v>
      </c>
      <c r="V55">
        <v>0.128478629312229</v>
      </c>
      <c r="W55">
        <v>0</v>
      </c>
      <c r="X55">
        <v>8139.5</v>
      </c>
      <c r="Y55">
        <v>60.75</v>
      </c>
      <c r="Z55">
        <v>49600.872427983501</v>
      </c>
      <c r="AA55">
        <v>12.790322580645201</v>
      </c>
      <c r="AB55">
        <v>14.273168329218107</v>
      </c>
      <c r="AC55">
        <v>7</v>
      </c>
      <c r="AD55">
        <v>123.87071085714285</v>
      </c>
      <c r="AE55">
        <v>0.49840000000000001</v>
      </c>
      <c r="AF55">
        <v>0.12159939880806891</v>
      </c>
      <c r="AG55">
        <v>0.17432501261600614</v>
      </c>
      <c r="AH55">
        <v>0.3005350325606288</v>
      </c>
      <c r="AI55">
        <v>205.30276950883868</v>
      </c>
      <c r="AJ55">
        <v>4.9411325884606523</v>
      </c>
      <c r="AK55">
        <v>1.6574491762022729</v>
      </c>
      <c r="AL55">
        <v>2.9992965840341093</v>
      </c>
      <c r="AM55">
        <v>1.5</v>
      </c>
      <c r="AN55">
        <v>1.2869823368240501</v>
      </c>
      <c r="AO55">
        <v>84</v>
      </c>
      <c r="AP55">
        <v>0</v>
      </c>
      <c r="AQ55">
        <v>6.29</v>
      </c>
      <c r="AR55">
        <v>3.4508089624698393</v>
      </c>
      <c r="AS55">
        <v>-14588.369999999995</v>
      </c>
      <c r="AT55">
        <v>0.50749919233761076</v>
      </c>
      <c r="AU55">
        <v>8767264.7400000002</v>
      </c>
    </row>
    <row r="56" spans="1:47" ht="15" x14ac:dyDescent="0.25">
      <c r="A56" t="s">
        <v>843</v>
      </c>
      <c r="B56" t="s">
        <v>339</v>
      </c>
      <c r="C56" t="s">
        <v>164</v>
      </c>
      <c r="D56"/>
      <c r="E56">
        <v>102.75800000000001</v>
      </c>
      <c r="F56" t="s">
        <v>1538</v>
      </c>
      <c r="G56">
        <v>917991</v>
      </c>
      <c r="H56">
        <v>0.36844368494471524</v>
      </c>
      <c r="I56">
        <v>890540</v>
      </c>
      <c r="J56">
        <v>0</v>
      </c>
      <c r="K56">
        <v>0.72004555744385501</v>
      </c>
      <c r="L56" s="126">
        <v>134059.0428</v>
      </c>
      <c r="M56">
        <v>42912</v>
      </c>
      <c r="N56">
        <v>21</v>
      </c>
      <c r="O56">
        <v>12.52</v>
      </c>
      <c r="P56">
        <v>0</v>
      </c>
      <c r="Q56">
        <v>119.57000000000002</v>
      </c>
      <c r="R56">
        <v>8431.1</v>
      </c>
      <c r="S56">
        <v>1123.0909000000001</v>
      </c>
      <c r="T56">
        <v>1233.6066198520002</v>
      </c>
      <c r="U56">
        <v>0.19914402654317701</v>
      </c>
      <c r="V56">
        <v>8.0696992558661099E-2</v>
      </c>
      <c r="W56">
        <v>8.1134127255416306E-3</v>
      </c>
      <c r="X56">
        <v>7675.8</v>
      </c>
      <c r="Y56">
        <v>68.37</v>
      </c>
      <c r="Z56">
        <v>51297.798742138402</v>
      </c>
      <c r="AA56">
        <v>15.550724637681199</v>
      </c>
      <c r="AB56">
        <v>16.426662278777243</v>
      </c>
      <c r="AC56">
        <v>5</v>
      </c>
      <c r="AD56">
        <v>224.61818000000002</v>
      </c>
      <c r="AE56">
        <v>0.7863</v>
      </c>
      <c r="AF56">
        <v>0.11689506918710463</v>
      </c>
      <c r="AG56">
        <v>0.14902336135610275</v>
      </c>
      <c r="AH56">
        <v>0.26931078533823949</v>
      </c>
      <c r="AI56">
        <v>193.19451346280161</v>
      </c>
      <c r="AJ56">
        <v>5.7279363521142992</v>
      </c>
      <c r="AK56">
        <v>0.86942979605945381</v>
      </c>
      <c r="AL56">
        <v>2.5816535084687176</v>
      </c>
      <c r="AM56">
        <v>0</v>
      </c>
      <c r="AN56">
        <v>1.53759436865776</v>
      </c>
      <c r="AO56">
        <v>53</v>
      </c>
      <c r="AP56">
        <v>0</v>
      </c>
      <c r="AQ56">
        <v>7.49</v>
      </c>
      <c r="AR56">
        <v>2.8033150088893048</v>
      </c>
      <c r="AS56">
        <v>-16219.729999999981</v>
      </c>
      <c r="AT56">
        <v>0.53201392692256699</v>
      </c>
      <c r="AU56">
        <v>9468886.4700000007</v>
      </c>
    </row>
    <row r="57" spans="1:47" ht="15" x14ac:dyDescent="0.25">
      <c r="A57" t="s">
        <v>844</v>
      </c>
      <c r="B57" t="s">
        <v>586</v>
      </c>
      <c r="C57" t="s">
        <v>136</v>
      </c>
      <c r="D57"/>
      <c r="E57">
        <v>101.15</v>
      </c>
      <c r="F57" t="s">
        <v>1542</v>
      </c>
      <c r="G57">
        <v>-453846</v>
      </c>
      <c r="H57">
        <v>0.20792629422933981</v>
      </c>
      <c r="I57">
        <v>-654442</v>
      </c>
      <c r="J57">
        <v>3.1748228214729647E-2</v>
      </c>
      <c r="K57">
        <v>0.76723129556656011</v>
      </c>
      <c r="L57" s="126">
        <v>178487.7928</v>
      </c>
      <c r="M57">
        <v>35020</v>
      </c>
      <c r="N57">
        <v>48</v>
      </c>
      <c r="O57">
        <v>98.15</v>
      </c>
      <c r="P57">
        <v>0</v>
      </c>
      <c r="Q57">
        <v>-153.72</v>
      </c>
      <c r="R57">
        <v>9834.7000000000007</v>
      </c>
      <c r="S57">
        <v>4174.1128509999999</v>
      </c>
      <c r="T57">
        <v>4997.3339593241908</v>
      </c>
      <c r="U57">
        <v>0.42301650578924399</v>
      </c>
      <c r="V57">
        <v>0.13869087699948199</v>
      </c>
      <c r="W57">
        <v>1.6770457938919799E-2</v>
      </c>
      <c r="X57">
        <v>8214.6</v>
      </c>
      <c r="Y57">
        <v>266.28000000000003</v>
      </c>
      <c r="Z57">
        <v>54610.385008262005</v>
      </c>
      <c r="AA57">
        <v>11.292682926829301</v>
      </c>
      <c r="AB57">
        <v>15.675652887937508</v>
      </c>
      <c r="AC57">
        <v>26</v>
      </c>
      <c r="AD57">
        <v>160.54280196153846</v>
      </c>
      <c r="AE57">
        <v>0.3765</v>
      </c>
      <c r="AF57">
        <v>0.11191370304949297</v>
      </c>
      <c r="AG57">
        <v>0.1724872574789646</v>
      </c>
      <c r="AH57">
        <v>0.2973829438218058</v>
      </c>
      <c r="AI57">
        <v>195.56035716773678</v>
      </c>
      <c r="AJ57">
        <v>5.0591829751889952</v>
      </c>
      <c r="AK57">
        <v>0.88125864428249234</v>
      </c>
      <c r="AL57">
        <v>3.6118562007911392</v>
      </c>
      <c r="AM57">
        <v>1.6</v>
      </c>
      <c r="AN57">
        <v>0.69585808818485595</v>
      </c>
      <c r="AO57">
        <v>25</v>
      </c>
      <c r="AP57">
        <v>0.17959647627166808</v>
      </c>
      <c r="AQ57">
        <v>102.6</v>
      </c>
      <c r="AR57">
        <v>3.6589349773599862</v>
      </c>
      <c r="AS57">
        <v>196666.81999999983</v>
      </c>
      <c r="AT57">
        <v>0.39963115878765104</v>
      </c>
      <c r="AU57">
        <v>41051123.649999999</v>
      </c>
    </row>
    <row r="58" spans="1:47" ht="15" x14ac:dyDescent="0.25">
      <c r="A58" t="s">
        <v>845</v>
      </c>
      <c r="B58" t="s">
        <v>702</v>
      </c>
      <c r="C58" t="s">
        <v>289</v>
      </c>
      <c r="D58"/>
      <c r="E58">
        <v>103.122</v>
      </c>
      <c r="F58" t="s">
        <v>1538</v>
      </c>
      <c r="G58">
        <v>409568</v>
      </c>
      <c r="H58">
        <v>0.77153179608990274</v>
      </c>
      <c r="I58">
        <v>374526</v>
      </c>
      <c r="J58">
        <v>0</v>
      </c>
      <c r="K58">
        <v>0.68810635140518772</v>
      </c>
      <c r="L58" s="126">
        <v>159575.04749999999</v>
      </c>
      <c r="M58">
        <v>42026</v>
      </c>
      <c r="N58">
        <v>11</v>
      </c>
      <c r="O58">
        <v>2.54</v>
      </c>
      <c r="P58">
        <v>0</v>
      </c>
      <c r="Q58">
        <v>266.2</v>
      </c>
      <c r="R58">
        <v>9235.1</v>
      </c>
      <c r="S58">
        <v>639.41373499999997</v>
      </c>
      <c r="T58">
        <v>716.03857475470397</v>
      </c>
      <c r="U58">
        <v>0.20782936888273101</v>
      </c>
      <c r="V58">
        <v>9.0248974711185995E-2</v>
      </c>
      <c r="W58">
        <v>1.56393262337413E-3</v>
      </c>
      <c r="X58">
        <v>8246.7999999999993</v>
      </c>
      <c r="Y58">
        <v>34.700000000000003</v>
      </c>
      <c r="Z58">
        <v>55098.587896253601</v>
      </c>
      <c r="AA58">
        <v>13.341463414634099</v>
      </c>
      <c r="AB58">
        <v>18.426908789625358</v>
      </c>
      <c r="AC58">
        <v>7</v>
      </c>
      <c r="AD58">
        <v>91.34481928571428</v>
      </c>
      <c r="AE58">
        <v>0.62019999999999997</v>
      </c>
      <c r="AF58">
        <v>0.11925938580917041</v>
      </c>
      <c r="AG58">
        <v>0.14701085298585234</v>
      </c>
      <c r="AH58">
        <v>0.27077830983938778</v>
      </c>
      <c r="AI58">
        <v>225.60040878696483</v>
      </c>
      <c r="AJ58">
        <v>4.882082120178576</v>
      </c>
      <c r="AK58">
        <v>0.90671068685356182</v>
      </c>
      <c r="AL58">
        <v>2.2981026259601256</v>
      </c>
      <c r="AM58">
        <v>2.5</v>
      </c>
      <c r="AN58">
        <v>1.1537158501634399</v>
      </c>
      <c r="AO58">
        <v>32</v>
      </c>
      <c r="AP58">
        <v>1.4598540145985401E-2</v>
      </c>
      <c r="AQ58">
        <v>8.44</v>
      </c>
      <c r="AR58">
        <v>0</v>
      </c>
      <c r="AS58">
        <v>25172.48000000004</v>
      </c>
      <c r="AT58">
        <v>0.68207445962632907</v>
      </c>
      <c r="AU58">
        <v>5905036.2300000004</v>
      </c>
    </row>
    <row r="59" spans="1:47" ht="15" x14ac:dyDescent="0.25">
      <c r="A59" t="s">
        <v>846</v>
      </c>
      <c r="B59" t="s">
        <v>123</v>
      </c>
      <c r="C59" t="s">
        <v>124</v>
      </c>
      <c r="D59"/>
      <c r="E59">
        <v>94.8</v>
      </c>
      <c r="F59" t="s">
        <v>1538</v>
      </c>
      <c r="G59">
        <v>3510615</v>
      </c>
      <c r="H59">
        <v>0.38862308452953676</v>
      </c>
      <c r="I59">
        <v>3324376</v>
      </c>
      <c r="J59">
        <v>0</v>
      </c>
      <c r="K59">
        <v>0.67420732295837804</v>
      </c>
      <c r="L59" s="126">
        <v>204439.83730000001</v>
      </c>
      <c r="M59">
        <v>30856</v>
      </c>
      <c r="N59">
        <v>88</v>
      </c>
      <c r="O59">
        <v>61.39</v>
      </c>
      <c r="P59">
        <v>0</v>
      </c>
      <c r="Q59">
        <v>-70.339999999999989</v>
      </c>
      <c r="R59">
        <v>9864.6</v>
      </c>
      <c r="S59">
        <v>2857.765836</v>
      </c>
      <c r="T59">
        <v>3509.2436595619902</v>
      </c>
      <c r="U59">
        <v>0.432803374027038</v>
      </c>
      <c r="V59">
        <v>0.15433298678429599</v>
      </c>
      <c r="W59">
        <v>1.9246549982200899E-2</v>
      </c>
      <c r="X59">
        <v>8033.3</v>
      </c>
      <c r="Y59">
        <v>179.20000000000002</v>
      </c>
      <c r="Z59">
        <v>56164.8046875</v>
      </c>
      <c r="AA59">
        <v>10.3777777777778</v>
      </c>
      <c r="AB59">
        <v>15.947353995535712</v>
      </c>
      <c r="AC59">
        <v>21</v>
      </c>
      <c r="AD59">
        <v>136.08408742857142</v>
      </c>
      <c r="AE59">
        <v>0.3987</v>
      </c>
      <c r="AF59">
        <v>0.1231960890255543</v>
      </c>
      <c r="AG59">
        <v>0.15647137202469019</v>
      </c>
      <c r="AH59">
        <v>0.28384179218098227</v>
      </c>
      <c r="AI59">
        <v>156.71193012330488</v>
      </c>
      <c r="AJ59">
        <v>5.8360839217052289</v>
      </c>
      <c r="AK59">
        <v>1.110134756143853</v>
      </c>
      <c r="AL59">
        <v>2.9171700093335655</v>
      </c>
      <c r="AM59">
        <v>1.2</v>
      </c>
      <c r="AN59">
        <v>1.30813815374794</v>
      </c>
      <c r="AO59">
        <v>118</v>
      </c>
      <c r="AP59">
        <v>5.7241379310344828E-2</v>
      </c>
      <c r="AQ59">
        <v>11.95</v>
      </c>
      <c r="AR59">
        <v>3.6069567693875517</v>
      </c>
      <c r="AS59">
        <v>114027.75</v>
      </c>
      <c r="AT59">
        <v>0.52540655010087012</v>
      </c>
      <c r="AU59">
        <v>28190718.82</v>
      </c>
    </row>
    <row r="60" spans="1:47" ht="15" x14ac:dyDescent="0.25">
      <c r="A60" t="s">
        <v>847</v>
      </c>
      <c r="B60" t="s">
        <v>340</v>
      </c>
      <c r="C60" t="s">
        <v>272</v>
      </c>
      <c r="D60"/>
      <c r="E60">
        <v>89.924000000000007</v>
      </c>
      <c r="F60" t="s">
        <v>1542</v>
      </c>
      <c r="G60">
        <v>505963</v>
      </c>
      <c r="H60">
        <v>0.644001929116366</v>
      </c>
      <c r="I60">
        <v>446826</v>
      </c>
      <c r="J60">
        <v>0</v>
      </c>
      <c r="K60">
        <v>0.64283291497837336</v>
      </c>
      <c r="L60" s="126">
        <v>93287.608800000002</v>
      </c>
      <c r="M60">
        <v>31953</v>
      </c>
      <c r="N60">
        <v>15</v>
      </c>
      <c r="O60">
        <v>8.870000000000001</v>
      </c>
      <c r="P60">
        <v>0</v>
      </c>
      <c r="Q60">
        <v>1.490000000000002</v>
      </c>
      <c r="R60">
        <v>11735.6</v>
      </c>
      <c r="S60">
        <v>475.65534600000001</v>
      </c>
      <c r="T60">
        <v>570.62508877392702</v>
      </c>
      <c r="U60">
        <v>0.50224499106123799</v>
      </c>
      <c r="V60">
        <v>0.15223895749087199</v>
      </c>
      <c r="W60">
        <v>2.1023625791435998E-3</v>
      </c>
      <c r="X60">
        <v>9782.4</v>
      </c>
      <c r="Y60">
        <v>37.980000000000004</v>
      </c>
      <c r="Z60">
        <v>46155.292259083704</v>
      </c>
      <c r="AA60">
        <v>7.6904761904761898</v>
      </c>
      <c r="AB60">
        <v>12.523837440758292</v>
      </c>
      <c r="AC60">
        <v>6.8</v>
      </c>
      <c r="AD60">
        <v>69.949315588235294</v>
      </c>
      <c r="AE60">
        <v>0.33229999999999998</v>
      </c>
      <c r="AF60">
        <v>0.12811564305016385</v>
      </c>
      <c r="AG60">
        <v>0.12069224087596135</v>
      </c>
      <c r="AH60">
        <v>0.26460714450565059</v>
      </c>
      <c r="AI60">
        <v>29.544501324704967</v>
      </c>
      <c r="AJ60">
        <v>45.95396356649826</v>
      </c>
      <c r="AK60">
        <v>8.3206767238312107</v>
      </c>
      <c r="AL60">
        <v>25.12897673094713</v>
      </c>
      <c r="AM60">
        <v>0.5</v>
      </c>
      <c r="AN60">
        <v>0.52383625014881696</v>
      </c>
      <c r="AO60">
        <v>25</v>
      </c>
      <c r="AP60">
        <v>0</v>
      </c>
      <c r="AQ60">
        <v>3.52</v>
      </c>
      <c r="AR60">
        <v>0.99994753613562326</v>
      </c>
      <c r="AS60">
        <v>21845.22</v>
      </c>
      <c r="AT60">
        <v>0.64300759483106906</v>
      </c>
      <c r="AU60">
        <v>5582083.7599999998</v>
      </c>
    </row>
    <row r="61" spans="1:47" ht="15" x14ac:dyDescent="0.25">
      <c r="A61" t="s">
        <v>848</v>
      </c>
      <c r="B61" t="s">
        <v>125</v>
      </c>
      <c r="C61" t="s">
        <v>109</v>
      </c>
      <c r="D61"/>
      <c r="E61">
        <v>105.28200000000001</v>
      </c>
      <c r="F61" t="s">
        <v>1538</v>
      </c>
      <c r="G61">
        <v>543941</v>
      </c>
      <c r="H61">
        <v>0.22554607185807587</v>
      </c>
      <c r="I61">
        <v>402212</v>
      </c>
      <c r="J61">
        <v>0</v>
      </c>
      <c r="K61">
        <v>0.85652293542338431</v>
      </c>
      <c r="L61" s="126">
        <v>253080.69810000001</v>
      </c>
      <c r="M61">
        <v>54074</v>
      </c>
      <c r="N61">
        <v>41</v>
      </c>
      <c r="O61">
        <v>26.51</v>
      </c>
      <c r="P61">
        <v>0</v>
      </c>
      <c r="Q61">
        <v>0</v>
      </c>
      <c r="R61">
        <v>11810.1</v>
      </c>
      <c r="S61">
        <v>3872.5637430000002</v>
      </c>
      <c r="T61">
        <v>4422.4304035250098</v>
      </c>
      <c r="U61">
        <v>0.104137905213043</v>
      </c>
      <c r="V61">
        <v>0.101976122333385</v>
      </c>
      <c r="W61">
        <v>2.2702081059069599E-2</v>
      </c>
      <c r="X61">
        <v>10341.700000000001</v>
      </c>
      <c r="Y61">
        <v>214.21</v>
      </c>
      <c r="Z61">
        <v>74138.269735306501</v>
      </c>
      <c r="AA61">
        <v>8.3495575221238898</v>
      </c>
      <c r="AB61">
        <v>18.078351818309137</v>
      </c>
      <c r="AC61">
        <v>22.6</v>
      </c>
      <c r="AD61">
        <v>171.35237800884954</v>
      </c>
      <c r="AE61">
        <v>0.8528</v>
      </c>
      <c r="AF61">
        <v>0.12155110255579349</v>
      </c>
      <c r="AG61">
        <v>0.11450206481149162</v>
      </c>
      <c r="AH61">
        <v>0.24445199711635066</v>
      </c>
      <c r="AI61">
        <v>172.1451328477203</v>
      </c>
      <c r="AJ61">
        <v>5.5381863006136713</v>
      </c>
      <c r="AK61">
        <v>1.2141698930312026</v>
      </c>
      <c r="AL61">
        <v>3.1977653856711914</v>
      </c>
      <c r="AM61">
        <v>2</v>
      </c>
      <c r="AN61">
        <v>1.0780091024660501</v>
      </c>
      <c r="AO61">
        <v>29</v>
      </c>
      <c r="AP61">
        <v>7.8087649402390436E-2</v>
      </c>
      <c r="AQ61">
        <v>78.48</v>
      </c>
      <c r="AR61">
        <v>5.7868374432071628</v>
      </c>
      <c r="AS61">
        <v>-69782.330000000075</v>
      </c>
      <c r="AT61">
        <v>0.33770335740546586</v>
      </c>
      <c r="AU61">
        <v>45735251.890000001</v>
      </c>
    </row>
    <row r="62" spans="1:47" ht="15" x14ac:dyDescent="0.25">
      <c r="A62" t="s">
        <v>849</v>
      </c>
      <c r="B62" t="s">
        <v>341</v>
      </c>
      <c r="C62" t="s">
        <v>113</v>
      </c>
      <c r="D62"/>
      <c r="E62">
        <v>93.959000000000003</v>
      </c>
      <c r="F62" t="s">
        <v>1541</v>
      </c>
      <c r="G62">
        <v>842180</v>
      </c>
      <c r="H62">
        <v>0.30313744007060101</v>
      </c>
      <c r="I62">
        <v>1027152</v>
      </c>
      <c r="J62">
        <v>2.0721210398427178E-3</v>
      </c>
      <c r="K62">
        <v>0.58337866816685913</v>
      </c>
      <c r="L62" s="126">
        <v>96677.240600000005</v>
      </c>
      <c r="M62">
        <v>27379</v>
      </c>
      <c r="N62">
        <v>17</v>
      </c>
      <c r="O62">
        <v>8.84</v>
      </c>
      <c r="P62">
        <v>0</v>
      </c>
      <c r="Q62">
        <v>7.5100000000000193</v>
      </c>
      <c r="R62">
        <v>9429.1</v>
      </c>
      <c r="S62">
        <v>792.79961500000002</v>
      </c>
      <c r="T62">
        <v>990.51679869962607</v>
      </c>
      <c r="U62">
        <v>0.58264647996833396</v>
      </c>
      <c r="V62">
        <v>0.131506328998407</v>
      </c>
      <c r="W62">
        <v>0</v>
      </c>
      <c r="X62">
        <v>7547</v>
      </c>
      <c r="Y62">
        <v>54</v>
      </c>
      <c r="Z62">
        <v>40488.5386574074</v>
      </c>
      <c r="AA62">
        <v>9.3888888888888911</v>
      </c>
      <c r="AB62">
        <v>14.681474351851852</v>
      </c>
      <c r="AC62">
        <v>12</v>
      </c>
      <c r="AD62">
        <v>66.066634583333339</v>
      </c>
      <c r="AE62">
        <v>0.54259999999999997</v>
      </c>
      <c r="AF62">
        <v>0.11931671430859878</v>
      </c>
      <c r="AG62">
        <v>0.13998020776360742</v>
      </c>
      <c r="AH62">
        <v>0.26778143485603795</v>
      </c>
      <c r="AI62">
        <v>154.5144544501324</v>
      </c>
      <c r="AJ62">
        <v>7.375352125323472</v>
      </c>
      <c r="AK62">
        <v>1.8637231324337342</v>
      </c>
      <c r="AL62">
        <v>3.5300742863207049</v>
      </c>
      <c r="AM62">
        <v>2</v>
      </c>
      <c r="AN62">
        <v>0.72596096682119304</v>
      </c>
      <c r="AO62">
        <v>16</v>
      </c>
      <c r="AP62">
        <v>1.9271948608137045E-2</v>
      </c>
      <c r="AQ62">
        <v>24.06</v>
      </c>
      <c r="AR62">
        <v>2.1540552804439828</v>
      </c>
      <c r="AS62">
        <v>-14153.869999999995</v>
      </c>
      <c r="AT62">
        <v>0.48428939315825026</v>
      </c>
      <c r="AU62">
        <v>7475415.2199999997</v>
      </c>
    </row>
    <row r="63" spans="1:47" ht="15" x14ac:dyDescent="0.25">
      <c r="A63" t="s">
        <v>850</v>
      </c>
      <c r="B63" t="s">
        <v>534</v>
      </c>
      <c r="C63" t="s">
        <v>202</v>
      </c>
      <c r="D63"/>
      <c r="E63">
        <v>81</v>
      </c>
      <c r="F63" t="s">
        <v>1539</v>
      </c>
      <c r="G63">
        <v>228164</v>
      </c>
      <c r="H63">
        <v>0.23649717698171729</v>
      </c>
      <c r="I63">
        <v>228164</v>
      </c>
      <c r="J63">
        <v>5.5772779884398554E-3</v>
      </c>
      <c r="K63">
        <v>0.6187017361105499</v>
      </c>
      <c r="L63" s="126">
        <v>117725.7509</v>
      </c>
      <c r="M63">
        <v>31354</v>
      </c>
      <c r="N63">
        <v>45</v>
      </c>
      <c r="O63">
        <v>19.919999999999998</v>
      </c>
      <c r="P63">
        <v>0</v>
      </c>
      <c r="Q63">
        <v>-35.509999999999991</v>
      </c>
      <c r="R63">
        <v>11432.6</v>
      </c>
      <c r="S63">
        <v>669.87458900000001</v>
      </c>
      <c r="T63">
        <v>832.31710036924915</v>
      </c>
      <c r="U63">
        <v>0.60124551612152599</v>
      </c>
      <c r="V63">
        <v>0.146231822506108</v>
      </c>
      <c r="W63">
        <v>0</v>
      </c>
      <c r="X63">
        <v>9201.3000000000011</v>
      </c>
      <c r="Y63">
        <v>46.9</v>
      </c>
      <c r="Z63">
        <v>49943.027718550104</v>
      </c>
      <c r="AA63">
        <v>14.961538461538501</v>
      </c>
      <c r="AB63">
        <v>14.283040277185501</v>
      </c>
      <c r="AC63">
        <v>6</v>
      </c>
      <c r="AD63">
        <v>111.64576483333333</v>
      </c>
      <c r="AE63">
        <v>0.74199999999999999</v>
      </c>
      <c r="AF63">
        <v>0.10667308637227861</v>
      </c>
      <c r="AG63">
        <v>0.19090455996637815</v>
      </c>
      <c r="AH63">
        <v>0.30162591523065446</v>
      </c>
      <c r="AI63">
        <v>238.41179024033707</v>
      </c>
      <c r="AJ63">
        <v>4.199653425669668</v>
      </c>
      <c r="AK63">
        <v>1.4073746759670895</v>
      </c>
      <c r="AL63">
        <v>1.5785403804490752</v>
      </c>
      <c r="AM63">
        <v>0.5</v>
      </c>
      <c r="AN63">
        <v>2.3449687720661898</v>
      </c>
      <c r="AO63">
        <v>120</v>
      </c>
      <c r="AP63">
        <v>2.6315789473684209E-2</v>
      </c>
      <c r="AQ63">
        <v>3.97</v>
      </c>
      <c r="AR63">
        <v>2.4139295981556068</v>
      </c>
      <c r="AS63">
        <v>-26771.420000000042</v>
      </c>
      <c r="AT63">
        <v>0.55346180626654584</v>
      </c>
      <c r="AU63">
        <v>7658390.6600000001</v>
      </c>
    </row>
    <row r="64" spans="1:47" ht="15" x14ac:dyDescent="0.25">
      <c r="A64" t="s">
        <v>851</v>
      </c>
      <c r="B64" t="s">
        <v>733</v>
      </c>
      <c r="C64" t="s">
        <v>192</v>
      </c>
      <c r="D64"/>
      <c r="E64">
        <v>96.025000000000006</v>
      </c>
      <c r="F64" t="s">
        <v>1542</v>
      </c>
      <c r="G64">
        <v>562166</v>
      </c>
      <c r="H64">
        <v>0.43429065311013321</v>
      </c>
      <c r="I64">
        <v>596591</v>
      </c>
      <c r="J64">
        <v>2.8217319462965533E-3</v>
      </c>
      <c r="K64">
        <v>0.64282830858138396</v>
      </c>
      <c r="L64" s="126">
        <v>121123.7426</v>
      </c>
      <c r="M64">
        <v>34289</v>
      </c>
      <c r="N64">
        <v>21</v>
      </c>
      <c r="O64">
        <v>30.61</v>
      </c>
      <c r="P64">
        <v>0</v>
      </c>
      <c r="Q64">
        <v>-65.260000000000005</v>
      </c>
      <c r="R64">
        <v>10382.700000000001</v>
      </c>
      <c r="S64">
        <v>586.84267599999998</v>
      </c>
      <c r="T64">
        <v>717.42183175363209</v>
      </c>
      <c r="U64">
        <v>0.48083059317247101</v>
      </c>
      <c r="V64">
        <v>0.13837279789106499</v>
      </c>
      <c r="W64">
        <v>3.7488752777754701E-2</v>
      </c>
      <c r="X64">
        <v>8492.9</v>
      </c>
      <c r="Y64">
        <v>41</v>
      </c>
      <c r="Z64">
        <v>49131.121951219502</v>
      </c>
      <c r="AA64">
        <v>11.707317073170699</v>
      </c>
      <c r="AB64">
        <v>14.313236</v>
      </c>
      <c r="AC64">
        <v>4</v>
      </c>
      <c r="AD64">
        <v>146.710669</v>
      </c>
      <c r="AE64">
        <v>0.60909999999999997</v>
      </c>
      <c r="AF64">
        <v>0.1160870789926515</v>
      </c>
      <c r="AG64">
        <v>0.17906038022509593</v>
      </c>
      <c r="AH64">
        <v>0.30295724318828604</v>
      </c>
      <c r="AI64">
        <v>224.96318928243727</v>
      </c>
      <c r="AJ64">
        <v>4.6019517035555753</v>
      </c>
      <c r="AK64">
        <v>0.99504128224939037</v>
      </c>
      <c r="AL64">
        <v>2.988819782150919</v>
      </c>
      <c r="AM64">
        <v>3</v>
      </c>
      <c r="AN64">
        <v>1.39987329720343</v>
      </c>
      <c r="AO64">
        <v>54</v>
      </c>
      <c r="AP64">
        <v>0</v>
      </c>
      <c r="AQ64">
        <v>6.15</v>
      </c>
      <c r="AR64">
        <v>1.7180229121226329</v>
      </c>
      <c r="AS64">
        <v>15692.459999999992</v>
      </c>
      <c r="AT64">
        <v>0.57367258606726745</v>
      </c>
      <c r="AU64">
        <v>6093004.0899999999</v>
      </c>
    </row>
    <row r="65" spans="1:47" ht="15" x14ac:dyDescent="0.25">
      <c r="A65" t="s">
        <v>852</v>
      </c>
      <c r="B65" t="s">
        <v>734</v>
      </c>
      <c r="C65" t="s">
        <v>192</v>
      </c>
      <c r="D65"/>
      <c r="E65">
        <v>88.986000000000004</v>
      </c>
      <c r="F65" t="s">
        <v>1538</v>
      </c>
      <c r="G65">
        <v>404719</v>
      </c>
      <c r="H65">
        <v>1.0872808724309742E-2</v>
      </c>
      <c r="I65">
        <v>442913</v>
      </c>
      <c r="J65">
        <v>7.072692121430886E-2</v>
      </c>
      <c r="K65">
        <v>0.65838824201673019</v>
      </c>
      <c r="L65" s="126">
        <v>112348.6817</v>
      </c>
      <c r="M65">
        <v>31200</v>
      </c>
      <c r="N65">
        <v>11</v>
      </c>
      <c r="O65">
        <v>32.26</v>
      </c>
      <c r="P65">
        <v>0</v>
      </c>
      <c r="Q65">
        <v>-0.82000000000000028</v>
      </c>
      <c r="R65">
        <v>9190.2000000000007</v>
      </c>
      <c r="S65">
        <v>999.30344500000001</v>
      </c>
      <c r="T65">
        <v>1195.67218796676</v>
      </c>
      <c r="U65">
        <v>0.50487592184774299</v>
      </c>
      <c r="V65">
        <v>0.13136028766517499</v>
      </c>
      <c r="W65">
        <v>0</v>
      </c>
      <c r="X65">
        <v>7680.9000000000005</v>
      </c>
      <c r="Y65">
        <v>65.400000000000006</v>
      </c>
      <c r="Z65">
        <v>48104.785932721701</v>
      </c>
      <c r="AA65">
        <v>11.6521739130435</v>
      </c>
      <c r="AB65">
        <v>15.279869189602445</v>
      </c>
      <c r="AC65">
        <v>7</v>
      </c>
      <c r="AD65">
        <v>142.75763499999999</v>
      </c>
      <c r="AE65">
        <v>0.59809999999999997</v>
      </c>
      <c r="AF65">
        <v>0.11033993926022445</v>
      </c>
      <c r="AG65">
        <v>0.15453829337079136</v>
      </c>
      <c r="AH65">
        <v>0.27642441584849758</v>
      </c>
      <c r="AI65">
        <v>159.84333967746903</v>
      </c>
      <c r="AJ65">
        <v>6.0449252497934038</v>
      </c>
      <c r="AK65">
        <v>1.7390695039190645</v>
      </c>
      <c r="AL65">
        <v>2.3117880574963063</v>
      </c>
      <c r="AM65">
        <v>0.5</v>
      </c>
      <c r="AN65">
        <v>1.20073674157096</v>
      </c>
      <c r="AO65">
        <v>25</v>
      </c>
      <c r="AP65">
        <v>2.0604395604395604E-2</v>
      </c>
      <c r="AQ65">
        <v>28.32</v>
      </c>
      <c r="AR65">
        <v>1.5744238024687867</v>
      </c>
      <c r="AS65">
        <v>14062.900000000023</v>
      </c>
      <c r="AT65">
        <v>0.50320050682903428</v>
      </c>
      <c r="AU65">
        <v>9183821.6500000004</v>
      </c>
    </row>
    <row r="66" spans="1:47" ht="15" x14ac:dyDescent="0.25">
      <c r="A66" t="s">
        <v>853</v>
      </c>
      <c r="B66" t="s">
        <v>126</v>
      </c>
      <c r="C66" t="s">
        <v>109</v>
      </c>
      <c r="D66"/>
      <c r="E66">
        <v>87.061999999999998</v>
      </c>
      <c r="F66" t="s">
        <v>1539</v>
      </c>
      <c r="G66">
        <v>-457328</v>
      </c>
      <c r="H66">
        <v>0.15459237710361906</v>
      </c>
      <c r="I66">
        <v>-457328</v>
      </c>
      <c r="J66">
        <v>0</v>
      </c>
      <c r="K66">
        <v>0.74576806099701087</v>
      </c>
      <c r="L66" s="126">
        <v>210658.6704</v>
      </c>
      <c r="M66">
        <v>31452</v>
      </c>
      <c r="N66">
        <v>14</v>
      </c>
      <c r="O66">
        <v>76.34</v>
      </c>
      <c r="P66">
        <v>0</v>
      </c>
      <c r="Q66">
        <v>-8.67</v>
      </c>
      <c r="R66">
        <v>11842.6</v>
      </c>
      <c r="S66">
        <v>1285.0327580000001</v>
      </c>
      <c r="T66">
        <v>1718.65134124317</v>
      </c>
      <c r="U66">
        <v>0.50323626458089099</v>
      </c>
      <c r="V66">
        <v>0.17334759181290799</v>
      </c>
      <c r="W66">
        <v>7.2412570357214198E-2</v>
      </c>
      <c r="X66">
        <v>8854.7000000000007</v>
      </c>
      <c r="Y66">
        <v>79.73</v>
      </c>
      <c r="Z66">
        <v>67654.656465571301</v>
      </c>
      <c r="AA66">
        <v>14.154761904761898</v>
      </c>
      <c r="AB66">
        <v>16.117305380659726</v>
      </c>
      <c r="AC66">
        <v>9.75</v>
      </c>
      <c r="AD66">
        <v>131.79823158974361</v>
      </c>
      <c r="AE66">
        <v>0.56489999999999996</v>
      </c>
      <c r="AF66">
        <v>0.11963966348261543</v>
      </c>
      <c r="AG66">
        <v>0.14814374586593665</v>
      </c>
      <c r="AH66">
        <v>0.27424803668143399</v>
      </c>
      <c r="AI66">
        <v>158.90723308704943</v>
      </c>
      <c r="AJ66">
        <v>5.3192156747518373</v>
      </c>
      <c r="AK66">
        <v>1.5346273524615452</v>
      </c>
      <c r="AL66">
        <v>3.3516014613052825</v>
      </c>
      <c r="AM66">
        <v>1</v>
      </c>
      <c r="AN66">
        <v>0.23890735970351601</v>
      </c>
      <c r="AO66">
        <v>4</v>
      </c>
      <c r="AP66">
        <v>0.30769230769230771</v>
      </c>
      <c r="AQ66">
        <v>18.75</v>
      </c>
      <c r="AR66">
        <v>2.9766658663341414</v>
      </c>
      <c r="AS66">
        <v>-15535.659999999974</v>
      </c>
      <c r="AT66">
        <v>0.41110927764293526</v>
      </c>
      <c r="AU66">
        <v>15218100.52</v>
      </c>
    </row>
    <row r="67" spans="1:47" ht="15" x14ac:dyDescent="0.25">
      <c r="A67" t="s">
        <v>854</v>
      </c>
      <c r="B67" t="s">
        <v>617</v>
      </c>
      <c r="C67" t="s">
        <v>141</v>
      </c>
      <c r="D67"/>
      <c r="E67">
        <v>101.29</v>
      </c>
      <c r="F67" t="s">
        <v>1538</v>
      </c>
      <c r="G67">
        <v>1244954</v>
      </c>
      <c r="H67">
        <v>0.42027447346802405</v>
      </c>
      <c r="I67">
        <v>1363704</v>
      </c>
      <c r="J67">
        <v>0</v>
      </c>
      <c r="K67">
        <v>0.76204355603625207</v>
      </c>
      <c r="L67" s="126">
        <v>131197.6048</v>
      </c>
      <c r="M67">
        <v>37341</v>
      </c>
      <c r="N67">
        <v>53</v>
      </c>
      <c r="O67">
        <v>20.66</v>
      </c>
      <c r="P67">
        <v>0</v>
      </c>
      <c r="Q67">
        <v>-15.85</v>
      </c>
      <c r="R67">
        <v>9236.4</v>
      </c>
      <c r="S67">
        <v>1434.9141509999999</v>
      </c>
      <c r="T67">
        <v>1646.2951917084999</v>
      </c>
      <c r="U67">
        <v>0.28880427216582699</v>
      </c>
      <c r="V67">
        <v>0.107775079709281</v>
      </c>
      <c r="W67">
        <v>4.9999228141976802E-3</v>
      </c>
      <c r="X67">
        <v>8050.4000000000005</v>
      </c>
      <c r="Y67">
        <v>80.430000000000007</v>
      </c>
      <c r="Z67">
        <v>55679.567574288201</v>
      </c>
      <c r="AA67">
        <v>13.035294117647098</v>
      </c>
      <c r="AB67">
        <v>17.840534017157776</v>
      </c>
      <c r="AC67">
        <v>7</v>
      </c>
      <c r="AD67">
        <v>204.98773585714284</v>
      </c>
      <c r="AE67">
        <v>0.432</v>
      </c>
      <c r="AF67">
        <v>0.13552938021436875</v>
      </c>
      <c r="AG67">
        <v>0.13806761677791174</v>
      </c>
      <c r="AH67">
        <v>0.27687793055030607</v>
      </c>
      <c r="AI67">
        <v>181.70425026354067</v>
      </c>
      <c r="AJ67">
        <v>4.3832297395773407</v>
      </c>
      <c r="AK67">
        <v>1.0244287960725655</v>
      </c>
      <c r="AL67">
        <v>2.1941214666513251</v>
      </c>
      <c r="AM67">
        <v>0.8</v>
      </c>
      <c r="AN67">
        <v>1.0886346051071001</v>
      </c>
      <c r="AO67">
        <v>37</v>
      </c>
      <c r="AP67">
        <v>0</v>
      </c>
      <c r="AQ67">
        <v>18.46</v>
      </c>
      <c r="AR67">
        <v>2.9391934803990445</v>
      </c>
      <c r="AS67">
        <v>61387.560000000056</v>
      </c>
      <c r="AT67">
        <v>0.49388939986061153</v>
      </c>
      <c r="AU67">
        <v>13253402.08</v>
      </c>
    </row>
    <row r="68" spans="1:47" ht="15" x14ac:dyDescent="0.25">
      <c r="A68" t="s">
        <v>855</v>
      </c>
      <c r="B68" t="s">
        <v>429</v>
      </c>
      <c r="C68" t="s">
        <v>349</v>
      </c>
      <c r="D68"/>
      <c r="E68">
        <v>89.784000000000006</v>
      </c>
      <c r="F68" t="s">
        <v>1542</v>
      </c>
      <c r="G68">
        <v>908298</v>
      </c>
      <c r="H68">
        <v>0.51948387043983391</v>
      </c>
      <c r="I68">
        <v>624759</v>
      </c>
      <c r="J68">
        <v>2.1209234581471515E-3</v>
      </c>
      <c r="K68">
        <v>0.56965082906532494</v>
      </c>
      <c r="L68" s="126">
        <v>163656.5851</v>
      </c>
      <c r="M68">
        <v>36932</v>
      </c>
      <c r="N68">
        <v>9</v>
      </c>
      <c r="O68">
        <v>26.16</v>
      </c>
      <c r="P68">
        <v>0</v>
      </c>
      <c r="Q68">
        <v>-43.19</v>
      </c>
      <c r="R68">
        <v>9956.3000000000011</v>
      </c>
      <c r="S68">
        <v>614.26455499999997</v>
      </c>
      <c r="T68">
        <v>773.03304261087396</v>
      </c>
      <c r="U68">
        <v>0.55777814495580003</v>
      </c>
      <c r="V68">
        <v>0.15346577339140099</v>
      </c>
      <c r="W68">
        <v>0</v>
      </c>
      <c r="X68">
        <v>7911.5</v>
      </c>
      <c r="Y68">
        <v>42.14</v>
      </c>
      <c r="Z68">
        <v>42367.081632653106</v>
      </c>
      <c r="AA68">
        <v>10.468085106383</v>
      </c>
      <c r="AB68">
        <v>14.576757356430944</v>
      </c>
      <c r="AC68">
        <v>13.15</v>
      </c>
      <c r="AD68">
        <v>46.712133460076039</v>
      </c>
      <c r="AE68">
        <v>0.47620000000000001</v>
      </c>
      <c r="AF68">
        <v>0.12294398649629458</v>
      </c>
      <c r="AG68">
        <v>0.17396301235061568</v>
      </c>
      <c r="AH68">
        <v>0.29993260152667678</v>
      </c>
      <c r="AI68">
        <v>168.02532257457051</v>
      </c>
      <c r="AJ68">
        <v>5.1426516296554663</v>
      </c>
      <c r="AK68">
        <v>1.1743166492268342</v>
      </c>
      <c r="AL68">
        <v>1.7980609812812465</v>
      </c>
      <c r="AM68">
        <v>1.5</v>
      </c>
      <c r="AN68">
        <v>1.4079546112358901</v>
      </c>
      <c r="AO68">
        <v>33</v>
      </c>
      <c r="AP68">
        <v>1.3544018058690745E-2</v>
      </c>
      <c r="AQ68">
        <v>12.06</v>
      </c>
      <c r="AR68">
        <v>3.685366210022853</v>
      </c>
      <c r="AS68">
        <v>-9699.5999999999767</v>
      </c>
      <c r="AT68">
        <v>0.56291344659757847</v>
      </c>
      <c r="AU68">
        <v>6115831.9000000004</v>
      </c>
    </row>
    <row r="69" spans="1:47" ht="15" x14ac:dyDescent="0.25">
      <c r="A69" t="s">
        <v>856</v>
      </c>
      <c r="B69" t="s">
        <v>127</v>
      </c>
      <c r="C69" t="s">
        <v>128</v>
      </c>
      <c r="D69"/>
      <c r="E69">
        <v>95.787000000000006</v>
      </c>
      <c r="F69" t="s">
        <v>1538</v>
      </c>
      <c r="G69">
        <v>3145430</v>
      </c>
      <c r="H69">
        <v>0.1015129807248658</v>
      </c>
      <c r="I69">
        <v>3873788</v>
      </c>
      <c r="J69">
        <v>1.1227806692187966E-3</v>
      </c>
      <c r="K69">
        <v>0.81684030379654549</v>
      </c>
      <c r="L69" s="126">
        <v>132789.70740000001</v>
      </c>
      <c r="M69">
        <v>42968</v>
      </c>
      <c r="N69">
        <v>83</v>
      </c>
      <c r="O69">
        <v>129.46</v>
      </c>
      <c r="P69">
        <v>0</v>
      </c>
      <c r="Q69">
        <v>-3.6999999999999993</v>
      </c>
      <c r="R69">
        <v>9933.2000000000007</v>
      </c>
      <c r="S69">
        <v>7107.222401</v>
      </c>
      <c r="T69">
        <v>8045.90560934519</v>
      </c>
      <c r="U69">
        <v>0.22134994449852199</v>
      </c>
      <c r="V69">
        <v>0.10482595196334001</v>
      </c>
      <c r="W69">
        <v>6.1476529837946698E-3</v>
      </c>
      <c r="X69">
        <v>8774.3000000000011</v>
      </c>
      <c r="Y69">
        <v>385.78000000000003</v>
      </c>
      <c r="Z69">
        <v>60601.659624656502</v>
      </c>
      <c r="AA69">
        <v>11.481296758104698</v>
      </c>
      <c r="AB69">
        <v>18.422993418528694</v>
      </c>
      <c r="AC69">
        <v>33.51</v>
      </c>
      <c r="AD69">
        <v>212.0925813488511</v>
      </c>
      <c r="AE69">
        <v>0.52049999999999996</v>
      </c>
      <c r="AF69">
        <v>0.10570131507767794</v>
      </c>
      <c r="AG69">
        <v>0.16663496234298836</v>
      </c>
      <c r="AH69">
        <v>0.28497835924651921</v>
      </c>
      <c r="AI69">
        <v>141.23914285540872</v>
      </c>
      <c r="AJ69">
        <v>7.3983174838466734</v>
      </c>
      <c r="AK69">
        <v>1.0379529755393906</v>
      </c>
      <c r="AL69">
        <v>3.1738680517783102</v>
      </c>
      <c r="AM69">
        <v>1.25</v>
      </c>
      <c r="AN69">
        <v>0.80754270286732799</v>
      </c>
      <c r="AO69">
        <v>26</v>
      </c>
      <c r="AP69">
        <v>7.2566752799310935E-2</v>
      </c>
      <c r="AQ69">
        <v>149.72999999999999</v>
      </c>
      <c r="AR69">
        <v>4.6936759022151993</v>
      </c>
      <c r="AS69">
        <v>-60423.899999999907</v>
      </c>
      <c r="AT69">
        <v>0.30457749566067083</v>
      </c>
      <c r="AU69">
        <v>70597370.129999995</v>
      </c>
    </row>
    <row r="70" spans="1:47" ht="15" x14ac:dyDescent="0.25">
      <c r="A70" t="s">
        <v>857</v>
      </c>
      <c r="B70" t="s">
        <v>129</v>
      </c>
      <c r="C70" t="s">
        <v>130</v>
      </c>
      <c r="D70"/>
      <c r="E70">
        <v>94.064999999999998</v>
      </c>
      <c r="F70" t="s">
        <v>1540</v>
      </c>
      <c r="G70">
        <v>1091819</v>
      </c>
      <c r="H70">
        <v>0.59095824703309607</v>
      </c>
      <c r="I70">
        <v>1048169</v>
      </c>
      <c r="J70">
        <v>0</v>
      </c>
      <c r="K70">
        <v>0.79601235459496111</v>
      </c>
      <c r="L70" s="126">
        <v>131179.4339</v>
      </c>
      <c r="M70">
        <v>31098</v>
      </c>
      <c r="N70">
        <v>52</v>
      </c>
      <c r="O70">
        <v>36.92</v>
      </c>
      <c r="P70">
        <v>0</v>
      </c>
      <c r="Q70">
        <v>47.199999999999989</v>
      </c>
      <c r="R70">
        <v>10414.700000000001</v>
      </c>
      <c r="S70">
        <v>1930.2369040000001</v>
      </c>
      <c r="T70">
        <v>2367.8601039847604</v>
      </c>
      <c r="U70">
        <v>0.39323103833890799</v>
      </c>
      <c r="V70">
        <v>0.161637116849984</v>
      </c>
      <c r="W70">
        <v>4.3028303845961497E-3</v>
      </c>
      <c r="X70">
        <v>8489.9</v>
      </c>
      <c r="Y70">
        <v>139.27000000000001</v>
      </c>
      <c r="Z70">
        <v>53720.657715229405</v>
      </c>
      <c r="AA70">
        <v>13.033783783783798</v>
      </c>
      <c r="AB70">
        <v>13.859674761255116</v>
      </c>
      <c r="AC70">
        <v>16</v>
      </c>
      <c r="AD70">
        <v>120.63980650000001</v>
      </c>
      <c r="AE70">
        <v>0.29899999999999999</v>
      </c>
      <c r="AF70">
        <v>0.12630663109918119</v>
      </c>
      <c r="AG70">
        <v>0.1421760069048382</v>
      </c>
      <c r="AH70">
        <v>0.2711157575125312</v>
      </c>
      <c r="AI70">
        <v>173.26007978966709</v>
      </c>
      <c r="AJ70">
        <v>4.2594613569833122</v>
      </c>
      <c r="AK70">
        <v>1.0227077770435333</v>
      </c>
      <c r="AL70">
        <v>2.3965321903041867</v>
      </c>
      <c r="AM70">
        <v>4.4000000000000004</v>
      </c>
      <c r="AN70">
        <v>0.79179764898910499</v>
      </c>
      <c r="AO70">
        <v>59</v>
      </c>
      <c r="AP70">
        <v>2.1739130434782608E-2</v>
      </c>
      <c r="AQ70">
        <v>13.53</v>
      </c>
      <c r="AR70">
        <v>4.1374096677075745</v>
      </c>
      <c r="AS70">
        <v>2642.7799999999115</v>
      </c>
      <c r="AT70">
        <v>0.52282010802683665</v>
      </c>
      <c r="AU70">
        <v>20102803.57</v>
      </c>
    </row>
    <row r="71" spans="1:47" ht="15" x14ac:dyDescent="0.25">
      <c r="A71" t="s">
        <v>858</v>
      </c>
      <c r="B71" t="s">
        <v>455</v>
      </c>
      <c r="C71" t="s">
        <v>132</v>
      </c>
      <c r="D71"/>
      <c r="E71">
        <v>95.859000000000009</v>
      </c>
      <c r="F71" t="s">
        <v>1538</v>
      </c>
      <c r="G71">
        <v>644550</v>
      </c>
      <c r="H71">
        <v>0.46691695445132658</v>
      </c>
      <c r="I71">
        <v>644550</v>
      </c>
      <c r="J71">
        <v>0</v>
      </c>
      <c r="K71">
        <v>0.59037600776067012</v>
      </c>
      <c r="L71" s="126">
        <v>131046.0248</v>
      </c>
      <c r="M71">
        <v>36582</v>
      </c>
      <c r="N71">
        <v>13</v>
      </c>
      <c r="O71">
        <v>25.75</v>
      </c>
      <c r="P71">
        <v>0</v>
      </c>
      <c r="Q71">
        <v>-97.1</v>
      </c>
      <c r="R71">
        <v>12036.9</v>
      </c>
      <c r="S71">
        <v>666.72516299999995</v>
      </c>
      <c r="T71">
        <v>793.69557336765706</v>
      </c>
      <c r="U71">
        <v>0.41031909425623397</v>
      </c>
      <c r="V71">
        <v>0.16084901388370099</v>
      </c>
      <c r="W71">
        <v>2.9997367895952701E-3</v>
      </c>
      <c r="X71">
        <v>10111.300000000001</v>
      </c>
      <c r="Y71">
        <v>51.050000000000004</v>
      </c>
      <c r="Z71">
        <v>51513.682664054802</v>
      </c>
      <c r="AA71">
        <v>13.320754716981099</v>
      </c>
      <c r="AB71">
        <v>13.060238256611164</v>
      </c>
      <c r="AC71">
        <v>9.33</v>
      </c>
      <c r="AD71">
        <v>71.460360450160763</v>
      </c>
      <c r="AE71">
        <v>0.29899999999999999</v>
      </c>
      <c r="AF71">
        <v>0.10647168580876919</v>
      </c>
      <c r="AG71">
        <v>0.19297656709741917</v>
      </c>
      <c r="AH71">
        <v>0.3012514369042531</v>
      </c>
      <c r="AI71">
        <v>194.98289132369226</v>
      </c>
      <c r="AJ71">
        <v>4.8385671538461539</v>
      </c>
      <c r="AK71">
        <v>1.0094030769230768</v>
      </c>
      <c r="AL71">
        <v>2.0830318461538462</v>
      </c>
      <c r="AM71">
        <v>0.5</v>
      </c>
      <c r="AN71">
        <v>1.6012183014577199</v>
      </c>
      <c r="AO71">
        <v>133</v>
      </c>
      <c r="AP71">
        <v>2.1367521367521368E-2</v>
      </c>
      <c r="AQ71">
        <v>3.32</v>
      </c>
      <c r="AR71">
        <v>1.8097712846113119</v>
      </c>
      <c r="AS71">
        <v>-30464.929999999993</v>
      </c>
      <c r="AT71">
        <v>0.59852248294399535</v>
      </c>
      <c r="AU71">
        <v>8025285.5899999999</v>
      </c>
    </row>
    <row r="72" spans="1:47" ht="15" x14ac:dyDescent="0.25">
      <c r="A72" t="s">
        <v>859</v>
      </c>
      <c r="B72" t="s">
        <v>404</v>
      </c>
      <c r="C72" t="s">
        <v>104</v>
      </c>
      <c r="D72"/>
      <c r="E72">
        <v>92.92</v>
      </c>
      <c r="F72" t="s">
        <v>1542</v>
      </c>
      <c r="G72">
        <v>1230717</v>
      </c>
      <c r="H72">
        <v>0.33077747292434884</v>
      </c>
      <c r="I72">
        <v>1223485</v>
      </c>
      <c r="J72">
        <v>0</v>
      </c>
      <c r="K72">
        <v>0.72508245265770033</v>
      </c>
      <c r="L72" s="126">
        <v>135964.95199999999</v>
      </c>
      <c r="M72">
        <v>32548</v>
      </c>
      <c r="N72">
        <v>25</v>
      </c>
      <c r="O72">
        <v>40.69</v>
      </c>
      <c r="P72">
        <v>0</v>
      </c>
      <c r="Q72">
        <v>191.92000000000002</v>
      </c>
      <c r="R72">
        <v>9797</v>
      </c>
      <c r="S72">
        <v>1738.3873329999999</v>
      </c>
      <c r="T72">
        <v>2067.1134389633203</v>
      </c>
      <c r="U72">
        <v>0.50711184973872603</v>
      </c>
      <c r="V72">
        <v>0.13098447663389601</v>
      </c>
      <c r="W72">
        <v>1.15049158610039E-3</v>
      </c>
      <c r="X72">
        <v>8239</v>
      </c>
      <c r="Y72">
        <v>96.63</v>
      </c>
      <c r="Z72">
        <v>58968.643278484902</v>
      </c>
      <c r="AA72">
        <v>14.857142857142899</v>
      </c>
      <c r="AB72">
        <v>17.990141084549311</v>
      </c>
      <c r="AC72">
        <v>10</v>
      </c>
      <c r="AD72">
        <v>173.8387333</v>
      </c>
      <c r="AE72">
        <v>0.67549999999999999</v>
      </c>
      <c r="AF72">
        <v>0.1144618032421531</v>
      </c>
      <c r="AG72">
        <v>0.17411365022820116</v>
      </c>
      <c r="AH72">
        <v>0.29199082185537856</v>
      </c>
      <c r="AI72">
        <v>185.63756987522873</v>
      </c>
      <c r="AJ72">
        <v>5.503149793932633</v>
      </c>
      <c r="AK72">
        <v>1.0031862663072109</v>
      </c>
      <c r="AL72">
        <v>3.1284014750085216</v>
      </c>
      <c r="AM72">
        <v>1.9</v>
      </c>
      <c r="AN72">
        <v>1.2483937681883099</v>
      </c>
      <c r="AO72">
        <v>98</v>
      </c>
      <c r="AP72">
        <v>6.8807339449541288E-3</v>
      </c>
      <c r="AQ72">
        <v>7.54</v>
      </c>
      <c r="AR72">
        <v>2.7320940348247387</v>
      </c>
      <c r="AS72">
        <v>25321.390000000014</v>
      </c>
      <c r="AT72">
        <v>0.45764637809096753</v>
      </c>
      <c r="AU72">
        <v>17030975.940000001</v>
      </c>
    </row>
    <row r="73" spans="1:47" ht="15" x14ac:dyDescent="0.25">
      <c r="A73" t="s">
        <v>860</v>
      </c>
      <c r="B73" t="s">
        <v>545</v>
      </c>
      <c r="C73" t="s">
        <v>295</v>
      </c>
      <c r="D73"/>
      <c r="E73">
        <v>91.341000000000008</v>
      </c>
      <c r="F73" t="s">
        <v>1542</v>
      </c>
      <c r="G73">
        <v>-521558</v>
      </c>
      <c r="H73">
        <v>3.3675604672943095E-2</v>
      </c>
      <c r="I73">
        <v>-521558</v>
      </c>
      <c r="J73">
        <v>6.9975764605121754E-2</v>
      </c>
      <c r="K73">
        <v>0.75979151004850787</v>
      </c>
      <c r="L73" s="126">
        <v>182361.27249999999</v>
      </c>
      <c r="M73">
        <v>32685</v>
      </c>
      <c r="N73">
        <v>16</v>
      </c>
      <c r="O73">
        <v>86.79</v>
      </c>
      <c r="P73">
        <v>0</v>
      </c>
      <c r="Q73">
        <v>-143.19</v>
      </c>
      <c r="R73">
        <v>10924.7</v>
      </c>
      <c r="S73">
        <v>1757.0329589999999</v>
      </c>
      <c r="T73">
        <v>2186.2498444414005</v>
      </c>
      <c r="U73">
        <v>0.60354445576986404</v>
      </c>
      <c r="V73">
        <v>0.16127576382867101</v>
      </c>
      <c r="W73">
        <v>0</v>
      </c>
      <c r="X73">
        <v>8779.9</v>
      </c>
      <c r="Y73">
        <v>139.45000000000002</v>
      </c>
      <c r="Z73">
        <v>43307.694514162802</v>
      </c>
      <c r="AA73">
        <v>10.853146853146898</v>
      </c>
      <c r="AB73">
        <v>12.599734377913228</v>
      </c>
      <c r="AC73">
        <v>13</v>
      </c>
      <c r="AD73">
        <v>135.15638146153844</v>
      </c>
      <c r="AE73">
        <v>0.443</v>
      </c>
      <c r="AF73">
        <v>9.7258301407365702E-2</v>
      </c>
      <c r="AG73">
        <v>0.21812630342530778</v>
      </c>
      <c r="AH73">
        <v>0.3210645605460537</v>
      </c>
      <c r="AI73">
        <v>178.66767859532226</v>
      </c>
      <c r="AJ73">
        <v>6.5331081627777339</v>
      </c>
      <c r="AK73">
        <v>1.3905598470972367</v>
      </c>
      <c r="AL73">
        <v>3.7144336704626904</v>
      </c>
      <c r="AM73">
        <v>0</v>
      </c>
      <c r="AN73">
        <v>1.1037451487211301</v>
      </c>
      <c r="AO73">
        <v>128</v>
      </c>
      <c r="AP73">
        <v>4.9773755656108594E-2</v>
      </c>
      <c r="AQ73">
        <v>9.7799999999999994</v>
      </c>
      <c r="AR73">
        <v>4.4818917381675609</v>
      </c>
      <c r="AS73">
        <v>-14937.100000000093</v>
      </c>
      <c r="AT73">
        <v>0.50645986013439759</v>
      </c>
      <c r="AU73">
        <v>19195114.649999999</v>
      </c>
    </row>
    <row r="74" spans="1:47" ht="15" x14ac:dyDescent="0.25">
      <c r="A74" t="s">
        <v>861</v>
      </c>
      <c r="B74" t="s">
        <v>601</v>
      </c>
      <c r="C74" t="s">
        <v>128</v>
      </c>
      <c r="D74"/>
      <c r="E74">
        <v>100.40600000000001</v>
      </c>
      <c r="F74" t="s">
        <v>1542</v>
      </c>
      <c r="G74">
        <v>2975726</v>
      </c>
      <c r="H74">
        <v>0.44124674492207844</v>
      </c>
      <c r="I74">
        <v>3079949</v>
      </c>
      <c r="J74">
        <v>0</v>
      </c>
      <c r="K74">
        <v>0.7016975370466817</v>
      </c>
      <c r="L74" s="126">
        <v>199620.03709999999</v>
      </c>
      <c r="M74">
        <v>46800</v>
      </c>
      <c r="N74">
        <v>59</v>
      </c>
      <c r="O74">
        <v>60.66</v>
      </c>
      <c r="P74">
        <v>0</v>
      </c>
      <c r="Q74">
        <v>137.66</v>
      </c>
      <c r="R74">
        <v>9448.6</v>
      </c>
      <c r="S74">
        <v>2175.1116809999999</v>
      </c>
      <c r="T74">
        <v>2459.3489076924798</v>
      </c>
      <c r="U74">
        <v>0.20381349696774501</v>
      </c>
      <c r="V74">
        <v>0.110292286182615</v>
      </c>
      <c r="W74">
        <v>1.6535201532026499E-3</v>
      </c>
      <c r="X74">
        <v>8356.6</v>
      </c>
      <c r="Y74">
        <v>118.13</v>
      </c>
      <c r="Z74">
        <v>60350.387539151809</v>
      </c>
      <c r="AA74">
        <v>12.015037593985001</v>
      </c>
      <c r="AB74">
        <v>18.412864479810377</v>
      </c>
      <c r="AC74">
        <v>15</v>
      </c>
      <c r="AD74">
        <v>145.00744539999999</v>
      </c>
      <c r="AE74">
        <v>0.65339999999999998</v>
      </c>
      <c r="AF74">
        <v>9.7221041510889949E-2</v>
      </c>
      <c r="AG74">
        <v>0.19869728322130467</v>
      </c>
      <c r="AH74">
        <v>0.30256762425504757</v>
      </c>
      <c r="AI74">
        <v>161.91030698620943</v>
      </c>
      <c r="AJ74">
        <v>4.4748474187402216</v>
      </c>
      <c r="AK74">
        <v>1.0767943595903151</v>
      </c>
      <c r="AL74">
        <v>2.1550094697776379</v>
      </c>
      <c r="AM74">
        <v>1</v>
      </c>
      <c r="AN74">
        <v>1.38478724771949</v>
      </c>
      <c r="AO74">
        <v>71</v>
      </c>
      <c r="AP74">
        <v>4.1201117318435752E-2</v>
      </c>
      <c r="AQ74">
        <v>19.420000000000002</v>
      </c>
      <c r="AR74">
        <v>0</v>
      </c>
      <c r="AS74">
        <v>-4192.320000000007</v>
      </c>
      <c r="AT74">
        <v>0.263613539432272</v>
      </c>
      <c r="AU74">
        <v>20551749.829999998</v>
      </c>
    </row>
    <row r="75" spans="1:47" ht="15" x14ac:dyDescent="0.25">
      <c r="A75" t="s">
        <v>862</v>
      </c>
      <c r="B75" t="s">
        <v>473</v>
      </c>
      <c r="C75" t="s">
        <v>162</v>
      </c>
      <c r="D75"/>
      <c r="E75">
        <v>95.701000000000008</v>
      </c>
      <c r="F75" t="s">
        <v>1538</v>
      </c>
      <c r="G75">
        <v>1620458</v>
      </c>
      <c r="H75">
        <v>0.34122928644930156</v>
      </c>
      <c r="I75">
        <v>1620458</v>
      </c>
      <c r="J75">
        <v>0</v>
      </c>
      <c r="K75">
        <v>0.68654432666455856</v>
      </c>
      <c r="L75" s="126">
        <v>257659.81830000001</v>
      </c>
      <c r="M75">
        <v>53553</v>
      </c>
      <c r="N75">
        <v>125</v>
      </c>
      <c r="O75">
        <v>78.97</v>
      </c>
      <c r="P75">
        <v>0</v>
      </c>
      <c r="Q75">
        <v>-12.460000000000008</v>
      </c>
      <c r="R75">
        <v>10826</v>
      </c>
      <c r="S75">
        <v>2148.4838450000002</v>
      </c>
      <c r="T75">
        <v>2406.3022028089003</v>
      </c>
      <c r="U75">
        <v>0.21193167081970801</v>
      </c>
      <c r="V75">
        <v>0.102735268647086</v>
      </c>
      <c r="W75">
        <v>6.5531058251918099E-3</v>
      </c>
      <c r="X75">
        <v>9666.1</v>
      </c>
      <c r="Y75">
        <v>131.89000000000001</v>
      </c>
      <c r="Z75">
        <v>53989.846993706902</v>
      </c>
      <c r="AA75">
        <v>8.7810218978102199</v>
      </c>
      <c r="AB75">
        <v>16.289967738266736</v>
      </c>
      <c r="AC75">
        <v>24.330000000000002</v>
      </c>
      <c r="AD75">
        <v>88.305953349773944</v>
      </c>
      <c r="AE75">
        <v>0.54259999999999997</v>
      </c>
      <c r="AF75">
        <v>0.10384042158042589</v>
      </c>
      <c r="AG75">
        <v>0.16137630516671503</v>
      </c>
      <c r="AH75">
        <v>0.26907150718448825</v>
      </c>
      <c r="AI75">
        <v>149.17030944675312</v>
      </c>
      <c r="AJ75">
        <v>6.6689869262691506</v>
      </c>
      <c r="AK75">
        <v>1.3847201472744861</v>
      </c>
      <c r="AL75">
        <v>3.6712762020655871</v>
      </c>
      <c r="AM75">
        <v>1.5</v>
      </c>
      <c r="AN75">
        <v>1.6038413670348199</v>
      </c>
      <c r="AO75">
        <v>206</v>
      </c>
      <c r="AP75">
        <v>7.3288915808600849E-2</v>
      </c>
      <c r="AQ75">
        <v>7.45</v>
      </c>
      <c r="AR75">
        <v>3.4543312974242064</v>
      </c>
      <c r="AS75">
        <v>92306.670000000042</v>
      </c>
      <c r="AT75">
        <v>0.46434036732437134</v>
      </c>
      <c r="AU75">
        <v>23259488.170000002</v>
      </c>
    </row>
    <row r="76" spans="1:47" ht="15" x14ac:dyDescent="0.25">
      <c r="A76" t="s">
        <v>863</v>
      </c>
      <c r="B76" t="s">
        <v>131</v>
      </c>
      <c r="C76" t="s">
        <v>132</v>
      </c>
      <c r="D76"/>
      <c r="E76">
        <v>86.125</v>
      </c>
      <c r="F76" t="s">
        <v>1542</v>
      </c>
      <c r="G76">
        <v>1814228</v>
      </c>
      <c r="H76">
        <v>0.3197792921549768</v>
      </c>
      <c r="I76">
        <v>1594488</v>
      </c>
      <c r="J76">
        <v>0</v>
      </c>
      <c r="K76">
        <v>0.57585181438604915</v>
      </c>
      <c r="L76" s="126">
        <v>73752.895799999998</v>
      </c>
      <c r="M76">
        <v>0</v>
      </c>
      <c r="N76">
        <v>0</v>
      </c>
      <c r="O76">
        <v>102.50999999999999</v>
      </c>
      <c r="P76">
        <v>0</v>
      </c>
      <c r="Q76">
        <v>-196.15000000000003</v>
      </c>
      <c r="R76">
        <v>11126.4</v>
      </c>
      <c r="S76">
        <v>1339.231227</v>
      </c>
      <c r="T76">
        <v>1813.37608913196</v>
      </c>
      <c r="U76">
        <v>0.66964853560721205</v>
      </c>
      <c r="V76">
        <v>0.239264423155509</v>
      </c>
      <c r="W76">
        <v>1.02760604162645E-2</v>
      </c>
      <c r="X76">
        <v>8217.2000000000007</v>
      </c>
      <c r="Y76">
        <v>99.16</v>
      </c>
      <c r="Z76">
        <v>47220.603065752301</v>
      </c>
      <c r="AA76">
        <v>12.495049504950501</v>
      </c>
      <c r="AB76">
        <v>13.505760659540137</v>
      </c>
      <c r="AC76">
        <v>10.28</v>
      </c>
      <c r="AD76">
        <v>130.27541118677044</v>
      </c>
      <c r="AE76">
        <v>0.40970000000000001</v>
      </c>
      <c r="AF76">
        <v>0.12478543579242769</v>
      </c>
      <c r="AG76">
        <v>0.18456221413012661</v>
      </c>
      <c r="AH76">
        <v>0.31793518397987369</v>
      </c>
      <c r="AI76">
        <v>208.56069838341665</v>
      </c>
      <c r="AJ76">
        <v>4.6662755494771062</v>
      </c>
      <c r="AK76">
        <v>1.1437546319335794</v>
      </c>
      <c r="AL76">
        <v>1.812970058465295</v>
      </c>
      <c r="AM76">
        <v>1</v>
      </c>
      <c r="AN76">
        <v>0.86920157211538096</v>
      </c>
      <c r="AO76">
        <v>6</v>
      </c>
      <c r="AP76">
        <v>2.6627218934911243E-2</v>
      </c>
      <c r="AQ76">
        <v>49</v>
      </c>
      <c r="AR76">
        <v>5.0684316704016199</v>
      </c>
      <c r="AS76">
        <v>-27850.260000000009</v>
      </c>
      <c r="AT76">
        <v>0.73086291949526383</v>
      </c>
      <c r="AU76">
        <v>14900842.300000001</v>
      </c>
    </row>
    <row r="77" spans="1:47" ht="15" x14ac:dyDescent="0.25">
      <c r="A77" t="s">
        <v>864</v>
      </c>
      <c r="B77" t="s">
        <v>344</v>
      </c>
      <c r="C77" t="s">
        <v>345</v>
      </c>
      <c r="D77"/>
      <c r="E77">
        <v>85.375</v>
      </c>
      <c r="F77" t="s">
        <v>1542</v>
      </c>
      <c r="G77">
        <v>1320905</v>
      </c>
      <c r="H77">
        <v>0.31318562724950244</v>
      </c>
      <c r="I77">
        <v>1033349</v>
      </c>
      <c r="J77">
        <v>0</v>
      </c>
      <c r="K77">
        <v>0.61261482812452517</v>
      </c>
      <c r="L77" s="126">
        <v>129577.94040000001</v>
      </c>
      <c r="M77">
        <v>33148</v>
      </c>
      <c r="N77">
        <v>9</v>
      </c>
      <c r="O77">
        <v>30.82</v>
      </c>
      <c r="P77">
        <v>0</v>
      </c>
      <c r="Q77">
        <v>-21.75</v>
      </c>
      <c r="R77">
        <v>10612.300000000001</v>
      </c>
      <c r="S77">
        <v>788.42901299999994</v>
      </c>
      <c r="T77">
        <v>929.68926247688205</v>
      </c>
      <c r="U77">
        <v>0.42918541735602</v>
      </c>
      <c r="V77">
        <v>0.11790209069843</v>
      </c>
      <c r="W77">
        <v>0</v>
      </c>
      <c r="X77">
        <v>8999.8000000000011</v>
      </c>
      <c r="Y77">
        <v>53</v>
      </c>
      <c r="Z77">
        <v>44066.698113207502</v>
      </c>
      <c r="AA77">
        <v>12.169811320754699</v>
      </c>
      <c r="AB77">
        <v>14.876019113207546</v>
      </c>
      <c r="AC77">
        <v>10</v>
      </c>
      <c r="AD77">
        <v>78.842901299999994</v>
      </c>
      <c r="AE77">
        <v>0.7752</v>
      </c>
      <c r="AF77">
        <v>9.8630479281582736E-2</v>
      </c>
      <c r="AG77">
        <v>0.27014749162337898</v>
      </c>
      <c r="AH77">
        <v>0.37153180167833155</v>
      </c>
      <c r="AI77">
        <v>223.20842726268373</v>
      </c>
      <c r="AJ77">
        <v>4.2724925561414668</v>
      </c>
      <c r="AK77">
        <v>0.86752278616237843</v>
      </c>
      <c r="AL77">
        <v>2.1497964019456317</v>
      </c>
      <c r="AM77">
        <v>0</v>
      </c>
      <c r="AN77">
        <v>1.5312665903433</v>
      </c>
      <c r="AO77">
        <v>157</v>
      </c>
      <c r="AP77">
        <v>0</v>
      </c>
      <c r="AQ77">
        <v>2.84</v>
      </c>
      <c r="AR77">
        <v>2.8048417178940328</v>
      </c>
      <c r="AS77">
        <v>-32988.869999999995</v>
      </c>
      <c r="AT77">
        <v>0.44519614292219811</v>
      </c>
      <c r="AU77">
        <v>8367051.2800000003</v>
      </c>
    </row>
    <row r="78" spans="1:47" ht="15" x14ac:dyDescent="0.25">
      <c r="A78" t="s">
        <v>865</v>
      </c>
      <c r="B78" t="s">
        <v>133</v>
      </c>
      <c r="C78" t="s">
        <v>134</v>
      </c>
      <c r="D78"/>
      <c r="E78">
        <v>88.799000000000007</v>
      </c>
      <c r="F78" t="s">
        <v>1538</v>
      </c>
      <c r="G78">
        <v>1123858</v>
      </c>
      <c r="H78">
        <v>8.3025439357883424E-2</v>
      </c>
      <c r="I78">
        <v>883451</v>
      </c>
      <c r="J78">
        <v>0</v>
      </c>
      <c r="K78">
        <v>0.70238592976270553</v>
      </c>
      <c r="L78" s="126">
        <v>98052.087499999994</v>
      </c>
      <c r="M78">
        <v>27560</v>
      </c>
      <c r="N78">
        <v>26</v>
      </c>
      <c r="O78">
        <v>68.349999999999994</v>
      </c>
      <c r="P78">
        <v>0</v>
      </c>
      <c r="Q78">
        <v>-104.95</v>
      </c>
      <c r="R78">
        <v>11263.4</v>
      </c>
      <c r="S78">
        <v>1930.667721</v>
      </c>
      <c r="T78">
        <v>2445.1815868363801</v>
      </c>
      <c r="U78">
        <v>0.62359203445759603</v>
      </c>
      <c r="V78">
        <v>0.17359252156886301</v>
      </c>
      <c r="W78">
        <v>3.5618842772375701E-3</v>
      </c>
      <c r="X78">
        <v>8893.4</v>
      </c>
      <c r="Y78">
        <v>138.5</v>
      </c>
      <c r="Z78">
        <v>49928.880866426007</v>
      </c>
      <c r="AA78">
        <v>12.9041095890411</v>
      </c>
      <c r="AB78">
        <v>13.939839140794223</v>
      </c>
      <c r="AC78">
        <v>13</v>
      </c>
      <c r="AD78">
        <v>148.51290161538461</v>
      </c>
      <c r="AE78">
        <v>0.55379999999999996</v>
      </c>
      <c r="AF78">
        <v>0.10323356134529067</v>
      </c>
      <c r="AG78">
        <v>0.21180205554077491</v>
      </c>
      <c r="AH78">
        <v>0.31831773461378438</v>
      </c>
      <c r="AI78">
        <v>208.96190246089478</v>
      </c>
      <c r="AJ78">
        <v>5.8666212980497523</v>
      </c>
      <c r="AK78">
        <v>1.6603840510018939</v>
      </c>
      <c r="AL78">
        <v>2.4702568189254306</v>
      </c>
      <c r="AM78">
        <v>0.5</v>
      </c>
      <c r="AN78">
        <v>0.90909451581424405</v>
      </c>
      <c r="AO78">
        <v>77</v>
      </c>
      <c r="AP78">
        <v>7.8125E-3</v>
      </c>
      <c r="AQ78">
        <v>11.21</v>
      </c>
      <c r="AR78">
        <v>3.984261740074952</v>
      </c>
      <c r="AS78">
        <v>-799.91999999992549</v>
      </c>
      <c r="AT78">
        <v>0.54920837871556705</v>
      </c>
      <c r="AU78">
        <v>21745949.84</v>
      </c>
    </row>
    <row r="79" spans="1:47" ht="15" x14ac:dyDescent="0.25">
      <c r="A79" t="s">
        <v>866</v>
      </c>
      <c r="B79" t="s">
        <v>135</v>
      </c>
      <c r="C79" t="s">
        <v>136</v>
      </c>
      <c r="D79"/>
      <c r="E79">
        <v>78.088999999999999</v>
      </c>
      <c r="F79" t="s">
        <v>1539</v>
      </c>
      <c r="G79">
        <v>1859100</v>
      </c>
      <c r="H79">
        <v>0.20270334883721494</v>
      </c>
      <c r="I79">
        <v>1755595</v>
      </c>
      <c r="J79">
        <v>1.7501058542762793E-2</v>
      </c>
      <c r="K79">
        <v>0.6225652531694319</v>
      </c>
      <c r="L79" s="126">
        <v>47433.922100000003</v>
      </c>
      <c r="M79">
        <v>24579</v>
      </c>
      <c r="N79">
        <v>8</v>
      </c>
      <c r="O79">
        <v>76.25</v>
      </c>
      <c r="P79">
        <v>0</v>
      </c>
      <c r="Q79">
        <v>-135.97</v>
      </c>
      <c r="R79">
        <v>12191.300000000001</v>
      </c>
      <c r="S79">
        <v>1126.6943389999999</v>
      </c>
      <c r="T79">
        <v>1471.3559193593201</v>
      </c>
      <c r="U79">
        <v>0.847525439639224</v>
      </c>
      <c r="V79">
        <v>0.14540725317339201</v>
      </c>
      <c r="W79">
        <v>3.20634263877312E-2</v>
      </c>
      <c r="X79">
        <v>9335.5</v>
      </c>
      <c r="Y79">
        <v>87.070000000000007</v>
      </c>
      <c r="Z79">
        <v>54813.465602388904</v>
      </c>
      <c r="AA79">
        <v>8.020202020202019</v>
      </c>
      <c r="AB79">
        <v>12.940098070517973</v>
      </c>
      <c r="AC79">
        <v>12.34</v>
      </c>
      <c r="AD79">
        <v>91.304241410048618</v>
      </c>
      <c r="AE79">
        <v>0.68669999999999998</v>
      </c>
      <c r="AF79">
        <v>0.12471022737659122</v>
      </c>
      <c r="AG79">
        <v>0.13986030761555196</v>
      </c>
      <c r="AH79">
        <v>0.26899024358272317</v>
      </c>
      <c r="AI79">
        <v>245.85194973629848</v>
      </c>
      <c r="AJ79">
        <v>7.2975688808664261</v>
      </c>
      <c r="AK79">
        <v>1.421802238267148</v>
      </c>
      <c r="AL79">
        <v>4.2021679783393502</v>
      </c>
      <c r="AM79">
        <v>0.5</v>
      </c>
      <c r="AN79">
        <v>0.65557107022551797</v>
      </c>
      <c r="AO79">
        <v>4</v>
      </c>
      <c r="AP79">
        <v>8.2442748091603055E-2</v>
      </c>
      <c r="AQ79">
        <v>133</v>
      </c>
      <c r="AR79">
        <v>3.7432929415567524</v>
      </c>
      <c r="AS79">
        <v>8043.5899999999674</v>
      </c>
      <c r="AT79">
        <v>0.52054441399340745</v>
      </c>
      <c r="AU79">
        <v>13735880.01</v>
      </c>
    </row>
    <row r="80" spans="1:47" ht="15" x14ac:dyDescent="0.25">
      <c r="A80" t="s">
        <v>867</v>
      </c>
      <c r="B80" t="s">
        <v>487</v>
      </c>
      <c r="C80" t="s">
        <v>122</v>
      </c>
      <c r="D80"/>
      <c r="E80">
        <v>96.984999999999999</v>
      </c>
      <c r="F80" t="s">
        <v>1542</v>
      </c>
      <c r="G80">
        <v>4442102</v>
      </c>
      <c r="H80">
        <v>0.51811917848089151</v>
      </c>
      <c r="I80">
        <v>4442102</v>
      </c>
      <c r="J80">
        <v>8.836878735030888E-3</v>
      </c>
      <c r="K80">
        <v>0.65965350684391377</v>
      </c>
      <c r="L80" s="126">
        <v>110166.81510000001</v>
      </c>
      <c r="M80">
        <v>46430</v>
      </c>
      <c r="N80">
        <v>84</v>
      </c>
      <c r="O80">
        <v>144.54999999999998</v>
      </c>
      <c r="P80">
        <v>0</v>
      </c>
      <c r="Q80">
        <v>15.959999999999994</v>
      </c>
      <c r="R80">
        <v>10427.1</v>
      </c>
      <c r="S80">
        <v>3611.4067409999998</v>
      </c>
      <c r="T80">
        <v>4249.0927309173603</v>
      </c>
      <c r="U80">
        <v>0.31990632843535499</v>
      </c>
      <c r="V80">
        <v>0.117752967887036</v>
      </c>
      <c r="W80">
        <v>1.85444337353858E-2</v>
      </c>
      <c r="X80">
        <v>8862.3000000000011</v>
      </c>
      <c r="Y80">
        <v>244.38</v>
      </c>
      <c r="Z80">
        <v>51855.0896145347</v>
      </c>
      <c r="AA80">
        <v>10.3408239700375</v>
      </c>
      <c r="AB80">
        <v>14.777832641787379</v>
      </c>
      <c r="AC80">
        <v>17</v>
      </c>
      <c r="AD80">
        <v>212.43569064705881</v>
      </c>
      <c r="AE80">
        <v>0.35439999999999999</v>
      </c>
      <c r="AF80">
        <v>0.12715259673983317</v>
      </c>
      <c r="AG80">
        <v>0.14628966371061519</v>
      </c>
      <c r="AH80">
        <v>0.27792256551048033</v>
      </c>
      <c r="AI80">
        <v>147.55967361694638</v>
      </c>
      <c r="AJ80">
        <v>7.3679002173023731</v>
      </c>
      <c r="AK80">
        <v>1.4776155662059156</v>
      </c>
      <c r="AL80">
        <v>3.7204955357310401</v>
      </c>
      <c r="AM80">
        <v>0</v>
      </c>
      <c r="AN80">
        <v>1.0829511289732801</v>
      </c>
      <c r="AO80">
        <v>32</v>
      </c>
      <c r="AP80">
        <v>4.1178845377472746E-2</v>
      </c>
      <c r="AQ80">
        <v>70.13</v>
      </c>
      <c r="AR80">
        <v>4.4985092335782566</v>
      </c>
      <c r="AS80">
        <v>66304.770000000019</v>
      </c>
      <c r="AT80">
        <v>0.46427583740529133</v>
      </c>
      <c r="AU80">
        <v>37656673.979999997</v>
      </c>
    </row>
    <row r="81" spans="1:47" ht="15" x14ac:dyDescent="0.25">
      <c r="A81" t="s">
        <v>868</v>
      </c>
      <c r="B81" t="s">
        <v>587</v>
      </c>
      <c r="C81" t="s">
        <v>136</v>
      </c>
      <c r="D81"/>
      <c r="E81">
        <v>104.55500000000001</v>
      </c>
      <c r="F81" t="s">
        <v>1538</v>
      </c>
      <c r="G81">
        <v>2445821</v>
      </c>
      <c r="H81">
        <v>0.4808763539104115</v>
      </c>
      <c r="I81">
        <v>2445821</v>
      </c>
      <c r="J81">
        <v>0</v>
      </c>
      <c r="K81">
        <v>0.73219012005407713</v>
      </c>
      <c r="L81" s="126">
        <v>194805.0827</v>
      </c>
      <c r="M81">
        <v>52118</v>
      </c>
      <c r="N81">
        <v>38</v>
      </c>
      <c r="O81">
        <v>19.27</v>
      </c>
      <c r="P81">
        <v>0</v>
      </c>
      <c r="Q81">
        <v>-126.96</v>
      </c>
      <c r="R81">
        <v>9301.9</v>
      </c>
      <c r="S81">
        <v>2661.7018149999999</v>
      </c>
      <c r="T81">
        <v>2972.9620762243699</v>
      </c>
      <c r="U81">
        <v>0.103968427808282</v>
      </c>
      <c r="V81">
        <v>9.5485902503319994E-2</v>
      </c>
      <c r="W81">
        <v>4.5083938149548097E-3</v>
      </c>
      <c r="X81">
        <v>8328</v>
      </c>
      <c r="Y81">
        <v>159.5</v>
      </c>
      <c r="Z81">
        <v>62490.240501567401</v>
      </c>
      <c r="AA81">
        <v>16.234939759036102</v>
      </c>
      <c r="AB81">
        <v>16.687785673981189</v>
      </c>
      <c r="AC81">
        <v>9.33</v>
      </c>
      <c r="AD81">
        <v>285.28422454448014</v>
      </c>
      <c r="AE81">
        <v>0.70879999999999999</v>
      </c>
      <c r="AF81">
        <v>0.11783017951608243</v>
      </c>
      <c r="AG81">
        <v>0.15209175575973594</v>
      </c>
      <c r="AH81">
        <v>0.27352449276604995</v>
      </c>
      <c r="AI81">
        <v>161.71834033933663</v>
      </c>
      <c r="AJ81">
        <v>4.4544379318195544</v>
      </c>
      <c r="AK81">
        <v>1.040104008400589</v>
      </c>
      <c r="AL81">
        <v>2.6466606496517566</v>
      </c>
      <c r="AM81">
        <v>1</v>
      </c>
      <c r="AN81">
        <v>0.75709507206335303</v>
      </c>
      <c r="AO81">
        <v>30</v>
      </c>
      <c r="AP81">
        <v>0.11611374407582939</v>
      </c>
      <c r="AQ81">
        <v>49.9</v>
      </c>
      <c r="AR81">
        <v>0</v>
      </c>
      <c r="AS81">
        <v>-24254.429999999935</v>
      </c>
      <c r="AT81">
        <v>0.4809224741135108</v>
      </c>
      <c r="AU81">
        <v>24758849.800000001</v>
      </c>
    </row>
    <row r="82" spans="1:47" ht="15" x14ac:dyDescent="0.25">
      <c r="A82" t="s">
        <v>869</v>
      </c>
      <c r="B82" t="s">
        <v>137</v>
      </c>
      <c r="C82" t="s">
        <v>100</v>
      </c>
      <c r="D82"/>
      <c r="E82">
        <v>73.658000000000001</v>
      </c>
      <c r="F82" t="s">
        <v>1542</v>
      </c>
      <c r="G82">
        <v>7867566</v>
      </c>
      <c r="H82">
        <v>8.9138042336801962E-2</v>
      </c>
      <c r="I82">
        <v>6194292</v>
      </c>
      <c r="J82">
        <v>2.870157984625644E-3</v>
      </c>
      <c r="K82">
        <v>0.67756488261350556</v>
      </c>
      <c r="L82" s="126">
        <v>52458.679499999998</v>
      </c>
      <c r="M82">
        <v>21882</v>
      </c>
      <c r="N82">
        <v>100</v>
      </c>
      <c r="O82">
        <v>905.32000000000016</v>
      </c>
      <c r="P82">
        <v>463.08</v>
      </c>
      <c r="Q82">
        <v>-367.06</v>
      </c>
      <c r="R82">
        <v>12410.800000000001</v>
      </c>
      <c r="S82">
        <v>9025.3703910000004</v>
      </c>
      <c r="T82">
        <v>12591.130133432102</v>
      </c>
      <c r="U82">
        <v>0.99170946966624096</v>
      </c>
      <c r="V82">
        <v>0.16546766828419701</v>
      </c>
      <c r="W82">
        <v>1.72302139705061E-2</v>
      </c>
      <c r="X82">
        <v>8896.1</v>
      </c>
      <c r="Y82">
        <v>594.02</v>
      </c>
      <c r="Z82">
        <v>57869.178250564</v>
      </c>
      <c r="AA82">
        <v>12.265886287625399</v>
      </c>
      <c r="AB82">
        <v>15.193714674590082</v>
      </c>
      <c r="AC82">
        <v>89.63</v>
      </c>
      <c r="AD82">
        <v>100.69586512328462</v>
      </c>
      <c r="AE82">
        <v>0.47620000000000001</v>
      </c>
      <c r="AF82">
        <v>0.12598231269117238</v>
      </c>
      <c r="AG82">
        <v>0.16145361301781669</v>
      </c>
      <c r="AH82">
        <v>0.29378288346787645</v>
      </c>
      <c r="AI82">
        <v>229.80741068181163</v>
      </c>
      <c r="AJ82">
        <v>4.9913788410088831</v>
      </c>
      <c r="AK82">
        <v>1.4614934788488678</v>
      </c>
      <c r="AL82">
        <v>2.9501845092105143</v>
      </c>
      <c r="AM82">
        <v>2.5</v>
      </c>
      <c r="AN82">
        <v>0.79364749242448596</v>
      </c>
      <c r="AO82">
        <v>17</v>
      </c>
      <c r="AP82">
        <v>0.13982083260144038</v>
      </c>
      <c r="AQ82">
        <v>275.12</v>
      </c>
      <c r="AR82">
        <v>4.27402228908967</v>
      </c>
      <c r="AS82">
        <v>1065470.7800000003</v>
      </c>
      <c r="AT82">
        <v>0.75355848566907246</v>
      </c>
      <c r="AU82">
        <v>112011887.76000001</v>
      </c>
    </row>
    <row r="83" spans="1:47" ht="15" x14ac:dyDescent="0.25">
      <c r="A83" t="s">
        <v>870</v>
      </c>
      <c r="B83" t="s">
        <v>708</v>
      </c>
      <c r="C83" t="s">
        <v>100</v>
      </c>
      <c r="D83"/>
      <c r="E83">
        <v>86.619</v>
      </c>
      <c r="F83" t="s">
        <v>1538</v>
      </c>
      <c r="G83">
        <v>3576047</v>
      </c>
      <c r="H83">
        <v>0.32711692297057782</v>
      </c>
      <c r="I83">
        <v>3344866</v>
      </c>
      <c r="J83">
        <v>3.1224032708503813E-3</v>
      </c>
      <c r="K83">
        <v>0.7004737780759106</v>
      </c>
      <c r="L83" s="126">
        <v>141137.85829999999</v>
      </c>
      <c r="M83">
        <v>31349</v>
      </c>
      <c r="N83">
        <v>25</v>
      </c>
      <c r="O83">
        <v>68.53</v>
      </c>
      <c r="P83">
        <v>0</v>
      </c>
      <c r="Q83">
        <v>49.08</v>
      </c>
      <c r="R83">
        <v>11824.4</v>
      </c>
      <c r="S83">
        <v>1965.6446960000001</v>
      </c>
      <c r="T83">
        <v>2554.5499718102201</v>
      </c>
      <c r="U83">
        <v>0.79353716069549496</v>
      </c>
      <c r="V83">
        <v>0.14699195209997401</v>
      </c>
      <c r="W83">
        <v>5.0873894047838604E-4</v>
      </c>
      <c r="X83">
        <v>9098.5</v>
      </c>
      <c r="Y83">
        <v>126.66</v>
      </c>
      <c r="Z83">
        <v>62359.806726669805</v>
      </c>
      <c r="AA83">
        <v>13.861313868613099</v>
      </c>
      <c r="AB83">
        <v>15.519064392862782</v>
      </c>
      <c r="AC83">
        <v>21.35</v>
      </c>
      <c r="AD83">
        <v>92.067667259953154</v>
      </c>
      <c r="AE83">
        <v>0.75309999999999999</v>
      </c>
      <c r="AF83">
        <v>0.11334279347972255</v>
      </c>
      <c r="AG83">
        <v>0.14684028565747956</v>
      </c>
      <c r="AH83">
        <v>0.26236642711518643</v>
      </c>
      <c r="AI83">
        <v>237.56531429625161</v>
      </c>
      <c r="AJ83">
        <v>3.9894389777479877</v>
      </c>
      <c r="AK83">
        <v>0.87263726285899057</v>
      </c>
      <c r="AL83">
        <v>2.3321208045930244</v>
      </c>
      <c r="AM83">
        <v>1.9</v>
      </c>
      <c r="AN83">
        <v>0.92011997092387299</v>
      </c>
      <c r="AO83">
        <v>36</v>
      </c>
      <c r="AP83">
        <v>4.9538203190596139E-2</v>
      </c>
      <c r="AQ83">
        <v>27.33</v>
      </c>
      <c r="AR83">
        <v>3.5922248700485251</v>
      </c>
      <c r="AS83">
        <v>21170.699999999953</v>
      </c>
      <c r="AT83">
        <v>0.73186053446241828</v>
      </c>
      <c r="AU83">
        <v>23242535.969999999</v>
      </c>
    </row>
    <row r="84" spans="1:47" ht="15" x14ac:dyDescent="0.25">
      <c r="A84" t="s">
        <v>871</v>
      </c>
      <c r="B84" t="s">
        <v>503</v>
      </c>
      <c r="C84" t="s">
        <v>502</v>
      </c>
      <c r="D84"/>
      <c r="E84">
        <v>87.93</v>
      </c>
      <c r="F84" t="s">
        <v>1539</v>
      </c>
      <c r="G84">
        <v>-299616</v>
      </c>
      <c r="H84">
        <v>-7.9880831528076918E-3</v>
      </c>
      <c r="I84">
        <v>-231784</v>
      </c>
      <c r="J84">
        <v>5.2013973628320925E-3</v>
      </c>
      <c r="K84">
        <v>0.71093902907150153</v>
      </c>
      <c r="L84" s="126">
        <v>258698.81599999999</v>
      </c>
      <c r="M84">
        <v>33135</v>
      </c>
      <c r="N84">
        <v>91</v>
      </c>
      <c r="O84">
        <v>39.839999999999996</v>
      </c>
      <c r="P84">
        <v>0</v>
      </c>
      <c r="Q84">
        <v>43.08</v>
      </c>
      <c r="R84">
        <v>11811.6</v>
      </c>
      <c r="S84">
        <v>1069.7475529999999</v>
      </c>
      <c r="T84">
        <v>1233.2244273599101</v>
      </c>
      <c r="U84">
        <v>0.41207479817436898</v>
      </c>
      <c r="V84">
        <v>0.127076342094704</v>
      </c>
      <c r="W84">
        <v>4.4822047842534303E-2</v>
      </c>
      <c r="X84">
        <v>10245.800000000001</v>
      </c>
      <c r="Y84">
        <v>76.41</v>
      </c>
      <c r="Z84">
        <v>53249.373903939304</v>
      </c>
      <c r="AA84">
        <v>11.113636363636401</v>
      </c>
      <c r="AB84">
        <v>14.000098848318283</v>
      </c>
      <c r="AC84">
        <v>10.46</v>
      </c>
      <c r="AD84">
        <v>102.2703205544933</v>
      </c>
      <c r="AE84">
        <v>0.31019999999999998</v>
      </c>
      <c r="AF84">
        <v>0.10699093539182705</v>
      </c>
      <c r="AG84">
        <v>0.21948613639889</v>
      </c>
      <c r="AH84">
        <v>0.3295994983918587</v>
      </c>
      <c r="AI84">
        <v>225.52517117092205</v>
      </c>
      <c r="AJ84">
        <v>5.0447994860210157</v>
      </c>
      <c r="AK84">
        <v>0.98457586371266914</v>
      </c>
      <c r="AL84">
        <v>2.4346359246440485</v>
      </c>
      <c r="AM84">
        <v>1</v>
      </c>
      <c r="AN84">
        <v>1.3285654655196799</v>
      </c>
      <c r="AO84">
        <v>79</v>
      </c>
      <c r="AP84">
        <v>1.6105417276720352E-2</v>
      </c>
      <c r="AQ84">
        <v>7.41</v>
      </c>
      <c r="AR84">
        <v>2.7911320722907815</v>
      </c>
      <c r="AS84">
        <v>-134527.43</v>
      </c>
      <c r="AT84">
        <v>0.45631222760917023</v>
      </c>
      <c r="AU84">
        <v>12635388.949999999</v>
      </c>
    </row>
    <row r="85" spans="1:47" ht="15" x14ac:dyDescent="0.25">
      <c r="A85" t="s">
        <v>872</v>
      </c>
      <c r="B85" t="s">
        <v>628</v>
      </c>
      <c r="C85" t="s">
        <v>379</v>
      </c>
      <c r="D85"/>
      <c r="E85">
        <v>86.332000000000008</v>
      </c>
      <c r="F85" t="s">
        <v>1538</v>
      </c>
      <c r="G85">
        <v>20175</v>
      </c>
      <c r="H85">
        <v>1.0563936002784796E-2</v>
      </c>
      <c r="I85">
        <v>20175</v>
      </c>
      <c r="J85">
        <v>0</v>
      </c>
      <c r="K85">
        <v>0.68951430444910211</v>
      </c>
      <c r="L85" s="126">
        <v>116240.7977</v>
      </c>
      <c r="M85">
        <v>34130</v>
      </c>
      <c r="N85">
        <v>40</v>
      </c>
      <c r="O85">
        <v>44.16</v>
      </c>
      <c r="P85">
        <v>0</v>
      </c>
      <c r="Q85">
        <v>-12.27000000000001</v>
      </c>
      <c r="R85">
        <v>11273.4</v>
      </c>
      <c r="S85">
        <v>1079.7077400000001</v>
      </c>
      <c r="T85">
        <v>1342.5956560177101</v>
      </c>
      <c r="U85">
        <v>0.42256904632359099</v>
      </c>
      <c r="V85">
        <v>0.199179561313509</v>
      </c>
      <c r="W85">
        <v>0</v>
      </c>
      <c r="X85">
        <v>9066</v>
      </c>
      <c r="Y85">
        <v>77.19</v>
      </c>
      <c r="Z85">
        <v>49844.721276071999</v>
      </c>
      <c r="AA85">
        <v>9.9550561797752799</v>
      </c>
      <c r="AB85">
        <v>13.98766342790517</v>
      </c>
      <c r="AC85">
        <v>6.87</v>
      </c>
      <c r="AD85">
        <v>157.16269868995633</v>
      </c>
      <c r="AE85">
        <v>0.3765</v>
      </c>
      <c r="AF85">
        <v>0.10907044737412643</v>
      </c>
      <c r="AG85">
        <v>0.18540026662799008</v>
      </c>
      <c r="AH85">
        <v>0.30117229965403025</v>
      </c>
      <c r="AI85">
        <v>246.82883166142719</v>
      </c>
      <c r="AJ85">
        <v>6.6025501401485158</v>
      </c>
      <c r="AK85">
        <v>1.9547157067650272</v>
      </c>
      <c r="AL85">
        <v>2.4865965111086932</v>
      </c>
      <c r="AM85">
        <v>0</v>
      </c>
      <c r="AN85">
        <v>1.07248128542597</v>
      </c>
      <c r="AO85">
        <v>71</v>
      </c>
      <c r="AP85">
        <v>6.0526315789473685E-2</v>
      </c>
      <c r="AQ85">
        <v>4.59</v>
      </c>
      <c r="AR85">
        <v>3.21948345510609</v>
      </c>
      <c r="AS85">
        <v>30349.830000000016</v>
      </c>
      <c r="AT85">
        <v>0.52441145889267315</v>
      </c>
      <c r="AU85">
        <v>12171935.789999999</v>
      </c>
    </row>
    <row r="86" spans="1:47" ht="15" x14ac:dyDescent="0.25">
      <c r="A86" t="s">
        <v>873</v>
      </c>
      <c r="B86" t="s">
        <v>346</v>
      </c>
      <c r="C86" t="s">
        <v>347</v>
      </c>
      <c r="D86"/>
      <c r="E86">
        <v>87.28</v>
      </c>
      <c r="F86" t="s">
        <v>1539</v>
      </c>
      <c r="G86">
        <v>-153979</v>
      </c>
      <c r="H86">
        <v>0.51067846773029879</v>
      </c>
      <c r="I86">
        <v>-424316</v>
      </c>
      <c r="J86">
        <v>4.2395798622032733E-4</v>
      </c>
      <c r="K86">
        <v>0.67805560659522501</v>
      </c>
      <c r="L86" s="126">
        <v>114218.0668</v>
      </c>
      <c r="M86">
        <v>34576</v>
      </c>
      <c r="N86">
        <v>12</v>
      </c>
      <c r="O86">
        <v>13.21</v>
      </c>
      <c r="P86">
        <v>0</v>
      </c>
      <c r="Q86">
        <v>6.6000000000000014</v>
      </c>
      <c r="R86">
        <v>10070.1</v>
      </c>
      <c r="S86">
        <v>789.61637399999995</v>
      </c>
      <c r="T86">
        <v>902.912187002275</v>
      </c>
      <c r="U86">
        <v>0.37354244885504401</v>
      </c>
      <c r="V86">
        <v>0.14112951512831701</v>
      </c>
      <c r="W86">
        <v>0</v>
      </c>
      <c r="X86">
        <v>8806.5</v>
      </c>
      <c r="Y86">
        <v>58.46</v>
      </c>
      <c r="Z86">
        <v>53253.746151214495</v>
      </c>
      <c r="AA86">
        <v>14.0666666666667</v>
      </c>
      <c r="AB86">
        <v>13.506951317139924</v>
      </c>
      <c r="AC86">
        <v>9</v>
      </c>
      <c r="AD86">
        <v>87.735152666666664</v>
      </c>
      <c r="AE86">
        <v>0.59809999999999997</v>
      </c>
      <c r="AF86">
        <v>0.12379495914661708</v>
      </c>
      <c r="AG86">
        <v>0.15683937432502731</v>
      </c>
      <c r="AH86">
        <v>0.2878329435090024</v>
      </c>
      <c r="AI86">
        <v>82.34758313155244</v>
      </c>
      <c r="AJ86">
        <v>6.4784719253187335</v>
      </c>
      <c r="AK86">
        <v>1.8667259277486428</v>
      </c>
      <c r="AL86">
        <v>4.5703215785183708</v>
      </c>
      <c r="AM86">
        <v>3.5</v>
      </c>
      <c r="AN86">
        <v>0.89783219590525898</v>
      </c>
      <c r="AO86">
        <v>50</v>
      </c>
      <c r="AP86">
        <v>0.23829787234042554</v>
      </c>
      <c r="AQ86">
        <v>4.26</v>
      </c>
      <c r="AR86">
        <v>1.3033648366294366</v>
      </c>
      <c r="AS86">
        <v>-22656.219999999972</v>
      </c>
      <c r="AT86">
        <v>0.69134837875081867</v>
      </c>
      <c r="AU86">
        <v>7951484.8799999999</v>
      </c>
    </row>
    <row r="87" spans="1:47" ht="15" x14ac:dyDescent="0.25">
      <c r="A87" t="s">
        <v>874</v>
      </c>
      <c r="B87" t="s">
        <v>757</v>
      </c>
      <c r="C87" t="s">
        <v>183</v>
      </c>
      <c r="D87"/>
      <c r="E87">
        <v>93.524000000000001</v>
      </c>
      <c r="F87" t="s">
        <v>1542</v>
      </c>
      <c r="G87">
        <v>1706010</v>
      </c>
      <c r="H87">
        <v>0.19539606340981325</v>
      </c>
      <c r="I87">
        <v>1502894</v>
      </c>
      <c r="J87">
        <v>0</v>
      </c>
      <c r="K87">
        <v>0.71066185222087896</v>
      </c>
      <c r="L87" s="126">
        <v>100930.75900000001</v>
      </c>
      <c r="M87">
        <v>36875</v>
      </c>
      <c r="N87">
        <v>33</v>
      </c>
      <c r="O87">
        <v>70.100000000000009</v>
      </c>
      <c r="P87">
        <v>0</v>
      </c>
      <c r="Q87">
        <v>38.67</v>
      </c>
      <c r="R87">
        <v>10241</v>
      </c>
      <c r="S87">
        <v>1542.5524339999999</v>
      </c>
      <c r="T87">
        <v>1774.2802203375502</v>
      </c>
      <c r="U87">
        <v>0.36445892639264399</v>
      </c>
      <c r="V87">
        <v>0.117866171024433</v>
      </c>
      <c r="W87">
        <v>1.35352287156029E-4</v>
      </c>
      <c r="X87">
        <v>8903.5</v>
      </c>
      <c r="Y87">
        <v>98.79</v>
      </c>
      <c r="Z87">
        <v>54037.169754023707</v>
      </c>
      <c r="AA87">
        <v>12.771428571428601</v>
      </c>
      <c r="AB87">
        <v>15.614459297499746</v>
      </c>
      <c r="AC87">
        <v>7.71</v>
      </c>
      <c r="AD87">
        <v>200.07165162127106</v>
      </c>
      <c r="AE87">
        <v>0.73099999999999998</v>
      </c>
      <c r="AF87">
        <v>0.10481730183784514</v>
      </c>
      <c r="AG87">
        <v>0.18928169286677457</v>
      </c>
      <c r="AH87">
        <v>0.31324243838749671</v>
      </c>
      <c r="AI87">
        <v>181.54974432460688</v>
      </c>
      <c r="AJ87">
        <v>5.172089269773255</v>
      </c>
      <c r="AK87">
        <v>0.99037782538832353</v>
      </c>
      <c r="AL87">
        <v>2.8537519728619891</v>
      </c>
      <c r="AM87">
        <v>2</v>
      </c>
      <c r="AN87">
        <v>0.95150850889204097</v>
      </c>
      <c r="AO87">
        <v>11</v>
      </c>
      <c r="AP87">
        <v>5.6242969628796397E-3</v>
      </c>
      <c r="AQ87">
        <v>72</v>
      </c>
      <c r="AR87">
        <v>2.9796002753834201</v>
      </c>
      <c r="AS87">
        <v>65700.960000000079</v>
      </c>
      <c r="AT87">
        <v>0.54002126135254025</v>
      </c>
      <c r="AU87">
        <v>15797308.17</v>
      </c>
    </row>
    <row r="88" spans="1:47" ht="15" x14ac:dyDescent="0.25">
      <c r="A88" t="s">
        <v>875</v>
      </c>
      <c r="B88" t="s">
        <v>348</v>
      </c>
      <c r="C88" t="s">
        <v>349</v>
      </c>
      <c r="D88"/>
      <c r="E88">
        <v>94.88</v>
      </c>
      <c r="F88" t="s">
        <v>1542</v>
      </c>
      <c r="G88">
        <v>901364</v>
      </c>
      <c r="H88">
        <v>0.31984749197698759</v>
      </c>
      <c r="I88">
        <v>1118015</v>
      </c>
      <c r="J88">
        <v>9.6686992310011308E-3</v>
      </c>
      <c r="K88">
        <v>0.69448270654734445</v>
      </c>
      <c r="L88" s="126">
        <v>196599.5877</v>
      </c>
      <c r="M88">
        <v>36727</v>
      </c>
      <c r="N88">
        <v>87</v>
      </c>
      <c r="O88">
        <v>62.31</v>
      </c>
      <c r="P88">
        <v>0</v>
      </c>
      <c r="Q88">
        <v>-47.870000000000005</v>
      </c>
      <c r="R88">
        <v>9488.3000000000011</v>
      </c>
      <c r="S88">
        <v>2137.6137189999999</v>
      </c>
      <c r="T88">
        <v>2551.4705143236001</v>
      </c>
      <c r="U88">
        <v>0.33828874720091601</v>
      </c>
      <c r="V88">
        <v>0.16282417019798301</v>
      </c>
      <c r="W88">
        <v>5.0078257380420602E-3</v>
      </c>
      <c r="X88">
        <v>7949.3</v>
      </c>
      <c r="Y88">
        <v>125</v>
      </c>
      <c r="Z88">
        <v>50558.415999999997</v>
      </c>
      <c r="AA88">
        <v>11.4409448818898</v>
      </c>
      <c r="AB88">
        <v>17.100909752</v>
      </c>
      <c r="AC88">
        <v>23</v>
      </c>
      <c r="AD88">
        <v>92.939726913043472</v>
      </c>
      <c r="AE88">
        <v>0.29899999999999999</v>
      </c>
      <c r="AF88">
        <v>0.1003734569638773</v>
      </c>
      <c r="AG88">
        <v>0.24488622597984869</v>
      </c>
      <c r="AH88">
        <v>0.35051018690904617</v>
      </c>
      <c r="AI88">
        <v>116.36433551538224</v>
      </c>
      <c r="AJ88">
        <v>6.8959198285774024</v>
      </c>
      <c r="AK88">
        <v>1.0126817746902415</v>
      </c>
      <c r="AL88">
        <v>4.4713171880904712</v>
      </c>
      <c r="AM88">
        <v>0</v>
      </c>
      <c r="AN88">
        <v>1.88948515521648</v>
      </c>
      <c r="AO88">
        <v>289</v>
      </c>
      <c r="AP88">
        <v>7.0778564206268957E-3</v>
      </c>
      <c r="AQ88">
        <v>3.21</v>
      </c>
      <c r="AR88">
        <v>3.5417974782984407</v>
      </c>
      <c r="AS88">
        <v>-119298.90999999992</v>
      </c>
      <c r="AT88">
        <v>0.43854456984278406</v>
      </c>
      <c r="AU88">
        <v>20282420.25</v>
      </c>
    </row>
    <row r="89" spans="1:47" ht="15" x14ac:dyDescent="0.25">
      <c r="A89" t="s">
        <v>876</v>
      </c>
      <c r="B89" t="s">
        <v>509</v>
      </c>
      <c r="C89" t="s">
        <v>176</v>
      </c>
      <c r="D89"/>
      <c r="E89">
        <v>96.460999999999999</v>
      </c>
      <c r="F89" t="s">
        <v>1538</v>
      </c>
      <c r="G89">
        <v>776078</v>
      </c>
      <c r="H89">
        <v>0.6228769941901694</v>
      </c>
      <c r="I89">
        <v>797601</v>
      </c>
      <c r="J89">
        <v>0</v>
      </c>
      <c r="K89">
        <v>0.65259720027211399</v>
      </c>
      <c r="L89" s="126">
        <v>214504.7574</v>
      </c>
      <c r="M89">
        <v>37348</v>
      </c>
      <c r="N89">
        <v>51</v>
      </c>
      <c r="O89">
        <v>11.379999999999999</v>
      </c>
      <c r="P89">
        <v>0</v>
      </c>
      <c r="Q89">
        <v>99.94</v>
      </c>
      <c r="R89">
        <v>10257.700000000001</v>
      </c>
      <c r="S89">
        <v>570.88294099999996</v>
      </c>
      <c r="T89">
        <v>630.79123024399803</v>
      </c>
      <c r="U89">
        <v>0.23168809312871</v>
      </c>
      <c r="V89">
        <v>9.4130863160614198E-2</v>
      </c>
      <c r="W89">
        <v>0</v>
      </c>
      <c r="X89">
        <v>9283.5</v>
      </c>
      <c r="Y89">
        <v>38.89</v>
      </c>
      <c r="Z89">
        <v>48252.742864489599</v>
      </c>
      <c r="AA89">
        <v>12.117647058823501</v>
      </c>
      <c r="AB89">
        <v>14.679427642067369</v>
      </c>
      <c r="AC89">
        <v>8.8000000000000007</v>
      </c>
      <c r="AD89">
        <v>64.873061477272714</v>
      </c>
      <c r="AE89">
        <v>0.35439999999999999</v>
      </c>
      <c r="AF89">
        <v>0.12710588181528087</v>
      </c>
      <c r="AG89">
        <v>0.10572219171763102</v>
      </c>
      <c r="AH89">
        <v>0.23925467944741385</v>
      </c>
      <c r="AI89">
        <v>184.35127841733848</v>
      </c>
      <c r="AJ89">
        <v>7.0301606757694106</v>
      </c>
      <c r="AK89">
        <v>1.3879041836511694</v>
      </c>
      <c r="AL89">
        <v>2.4052978345353138</v>
      </c>
      <c r="AM89">
        <v>3</v>
      </c>
      <c r="AN89">
        <v>1.0154490989973299</v>
      </c>
      <c r="AO89">
        <v>49</v>
      </c>
      <c r="AP89">
        <v>2.2222222222222223E-2</v>
      </c>
      <c r="AQ89">
        <v>2.71</v>
      </c>
      <c r="AR89">
        <v>0.53336418588505186</v>
      </c>
      <c r="AS89">
        <v>20404.290000000008</v>
      </c>
      <c r="AT89">
        <v>0.38043409206255013</v>
      </c>
      <c r="AU89">
        <v>5855966.3200000003</v>
      </c>
    </row>
    <row r="90" spans="1:47" ht="15" x14ac:dyDescent="0.25">
      <c r="A90" t="s">
        <v>877</v>
      </c>
      <c r="B90" t="s">
        <v>138</v>
      </c>
      <c r="C90" t="s">
        <v>139</v>
      </c>
      <c r="D90"/>
      <c r="E90">
        <v>85.859000000000009</v>
      </c>
      <c r="F90" t="s">
        <v>1538</v>
      </c>
      <c r="G90">
        <v>437825</v>
      </c>
      <c r="H90">
        <v>0.27753970808718925</v>
      </c>
      <c r="I90">
        <v>819031</v>
      </c>
      <c r="J90">
        <v>0</v>
      </c>
      <c r="K90">
        <v>0.74066410567393925</v>
      </c>
      <c r="L90" s="126">
        <v>156010.37239999999</v>
      </c>
      <c r="M90">
        <v>33882</v>
      </c>
      <c r="N90">
        <v>71</v>
      </c>
      <c r="O90">
        <v>40.790000000000006</v>
      </c>
      <c r="P90">
        <v>0</v>
      </c>
      <c r="Q90">
        <v>-195.53</v>
      </c>
      <c r="R90">
        <v>12228.5</v>
      </c>
      <c r="S90">
        <v>2573.1702300000002</v>
      </c>
      <c r="T90">
        <v>3154.5847686752404</v>
      </c>
      <c r="U90">
        <v>0.44263636300502401</v>
      </c>
      <c r="V90">
        <v>0.17073377146913399</v>
      </c>
      <c r="W90">
        <v>2.1267633350476E-2</v>
      </c>
      <c r="X90">
        <v>9974.7000000000007</v>
      </c>
      <c r="Y90">
        <v>197.93</v>
      </c>
      <c r="Z90">
        <v>52979.602889910602</v>
      </c>
      <c r="AA90">
        <v>12.909952606635098</v>
      </c>
      <c r="AB90">
        <v>13.000405345324104</v>
      </c>
      <c r="AC90">
        <v>31</v>
      </c>
      <c r="AD90">
        <v>83.005491290322581</v>
      </c>
      <c r="AE90">
        <v>0.71989999999999998</v>
      </c>
      <c r="AF90">
        <v>0.11346262691452483</v>
      </c>
      <c r="AG90">
        <v>0.18699341536154701</v>
      </c>
      <c r="AH90">
        <v>0.31348870368551079</v>
      </c>
      <c r="AI90">
        <v>227.44239505677785</v>
      </c>
      <c r="AJ90">
        <v>4.4231776614358358</v>
      </c>
      <c r="AK90">
        <v>0.99693060036087267</v>
      </c>
      <c r="AL90">
        <v>2.7942631499808628</v>
      </c>
      <c r="AM90">
        <v>0</v>
      </c>
      <c r="AN90">
        <v>1.8247104395851701</v>
      </c>
      <c r="AO90">
        <v>146</v>
      </c>
      <c r="AP90">
        <v>3.803131991051454E-2</v>
      </c>
      <c r="AQ90">
        <v>9.1199999999999992</v>
      </c>
      <c r="AR90">
        <v>4.269854019744133</v>
      </c>
      <c r="AS90">
        <v>-130317.40999999992</v>
      </c>
      <c r="AT90">
        <v>0.65942219281604053</v>
      </c>
      <c r="AU90">
        <v>31466116.219999999</v>
      </c>
    </row>
    <row r="91" spans="1:47" ht="15" x14ac:dyDescent="0.25">
      <c r="A91" t="s">
        <v>878</v>
      </c>
      <c r="B91" t="s">
        <v>548</v>
      </c>
      <c r="C91" t="s">
        <v>244</v>
      </c>
      <c r="D91"/>
      <c r="E91">
        <v>70.47</v>
      </c>
      <c r="F91" t="s">
        <v>1540</v>
      </c>
      <c r="G91">
        <v>386020</v>
      </c>
      <c r="H91">
        <v>0.36520851992057146</v>
      </c>
      <c r="I91">
        <v>395230</v>
      </c>
      <c r="J91">
        <v>0</v>
      </c>
      <c r="K91">
        <v>0.71964679722021174</v>
      </c>
      <c r="L91" s="126">
        <v>132649.76930000001</v>
      </c>
      <c r="M91">
        <v>43055</v>
      </c>
      <c r="N91">
        <v>77</v>
      </c>
      <c r="O91">
        <v>28.76</v>
      </c>
      <c r="P91">
        <v>0</v>
      </c>
      <c r="Q91">
        <v>1.8500000000000014</v>
      </c>
      <c r="R91">
        <v>9635.7000000000007</v>
      </c>
      <c r="S91">
        <v>1028.5683739999999</v>
      </c>
      <c r="T91">
        <v>1173.65669413671</v>
      </c>
      <c r="U91">
        <v>0.222385725423831</v>
      </c>
      <c r="V91">
        <v>9.6201508330646002E-2</v>
      </c>
      <c r="W91">
        <v>0</v>
      </c>
      <c r="X91">
        <v>8444.5</v>
      </c>
      <c r="Y91">
        <v>61.85</v>
      </c>
      <c r="Z91">
        <v>49416.928051738098</v>
      </c>
      <c r="AA91">
        <v>11.484375</v>
      </c>
      <c r="AB91">
        <v>16.630046467259497</v>
      </c>
      <c r="AC91">
        <v>6</v>
      </c>
      <c r="AD91">
        <v>171.42806233333332</v>
      </c>
      <c r="AE91">
        <v>0.63129999999999997</v>
      </c>
      <c r="AF91">
        <v>0.11706385720651659</v>
      </c>
      <c r="AG91">
        <v>0.19171748958812626</v>
      </c>
      <c r="AH91">
        <v>0.31307696625006937</v>
      </c>
      <c r="AI91">
        <v>204.26449549770038</v>
      </c>
      <c r="AJ91">
        <v>4.2596858638743456</v>
      </c>
      <c r="AK91">
        <v>1.3980560685387911</v>
      </c>
      <c r="AL91">
        <v>2.3338433603046167</v>
      </c>
      <c r="AM91">
        <v>2</v>
      </c>
      <c r="AN91">
        <v>1.0200681526370301</v>
      </c>
      <c r="AO91">
        <v>64</v>
      </c>
      <c r="AP91">
        <v>0</v>
      </c>
      <c r="AQ91">
        <v>8.9700000000000006</v>
      </c>
      <c r="AR91">
        <v>4.1593272002713242</v>
      </c>
      <c r="AS91">
        <v>-4471.890000000014</v>
      </c>
      <c r="AT91">
        <v>0.34563682891450748</v>
      </c>
      <c r="AU91">
        <v>9910975.8100000005</v>
      </c>
    </row>
    <row r="92" spans="1:47" ht="15" x14ac:dyDescent="0.25">
      <c r="A92" t="s">
        <v>879</v>
      </c>
      <c r="B92" t="s">
        <v>140</v>
      </c>
      <c r="C92" t="s">
        <v>141</v>
      </c>
      <c r="D92"/>
      <c r="E92">
        <v>102.28200000000001</v>
      </c>
      <c r="F92" t="s">
        <v>1538</v>
      </c>
      <c r="G92">
        <v>8212341</v>
      </c>
      <c r="H92">
        <v>0.37332494173318981</v>
      </c>
      <c r="I92">
        <v>8043684</v>
      </c>
      <c r="J92">
        <v>0</v>
      </c>
      <c r="K92">
        <v>0.83890697239982248</v>
      </c>
      <c r="L92" s="126">
        <v>221674.3536</v>
      </c>
      <c r="M92">
        <v>55182</v>
      </c>
      <c r="N92">
        <v>0</v>
      </c>
      <c r="O92">
        <v>106.45</v>
      </c>
      <c r="P92">
        <v>0</v>
      </c>
      <c r="Q92">
        <v>-22.77</v>
      </c>
      <c r="R92">
        <v>12357.6</v>
      </c>
      <c r="S92">
        <v>7637.895528</v>
      </c>
      <c r="T92">
        <v>9003.4719885589202</v>
      </c>
      <c r="U92">
        <v>0.198116490393556</v>
      </c>
      <c r="V92">
        <v>0.13640968905381401</v>
      </c>
      <c r="W92">
        <v>1.9884287948589999E-2</v>
      </c>
      <c r="X92">
        <v>10483.300000000001</v>
      </c>
      <c r="Y92">
        <v>546.08000000000004</v>
      </c>
      <c r="Z92">
        <v>62115.194769997106</v>
      </c>
      <c r="AA92">
        <v>12.143847487001699</v>
      </c>
      <c r="AB92">
        <v>13.986770304717256</v>
      </c>
      <c r="AC92">
        <v>40</v>
      </c>
      <c r="AD92">
        <v>190.94738820000001</v>
      </c>
      <c r="AE92">
        <v>0.432</v>
      </c>
      <c r="AF92">
        <v>9.9805527365380481E-2</v>
      </c>
      <c r="AG92">
        <v>0.20259991892983814</v>
      </c>
      <c r="AH92">
        <v>0.31525914434384117</v>
      </c>
      <c r="AI92">
        <v>165.65570913632428</v>
      </c>
      <c r="AJ92">
        <v>5.264393670554929</v>
      </c>
      <c r="AK92">
        <v>0.9385873033310913</v>
      </c>
      <c r="AL92">
        <v>2.8393602426692994</v>
      </c>
      <c r="AM92">
        <v>1.8</v>
      </c>
      <c r="AN92">
        <v>0.65368215100653704</v>
      </c>
      <c r="AO92">
        <v>31</v>
      </c>
      <c r="AP92">
        <v>0.10658704306912777</v>
      </c>
      <c r="AQ92">
        <v>167.61</v>
      </c>
      <c r="AR92">
        <v>4.4315557527622831</v>
      </c>
      <c r="AS92">
        <v>141388.97999999998</v>
      </c>
      <c r="AT92">
        <v>0.38760749537651384</v>
      </c>
      <c r="AU92">
        <v>94385831.430000007</v>
      </c>
    </row>
    <row r="93" spans="1:47" ht="15" x14ac:dyDescent="0.25">
      <c r="A93" t="s">
        <v>880</v>
      </c>
      <c r="B93" t="s">
        <v>470</v>
      </c>
      <c r="C93" t="s">
        <v>160</v>
      </c>
      <c r="D93"/>
      <c r="E93">
        <v>100.215</v>
      </c>
      <c r="F93" t="s">
        <v>1538</v>
      </c>
      <c r="G93">
        <v>815830</v>
      </c>
      <c r="H93">
        <v>0.27623155013628992</v>
      </c>
      <c r="I93">
        <v>807927</v>
      </c>
      <c r="J93">
        <v>0</v>
      </c>
      <c r="K93">
        <v>0.66630273568417364</v>
      </c>
      <c r="L93" s="126">
        <v>152964.27609999999</v>
      </c>
      <c r="M93">
        <v>36459</v>
      </c>
      <c r="N93">
        <v>14</v>
      </c>
      <c r="O93">
        <v>11.02</v>
      </c>
      <c r="P93">
        <v>0</v>
      </c>
      <c r="Q93">
        <v>-24.77000000000001</v>
      </c>
      <c r="R93">
        <v>10242.6</v>
      </c>
      <c r="S93">
        <v>1003.96058</v>
      </c>
      <c r="T93">
        <v>1181.9610831335899</v>
      </c>
      <c r="U93">
        <v>0.37169017333330001</v>
      </c>
      <c r="V93">
        <v>0.12855102239173599</v>
      </c>
      <c r="W93">
        <v>1.2386013203825199E-2</v>
      </c>
      <c r="X93">
        <v>8700.1</v>
      </c>
      <c r="Y93">
        <v>66.03</v>
      </c>
      <c r="Z93">
        <v>55975.986672724503</v>
      </c>
      <c r="AA93">
        <v>7.7466666666666688</v>
      </c>
      <c r="AB93">
        <v>15.204612751779495</v>
      </c>
      <c r="AC93">
        <v>10</v>
      </c>
      <c r="AD93">
        <v>100.39605800000001</v>
      </c>
      <c r="AE93">
        <v>0.47620000000000001</v>
      </c>
      <c r="AF93">
        <v>0.12717769782816404</v>
      </c>
      <c r="AG93">
        <v>0.15369266064138784</v>
      </c>
      <c r="AH93">
        <v>0.28646222893480683</v>
      </c>
      <c r="AI93">
        <v>168.64805588283156</v>
      </c>
      <c r="AJ93">
        <v>4.7644202556167174</v>
      </c>
      <c r="AK93">
        <v>1.448955148952255</v>
      </c>
      <c r="AL93">
        <v>2.5501838574027262</v>
      </c>
      <c r="AM93">
        <v>0.5</v>
      </c>
      <c r="AN93">
        <v>0.93159614567035098</v>
      </c>
      <c r="AO93">
        <v>161</v>
      </c>
      <c r="AP93">
        <v>0</v>
      </c>
      <c r="AQ93">
        <v>3.81</v>
      </c>
      <c r="AR93">
        <v>3.3858612198303981</v>
      </c>
      <c r="AS93">
        <v>30866.27999999997</v>
      </c>
      <c r="AT93">
        <v>0.61729958007359653</v>
      </c>
      <c r="AU93">
        <v>10283126.470000001</v>
      </c>
    </row>
    <row r="94" spans="1:47" ht="15" x14ac:dyDescent="0.25">
      <c r="A94" t="s">
        <v>881</v>
      </c>
      <c r="B94" t="s">
        <v>350</v>
      </c>
      <c r="C94" t="s">
        <v>109</v>
      </c>
      <c r="D94"/>
      <c r="E94">
        <v>98.331000000000003</v>
      </c>
      <c r="F94" t="s">
        <v>1541</v>
      </c>
      <c r="G94">
        <v>1863350</v>
      </c>
      <c r="H94">
        <v>0.4208884180530435</v>
      </c>
      <c r="I94">
        <v>1952391</v>
      </c>
      <c r="J94">
        <v>0</v>
      </c>
      <c r="K94">
        <v>0.74948720616890852</v>
      </c>
      <c r="L94" s="126">
        <v>260627.4921</v>
      </c>
      <c r="M94">
        <v>73861</v>
      </c>
      <c r="N94">
        <v>11</v>
      </c>
      <c r="O94">
        <v>8.34</v>
      </c>
      <c r="P94">
        <v>0</v>
      </c>
      <c r="Q94">
        <v>23</v>
      </c>
      <c r="R94">
        <v>13160.4</v>
      </c>
      <c r="S94">
        <v>1994.947987</v>
      </c>
      <c r="T94">
        <v>2253.8680236855398</v>
      </c>
      <c r="U94">
        <v>3.8163339343242703E-2</v>
      </c>
      <c r="V94">
        <v>0.105192917493342</v>
      </c>
      <c r="W94">
        <v>8.8674286824902606E-3</v>
      </c>
      <c r="X94">
        <v>11648.5</v>
      </c>
      <c r="Y94">
        <v>128.35</v>
      </c>
      <c r="Z94">
        <v>67651.819244254002</v>
      </c>
      <c r="AA94">
        <v>18.068493150684901</v>
      </c>
      <c r="AB94">
        <v>15.54303067393845</v>
      </c>
      <c r="AC94">
        <v>13</v>
      </c>
      <c r="AD94">
        <v>153.45753746153846</v>
      </c>
      <c r="AE94">
        <v>0.62019999999999997</v>
      </c>
      <c r="AF94">
        <v>0.13161867636013072</v>
      </c>
      <c r="AG94">
        <v>0.13328762933254021</v>
      </c>
      <c r="AH94">
        <v>0.27147238491177328</v>
      </c>
      <c r="AI94">
        <v>182.28846183948153</v>
      </c>
      <c r="AJ94">
        <v>6.8038125316232927</v>
      </c>
      <c r="AK94">
        <v>1.2354296367996129</v>
      </c>
      <c r="AL94">
        <v>4.1113245209758675</v>
      </c>
      <c r="AM94">
        <v>0</v>
      </c>
      <c r="AN94">
        <v>0.67228492796848005</v>
      </c>
      <c r="AO94">
        <v>12</v>
      </c>
      <c r="AP94">
        <v>3.7438423645320199E-2</v>
      </c>
      <c r="AQ94">
        <v>65.67</v>
      </c>
      <c r="AR94">
        <v>0</v>
      </c>
      <c r="AS94">
        <v>37853.209999999963</v>
      </c>
      <c r="AT94">
        <v>0.18886039592102241</v>
      </c>
      <c r="AU94">
        <v>26254229.210000001</v>
      </c>
    </row>
    <row r="95" spans="1:47" ht="15" x14ac:dyDescent="0.25">
      <c r="A95" t="s">
        <v>882</v>
      </c>
      <c r="B95" t="s">
        <v>735</v>
      </c>
      <c r="C95" t="s">
        <v>192</v>
      </c>
      <c r="D95"/>
      <c r="E95">
        <v>101.30500000000001</v>
      </c>
      <c r="F95" t="s">
        <v>1542</v>
      </c>
      <c r="G95">
        <v>1250900</v>
      </c>
      <c r="H95">
        <v>0.26128040242568701</v>
      </c>
      <c r="I95">
        <v>1420337</v>
      </c>
      <c r="J95">
        <v>0</v>
      </c>
      <c r="K95">
        <v>0.68417627510968837</v>
      </c>
      <c r="L95" s="126">
        <v>110215.3728</v>
      </c>
      <c r="M95">
        <v>37227</v>
      </c>
      <c r="N95">
        <v>26</v>
      </c>
      <c r="O95">
        <v>25.39</v>
      </c>
      <c r="P95">
        <v>0</v>
      </c>
      <c r="Q95">
        <v>-0.89999999999999858</v>
      </c>
      <c r="R95">
        <v>10175.4</v>
      </c>
      <c r="S95">
        <v>1349.325867</v>
      </c>
      <c r="T95">
        <v>1590.0905522331002</v>
      </c>
      <c r="U95">
        <v>0.30114063840147198</v>
      </c>
      <c r="V95">
        <v>0.117888361803709</v>
      </c>
      <c r="W95">
        <v>2.223332460579E-3</v>
      </c>
      <c r="X95">
        <v>8634.7000000000007</v>
      </c>
      <c r="Y95">
        <v>89.5</v>
      </c>
      <c r="Z95">
        <v>52819.810055865899</v>
      </c>
      <c r="AA95">
        <v>11.2446808510638</v>
      </c>
      <c r="AB95">
        <v>15.076266670391062</v>
      </c>
      <c r="AC95">
        <v>9.5</v>
      </c>
      <c r="AD95">
        <v>142.03430178947369</v>
      </c>
      <c r="AE95">
        <v>0.52049999999999996</v>
      </c>
      <c r="AF95">
        <v>0.13176100483924078</v>
      </c>
      <c r="AG95">
        <v>0.13908882061568736</v>
      </c>
      <c r="AH95">
        <v>0.29090387160961911</v>
      </c>
      <c r="AI95">
        <v>201.20862323911857</v>
      </c>
      <c r="AJ95">
        <v>5.5721227937059847</v>
      </c>
      <c r="AK95">
        <v>0.97674580840970038</v>
      </c>
      <c r="AL95">
        <v>2.9357727185667564</v>
      </c>
      <c r="AM95">
        <v>1.5</v>
      </c>
      <c r="AN95">
        <v>1.24475294529744</v>
      </c>
      <c r="AO95">
        <v>26</v>
      </c>
      <c r="AP95">
        <v>8.7463556851311956E-3</v>
      </c>
      <c r="AQ95">
        <v>39.58</v>
      </c>
      <c r="AR95">
        <v>1.9034404847325201</v>
      </c>
      <c r="AS95">
        <v>61751.770000000019</v>
      </c>
      <c r="AT95">
        <v>0.45120061918050125</v>
      </c>
      <c r="AU95">
        <v>13729952.51</v>
      </c>
    </row>
    <row r="96" spans="1:47" ht="15" x14ac:dyDescent="0.25">
      <c r="A96" t="s">
        <v>883</v>
      </c>
      <c r="B96" t="s">
        <v>504</v>
      </c>
      <c r="C96" t="s">
        <v>502</v>
      </c>
      <c r="D96"/>
      <c r="E96">
        <v>100.709</v>
      </c>
      <c r="F96" t="s">
        <v>1538</v>
      </c>
      <c r="G96">
        <v>1624635</v>
      </c>
      <c r="H96">
        <v>0.1562296401537448</v>
      </c>
      <c r="I96">
        <v>1720072</v>
      </c>
      <c r="J96">
        <v>0</v>
      </c>
      <c r="K96">
        <v>0.75281223165257427</v>
      </c>
      <c r="L96" s="126">
        <v>217114.8168</v>
      </c>
      <c r="M96">
        <v>47065</v>
      </c>
      <c r="N96">
        <v>151</v>
      </c>
      <c r="O96">
        <v>75.669999999999987</v>
      </c>
      <c r="P96">
        <v>0</v>
      </c>
      <c r="Q96">
        <v>-1.0600000000000023</v>
      </c>
      <c r="R96">
        <v>11607</v>
      </c>
      <c r="S96">
        <v>2755.7901649999999</v>
      </c>
      <c r="T96">
        <v>3117.9623470715301</v>
      </c>
      <c r="U96">
        <v>0.16490894109856899</v>
      </c>
      <c r="V96">
        <v>0.104428317386059</v>
      </c>
      <c r="W96">
        <v>1.24251760656095E-2</v>
      </c>
      <c r="X96">
        <v>10258.800000000001</v>
      </c>
      <c r="Y96">
        <v>175.53</v>
      </c>
      <c r="Z96">
        <v>59661.717996923602</v>
      </c>
      <c r="AA96">
        <v>13.527777777777798</v>
      </c>
      <c r="AB96">
        <v>15.699824332023015</v>
      </c>
      <c r="AC96">
        <v>14.540000000000001</v>
      </c>
      <c r="AD96">
        <v>189.53164821182941</v>
      </c>
      <c r="AE96">
        <v>0.74199999999999999</v>
      </c>
      <c r="AF96">
        <v>0.11602725479628365</v>
      </c>
      <c r="AG96">
        <v>0.16350624687295798</v>
      </c>
      <c r="AH96">
        <v>0.28324943070167879</v>
      </c>
      <c r="AI96">
        <v>125.37347886209616</v>
      </c>
      <c r="AJ96">
        <v>8.9855106902110826</v>
      </c>
      <c r="AK96">
        <v>0.99663013056326577</v>
      </c>
      <c r="AL96">
        <v>3.4822855373180555</v>
      </c>
      <c r="AM96">
        <v>2</v>
      </c>
      <c r="AN96">
        <v>0.94112340058043698</v>
      </c>
      <c r="AO96">
        <v>75</v>
      </c>
      <c r="AP96">
        <v>8.0910240202275607E-2</v>
      </c>
      <c r="AQ96">
        <v>19.75</v>
      </c>
      <c r="AR96">
        <v>5.1652338604490726</v>
      </c>
      <c r="AS96">
        <v>-78080.420000000042</v>
      </c>
      <c r="AT96">
        <v>0.34662774599652196</v>
      </c>
      <c r="AU96">
        <v>31986526.539999999</v>
      </c>
    </row>
    <row r="97" spans="1:47" ht="15" x14ac:dyDescent="0.25">
      <c r="A97" t="s">
        <v>884</v>
      </c>
      <c r="B97" t="s">
        <v>351</v>
      </c>
      <c r="C97" t="s">
        <v>206</v>
      </c>
      <c r="D97"/>
      <c r="E97">
        <v>88.460999999999999</v>
      </c>
      <c r="F97" t="s">
        <v>1541</v>
      </c>
      <c r="G97">
        <v>664457</v>
      </c>
      <c r="H97">
        <v>0.22615713046478705</v>
      </c>
      <c r="I97">
        <v>795467</v>
      </c>
      <c r="J97">
        <v>1.637791479495258E-2</v>
      </c>
      <c r="K97">
        <v>0.70686006726883999</v>
      </c>
      <c r="L97" s="126">
        <v>91221.338099999994</v>
      </c>
      <c r="M97">
        <v>32811</v>
      </c>
      <c r="N97">
        <v>29</v>
      </c>
      <c r="O97">
        <v>34.85</v>
      </c>
      <c r="P97">
        <v>0</v>
      </c>
      <c r="Q97">
        <v>104.97</v>
      </c>
      <c r="R97">
        <v>9981.2000000000007</v>
      </c>
      <c r="S97">
        <v>1319.644787</v>
      </c>
      <c r="T97">
        <v>1632.76144439166</v>
      </c>
      <c r="U97">
        <v>0.52336256605089004</v>
      </c>
      <c r="V97">
        <v>0.151402570576744</v>
      </c>
      <c r="W97">
        <v>0</v>
      </c>
      <c r="X97">
        <v>8067.1</v>
      </c>
      <c r="Y97">
        <v>79.89</v>
      </c>
      <c r="Z97">
        <v>52059.003379647002</v>
      </c>
      <c r="AA97">
        <v>12.341176470588199</v>
      </c>
      <c r="AB97">
        <v>16.518272462135435</v>
      </c>
      <c r="AC97">
        <v>11.14</v>
      </c>
      <c r="AD97">
        <v>118.46003473967683</v>
      </c>
      <c r="AE97">
        <v>0.66449999999999998</v>
      </c>
      <c r="AF97">
        <v>0.10608124714963406</v>
      </c>
      <c r="AG97">
        <v>0.17283959221913234</v>
      </c>
      <c r="AH97">
        <v>0.28535325457528404</v>
      </c>
      <c r="AI97">
        <v>145.99762140385738</v>
      </c>
      <c r="AJ97">
        <v>10.44738670749747</v>
      </c>
      <c r="AK97">
        <v>1.8189671709962889</v>
      </c>
      <c r="AL97">
        <v>7.7739124386889165</v>
      </c>
      <c r="AM97">
        <v>2.5</v>
      </c>
      <c r="AN97">
        <v>0.97052703094746495</v>
      </c>
      <c r="AO97">
        <v>31</v>
      </c>
      <c r="AP97">
        <v>7.8651685393258425E-2</v>
      </c>
      <c r="AQ97">
        <v>23.19</v>
      </c>
      <c r="AR97">
        <v>3.5717769269110518</v>
      </c>
      <c r="AS97">
        <v>-66850.080000000016</v>
      </c>
      <c r="AT97">
        <v>0.40952939659006388</v>
      </c>
      <c r="AU97">
        <v>13171704.300000001</v>
      </c>
    </row>
    <row r="98" spans="1:47" ht="15" x14ac:dyDescent="0.25">
      <c r="A98" t="s">
        <v>885</v>
      </c>
      <c r="B98" t="s">
        <v>142</v>
      </c>
      <c r="C98" t="s">
        <v>143</v>
      </c>
      <c r="D98"/>
      <c r="E98">
        <v>88.703000000000003</v>
      </c>
      <c r="F98" t="s">
        <v>1542</v>
      </c>
      <c r="G98">
        <v>2013229</v>
      </c>
      <c r="H98">
        <v>0.24663653366602942</v>
      </c>
      <c r="I98">
        <v>1771832</v>
      </c>
      <c r="J98">
        <v>0</v>
      </c>
      <c r="K98">
        <v>0.62515674477211958</v>
      </c>
      <c r="L98" s="126">
        <v>110691.16800000001</v>
      </c>
      <c r="M98">
        <v>0</v>
      </c>
      <c r="N98">
        <v>27</v>
      </c>
      <c r="O98">
        <v>94.399999999999991</v>
      </c>
      <c r="P98">
        <v>0</v>
      </c>
      <c r="Q98">
        <v>-367.18</v>
      </c>
      <c r="R98">
        <v>10091.6</v>
      </c>
      <c r="S98">
        <v>2854.6551840000002</v>
      </c>
      <c r="T98">
        <v>3787.2997792677902</v>
      </c>
      <c r="U98">
        <v>0.99518976474743304</v>
      </c>
      <c r="V98">
        <v>0.13059233076186499</v>
      </c>
      <c r="W98">
        <v>2.6248354063907099E-4</v>
      </c>
      <c r="X98">
        <v>7606.5</v>
      </c>
      <c r="Y98">
        <v>150.49</v>
      </c>
      <c r="Z98">
        <v>57235.443418167306</v>
      </c>
      <c r="AA98">
        <v>9.8354430379746791</v>
      </c>
      <c r="AB98">
        <v>18.969068934812945</v>
      </c>
      <c r="AC98">
        <v>47</v>
      </c>
      <c r="AD98">
        <v>60.737344340425537</v>
      </c>
      <c r="AE98">
        <v>0.66449999999999998</v>
      </c>
      <c r="AF98">
        <v>0.10732028950342046</v>
      </c>
      <c r="AG98">
        <v>0.16439225794417869</v>
      </c>
      <c r="AH98">
        <v>0.27838087655006616</v>
      </c>
      <c r="AI98">
        <v>154.32196591348455</v>
      </c>
      <c r="AJ98">
        <v>5.7618068670891827</v>
      </c>
      <c r="AK98">
        <v>1.2484991010950297</v>
      </c>
      <c r="AL98">
        <v>2.7308043156518425</v>
      </c>
      <c r="AM98">
        <v>2.5</v>
      </c>
      <c r="AN98">
        <v>0.90681676895441099</v>
      </c>
      <c r="AO98">
        <v>25</v>
      </c>
      <c r="AP98">
        <v>4.1125541125541128E-2</v>
      </c>
      <c r="AQ98">
        <v>33.479999999999997</v>
      </c>
      <c r="AR98">
        <v>3.7418718108584432</v>
      </c>
      <c r="AS98">
        <v>193290.76</v>
      </c>
      <c r="AT98">
        <v>0.80666095919236203</v>
      </c>
      <c r="AU98">
        <v>28807928.920000002</v>
      </c>
    </row>
    <row r="99" spans="1:47" ht="15" x14ac:dyDescent="0.25">
      <c r="A99" t="s">
        <v>886</v>
      </c>
      <c r="B99" t="s">
        <v>767</v>
      </c>
      <c r="C99" t="s">
        <v>267</v>
      </c>
      <c r="D99"/>
      <c r="E99">
        <v>101.009</v>
      </c>
      <c r="F99" t="s">
        <v>1540</v>
      </c>
      <c r="G99">
        <v>-1893175</v>
      </c>
      <c r="H99">
        <v>0.40269935842217186</v>
      </c>
      <c r="I99">
        <v>-1893175</v>
      </c>
      <c r="J99">
        <v>0</v>
      </c>
      <c r="K99">
        <v>0.69141623269241703</v>
      </c>
      <c r="L99" s="126">
        <v>146147.90849999999</v>
      </c>
      <c r="M99">
        <v>38284</v>
      </c>
      <c r="N99">
        <v>57</v>
      </c>
      <c r="O99">
        <v>28.990000000000002</v>
      </c>
      <c r="P99">
        <v>0</v>
      </c>
      <c r="Q99">
        <v>29.159999999999997</v>
      </c>
      <c r="R99">
        <v>9146.2000000000007</v>
      </c>
      <c r="S99">
        <v>1350.7475449999999</v>
      </c>
      <c r="T99">
        <v>1505.0456579691802</v>
      </c>
      <c r="U99">
        <v>0.31275974963922698</v>
      </c>
      <c r="V99">
        <v>8.6637344952568501E-2</v>
      </c>
      <c r="W99">
        <v>0</v>
      </c>
      <c r="X99">
        <v>8208.5</v>
      </c>
      <c r="Y99">
        <v>78.210000000000008</v>
      </c>
      <c r="Z99">
        <v>54940.125047947804</v>
      </c>
      <c r="AA99">
        <v>3.5647058823529401</v>
      </c>
      <c r="AB99">
        <v>17.270777969569107</v>
      </c>
      <c r="AC99">
        <v>11</v>
      </c>
      <c r="AD99">
        <v>122.79523136363636</v>
      </c>
      <c r="AE99">
        <v>0.59809999999999997</v>
      </c>
      <c r="AF99">
        <v>0.11852069051310965</v>
      </c>
      <c r="AG99">
        <v>0.17033416573607579</v>
      </c>
      <c r="AH99">
        <v>0.28987783415016433</v>
      </c>
      <c r="AI99">
        <v>134.3152542986854</v>
      </c>
      <c r="AJ99">
        <v>6.440001929161201</v>
      </c>
      <c r="AK99">
        <v>1.1451046707748613</v>
      </c>
      <c r="AL99">
        <v>2.9528648043830539</v>
      </c>
      <c r="AM99">
        <v>1.9</v>
      </c>
      <c r="AN99">
        <v>1.1681542260911699</v>
      </c>
      <c r="AO99">
        <v>30</v>
      </c>
      <c r="AP99">
        <v>7.3509015256588067E-2</v>
      </c>
      <c r="AQ99">
        <v>22.63</v>
      </c>
      <c r="AR99">
        <v>4.651421658458367</v>
      </c>
      <c r="AS99">
        <v>-91119.080000000016</v>
      </c>
      <c r="AT99">
        <v>0.40138267781687265</v>
      </c>
      <c r="AU99">
        <v>12354152.210000001</v>
      </c>
    </row>
    <row r="100" spans="1:47" ht="15" x14ac:dyDescent="0.25">
      <c r="A100" t="s">
        <v>887</v>
      </c>
      <c r="B100" t="s">
        <v>144</v>
      </c>
      <c r="C100" t="s">
        <v>145</v>
      </c>
      <c r="D100"/>
      <c r="E100">
        <v>79.909000000000006</v>
      </c>
      <c r="F100" t="s">
        <v>1542</v>
      </c>
      <c r="G100">
        <v>7764965</v>
      </c>
      <c r="H100">
        <v>0.10710082661695085</v>
      </c>
      <c r="I100">
        <v>9065133</v>
      </c>
      <c r="J100">
        <v>2.9212014032782001E-2</v>
      </c>
      <c r="K100">
        <v>0.23715692867597218</v>
      </c>
      <c r="L100" s="126">
        <v>143465.18090000001</v>
      </c>
      <c r="M100">
        <v>30609</v>
      </c>
      <c r="N100">
        <v>0</v>
      </c>
      <c r="O100">
        <v>7120.34</v>
      </c>
      <c r="P100">
        <v>4189.54</v>
      </c>
      <c r="Q100">
        <v>35.67999999999995</v>
      </c>
      <c r="R100">
        <v>13180.5</v>
      </c>
      <c r="S100">
        <v>33999.255168000003</v>
      </c>
      <c r="T100">
        <v>47084.079675881098</v>
      </c>
      <c r="U100">
        <v>0.81895001694644198</v>
      </c>
      <c r="V100">
        <v>0.19031549253143901</v>
      </c>
      <c r="W100">
        <v>6.2026755691543999E-2</v>
      </c>
      <c r="X100">
        <v>9517.6</v>
      </c>
      <c r="Y100">
        <v>2129.17</v>
      </c>
      <c r="Z100">
        <v>63392.632246368303</v>
      </c>
      <c r="AA100">
        <v>13.0138111235536</v>
      </c>
      <c r="AB100">
        <v>15.968314022835191</v>
      </c>
      <c r="AC100">
        <v>194.59</v>
      </c>
      <c r="AD100">
        <v>174.72252000616683</v>
      </c>
      <c r="AE100">
        <v>0.4541</v>
      </c>
      <c r="AF100">
        <v>0.10981929699146437</v>
      </c>
      <c r="AG100">
        <v>0.14020947369077705</v>
      </c>
      <c r="AH100">
        <v>0.25857162975950837</v>
      </c>
      <c r="AI100">
        <v>178.56485296519304</v>
      </c>
      <c r="AJ100">
        <v>5.9987471734810587</v>
      </c>
      <c r="AK100">
        <v>1.5776941485787024</v>
      </c>
      <c r="AL100">
        <v>2.6722907799479234</v>
      </c>
      <c r="AM100">
        <v>0</v>
      </c>
      <c r="AN100">
        <v>0.423420242136612</v>
      </c>
      <c r="AO100">
        <v>91</v>
      </c>
      <c r="AP100">
        <v>0.31543165178212246</v>
      </c>
      <c r="AQ100">
        <v>102.62</v>
      </c>
      <c r="AR100">
        <v>4.2710966596473838</v>
      </c>
      <c r="AS100">
        <v>1200582.2500000019</v>
      </c>
      <c r="AT100">
        <v>0.63841758047251529</v>
      </c>
      <c r="AU100">
        <v>450156174.32999998</v>
      </c>
    </row>
    <row r="101" spans="1:47" ht="15" x14ac:dyDescent="0.25">
      <c r="A101" t="s">
        <v>888</v>
      </c>
      <c r="B101" t="s">
        <v>146</v>
      </c>
      <c r="C101" t="s">
        <v>147</v>
      </c>
      <c r="D101"/>
      <c r="E101">
        <v>87.329000000000008</v>
      </c>
      <c r="F101" t="s">
        <v>1542</v>
      </c>
      <c r="G101">
        <v>1974608</v>
      </c>
      <c r="H101">
        <v>0.53199609463521569</v>
      </c>
      <c r="I101">
        <v>2723946</v>
      </c>
      <c r="J101">
        <v>3.3420312227711732E-2</v>
      </c>
      <c r="K101">
        <v>0.67293033949530556</v>
      </c>
      <c r="L101" s="126">
        <v>117624.9186</v>
      </c>
      <c r="M101">
        <v>30076</v>
      </c>
      <c r="N101">
        <v>27</v>
      </c>
      <c r="O101">
        <v>125.05</v>
      </c>
      <c r="P101">
        <v>0</v>
      </c>
      <c r="Q101">
        <v>-4.1599999999999966</v>
      </c>
      <c r="R101">
        <v>11037.6</v>
      </c>
      <c r="S101">
        <v>2100.8361</v>
      </c>
      <c r="T101">
        <v>2636.1074526032803</v>
      </c>
      <c r="U101">
        <v>0.78271825012908003</v>
      </c>
      <c r="V101">
        <v>0.135105257378241</v>
      </c>
      <c r="W101">
        <v>0</v>
      </c>
      <c r="X101">
        <v>8796.4</v>
      </c>
      <c r="Y101">
        <v>126.37</v>
      </c>
      <c r="Z101">
        <v>62579.203924982205</v>
      </c>
      <c r="AA101">
        <v>10.635658914728699</v>
      </c>
      <c r="AB101">
        <v>16.62448445042336</v>
      </c>
      <c r="AC101">
        <v>19.7</v>
      </c>
      <c r="AD101">
        <v>106.64142639593909</v>
      </c>
      <c r="AE101">
        <v>0.33229999999999998</v>
      </c>
      <c r="AF101">
        <v>0.10231531362411908</v>
      </c>
      <c r="AG101">
        <v>0.15135720389082358</v>
      </c>
      <c r="AH101">
        <v>0.25946642299473188</v>
      </c>
      <c r="AI101">
        <v>156.26016708300091</v>
      </c>
      <c r="AJ101">
        <v>4.7787422816706631</v>
      </c>
      <c r="AK101">
        <v>0.60061889806474411</v>
      </c>
      <c r="AL101">
        <v>3.0487438656987846</v>
      </c>
      <c r="AM101">
        <v>2.75</v>
      </c>
      <c r="AN101">
        <v>1.7644155214267501</v>
      </c>
      <c r="AO101">
        <v>41</v>
      </c>
      <c r="AP101">
        <v>1.896551724137931E-2</v>
      </c>
      <c r="AQ101">
        <v>27.63</v>
      </c>
      <c r="AR101">
        <v>4.3348480282417778</v>
      </c>
      <c r="AS101">
        <v>41410.60999999987</v>
      </c>
      <c r="AT101">
        <v>0.63584737101152777</v>
      </c>
      <c r="AU101">
        <v>23188267.710000001</v>
      </c>
    </row>
    <row r="102" spans="1:47" ht="15" x14ac:dyDescent="0.25">
      <c r="A102" t="s">
        <v>889</v>
      </c>
      <c r="B102" t="s">
        <v>438</v>
      </c>
      <c r="C102" t="s">
        <v>293</v>
      </c>
      <c r="D102"/>
      <c r="E102">
        <v>97.576999999999998</v>
      </c>
      <c r="F102" t="s">
        <v>1542</v>
      </c>
      <c r="G102">
        <v>1983498</v>
      </c>
      <c r="H102">
        <v>0.27558307557274458</v>
      </c>
      <c r="I102">
        <v>1983498</v>
      </c>
      <c r="J102">
        <v>0</v>
      </c>
      <c r="K102">
        <v>0.69834515592245472</v>
      </c>
      <c r="L102" s="126">
        <v>158618.1532</v>
      </c>
      <c r="M102">
        <v>37931</v>
      </c>
      <c r="N102">
        <v>23</v>
      </c>
      <c r="O102">
        <v>97.16</v>
      </c>
      <c r="P102">
        <v>0</v>
      </c>
      <c r="Q102">
        <v>174.03</v>
      </c>
      <c r="R102">
        <v>9746.5</v>
      </c>
      <c r="S102">
        <v>1955.678987</v>
      </c>
      <c r="T102">
        <v>2300.4982956408003</v>
      </c>
      <c r="U102">
        <v>0.38697927933506998</v>
      </c>
      <c r="V102">
        <v>0.12022418943135101</v>
      </c>
      <c r="W102">
        <v>3.5793195337942198E-3</v>
      </c>
      <c r="X102">
        <v>8285.6</v>
      </c>
      <c r="Y102">
        <v>118.88</v>
      </c>
      <c r="Z102">
        <v>59885.896971736198</v>
      </c>
      <c r="AA102">
        <v>10.865079365079401</v>
      </c>
      <c r="AB102">
        <v>16.450866310565278</v>
      </c>
      <c r="AC102">
        <v>11.16</v>
      </c>
      <c r="AD102">
        <v>175.24005259856631</v>
      </c>
      <c r="AE102">
        <v>0.68669999999999998</v>
      </c>
      <c r="AF102">
        <v>0.12062948928662882</v>
      </c>
      <c r="AG102">
        <v>0.15053940408935121</v>
      </c>
      <c r="AH102">
        <v>0.29024069760909427</v>
      </c>
      <c r="AI102">
        <v>127.9606733331435</v>
      </c>
      <c r="AJ102">
        <v>7.3119761038961038</v>
      </c>
      <c r="AK102">
        <v>1.4395363836163835</v>
      </c>
      <c r="AL102">
        <v>3.3423070529470529</v>
      </c>
      <c r="AM102">
        <v>0</v>
      </c>
      <c r="AN102">
        <v>1.07172921627922</v>
      </c>
      <c r="AO102">
        <v>38</v>
      </c>
      <c r="AP102">
        <v>7.4380165289256199E-3</v>
      </c>
      <c r="AQ102">
        <v>27.13</v>
      </c>
      <c r="AR102">
        <v>4.7984781954251856</v>
      </c>
      <c r="AS102">
        <v>15820.510000000009</v>
      </c>
      <c r="AT102">
        <v>0.47658639592470087</v>
      </c>
      <c r="AU102">
        <v>19061062.789999999</v>
      </c>
    </row>
    <row r="103" spans="1:47" ht="15" x14ac:dyDescent="0.25">
      <c r="A103" t="s">
        <v>890</v>
      </c>
      <c r="B103" t="s">
        <v>690</v>
      </c>
      <c r="C103" t="s">
        <v>250</v>
      </c>
      <c r="D103"/>
      <c r="E103">
        <v>91.597000000000008</v>
      </c>
      <c r="F103" t="s">
        <v>1540</v>
      </c>
      <c r="G103">
        <v>617302</v>
      </c>
      <c r="H103">
        <v>0.24292779722346511</v>
      </c>
      <c r="I103">
        <v>716100</v>
      </c>
      <c r="J103">
        <v>3.9912127773878668E-3</v>
      </c>
      <c r="K103">
        <v>0.59800372020357861</v>
      </c>
      <c r="L103" s="126">
        <v>110896.8991</v>
      </c>
      <c r="M103">
        <v>35473</v>
      </c>
      <c r="N103">
        <v>3</v>
      </c>
      <c r="O103">
        <v>12.690000000000001</v>
      </c>
      <c r="P103">
        <v>0</v>
      </c>
      <c r="Q103">
        <v>165.78000000000003</v>
      </c>
      <c r="R103">
        <v>8569.1</v>
      </c>
      <c r="S103">
        <v>666.59057400000006</v>
      </c>
      <c r="T103">
        <v>852.648661251926</v>
      </c>
      <c r="U103">
        <v>0.64681991737855005</v>
      </c>
      <c r="V103">
        <v>0.150919460796336</v>
      </c>
      <c r="W103">
        <v>0</v>
      </c>
      <c r="X103">
        <v>6699.2</v>
      </c>
      <c r="Y103">
        <v>39.5</v>
      </c>
      <c r="Z103">
        <v>45769.240506329101</v>
      </c>
      <c r="AA103">
        <v>9.8809523809523796</v>
      </c>
      <c r="AB103">
        <v>16.875710734177218</v>
      </c>
      <c r="AC103">
        <v>5.5</v>
      </c>
      <c r="AD103">
        <v>121.19828618181819</v>
      </c>
      <c r="AE103">
        <v>0.64229999999999998</v>
      </c>
      <c r="AF103">
        <v>0.11880641501886509</v>
      </c>
      <c r="AG103">
        <v>0.15598202329338434</v>
      </c>
      <c r="AH103">
        <v>0.27712215313172756</v>
      </c>
      <c r="AI103">
        <v>160.51832140068635</v>
      </c>
      <c r="AJ103">
        <v>6.2796759813084106</v>
      </c>
      <c r="AK103">
        <v>1.5515066355140186</v>
      </c>
      <c r="AL103">
        <v>3.2387834579439252</v>
      </c>
      <c r="AM103">
        <v>0.5</v>
      </c>
      <c r="AN103">
        <v>1.69203914800569</v>
      </c>
      <c r="AO103">
        <v>22</v>
      </c>
      <c r="AP103">
        <v>3.4843205574912892E-3</v>
      </c>
      <c r="AQ103">
        <v>24.5</v>
      </c>
      <c r="AR103">
        <v>1.1824818019013337</v>
      </c>
      <c r="AS103">
        <v>10623.840000000026</v>
      </c>
      <c r="AT103">
        <v>0.48215503269327653</v>
      </c>
      <c r="AU103">
        <v>5712077.0999999996</v>
      </c>
    </row>
    <row r="104" spans="1:47" ht="15" x14ac:dyDescent="0.25">
      <c r="A104" t="s">
        <v>891</v>
      </c>
      <c r="B104" t="s">
        <v>148</v>
      </c>
      <c r="C104" t="s">
        <v>149</v>
      </c>
      <c r="D104"/>
      <c r="E104">
        <v>88.529000000000011</v>
      </c>
      <c r="F104" t="s">
        <v>1538</v>
      </c>
      <c r="G104">
        <v>790970</v>
      </c>
      <c r="H104">
        <v>0.26397689450962164</v>
      </c>
      <c r="I104">
        <v>790970</v>
      </c>
      <c r="J104">
        <v>7.7319310439647482E-5</v>
      </c>
      <c r="K104">
        <v>0.76052581781884554</v>
      </c>
      <c r="L104" s="126">
        <v>73783.973499999993</v>
      </c>
      <c r="M104">
        <v>28916</v>
      </c>
      <c r="N104">
        <v>16</v>
      </c>
      <c r="O104">
        <v>41.83</v>
      </c>
      <c r="P104">
        <v>0</v>
      </c>
      <c r="Q104">
        <v>-8.7800000000000011</v>
      </c>
      <c r="R104">
        <v>10235.9</v>
      </c>
      <c r="S104">
        <v>2002.5555440000001</v>
      </c>
      <c r="T104">
        <v>2474.99928445978</v>
      </c>
      <c r="U104">
        <v>0.56853017006753204</v>
      </c>
      <c r="V104">
        <v>0.178508611194856</v>
      </c>
      <c r="W104">
        <v>4.9936192930886297E-4</v>
      </c>
      <c r="X104">
        <v>8282</v>
      </c>
      <c r="Y104">
        <v>143</v>
      </c>
      <c r="Z104">
        <v>46530.622167832204</v>
      </c>
      <c r="AA104">
        <v>10.8066666666667</v>
      </c>
      <c r="AB104">
        <v>14.003884923076923</v>
      </c>
      <c r="AC104">
        <v>12.99</v>
      </c>
      <c r="AD104">
        <v>154.16131978444957</v>
      </c>
      <c r="AE104">
        <v>1.0299</v>
      </c>
      <c r="AF104">
        <v>9.6414139723146844E-2</v>
      </c>
      <c r="AG104">
        <v>0.22229628177867777</v>
      </c>
      <c r="AH104">
        <v>0.32357070230694884</v>
      </c>
      <c r="AI104">
        <v>203.50396832738238</v>
      </c>
      <c r="AJ104">
        <v>5.7488582379615636</v>
      </c>
      <c r="AK104">
        <v>1.5393404134194462</v>
      </c>
      <c r="AL104">
        <v>2.7319106171845862</v>
      </c>
      <c r="AM104">
        <v>0.5</v>
      </c>
      <c r="AN104">
        <v>0.88435500669543199</v>
      </c>
      <c r="AO104">
        <v>72</v>
      </c>
      <c r="AP104">
        <v>1.3853904282115869E-2</v>
      </c>
      <c r="AQ104">
        <v>8.81</v>
      </c>
      <c r="AR104">
        <v>3.6433192476817364</v>
      </c>
      <c r="AS104">
        <v>-42363.79999999993</v>
      </c>
      <c r="AT104">
        <v>0.49345836161125617</v>
      </c>
      <c r="AU104">
        <v>20497946.640000001</v>
      </c>
    </row>
    <row r="105" spans="1:47" ht="15" x14ac:dyDescent="0.25">
      <c r="A105" t="s">
        <v>892</v>
      </c>
      <c r="B105" t="s">
        <v>674</v>
      </c>
      <c r="C105" t="s">
        <v>228</v>
      </c>
      <c r="D105"/>
      <c r="E105">
        <v>81.558000000000007</v>
      </c>
      <c r="F105" t="s">
        <v>1538</v>
      </c>
      <c r="G105">
        <v>1142157</v>
      </c>
      <c r="H105">
        <v>0.53359662348644865</v>
      </c>
      <c r="I105">
        <v>1169124</v>
      </c>
      <c r="J105">
        <v>0</v>
      </c>
      <c r="K105">
        <v>0.71123666076639236</v>
      </c>
      <c r="L105" s="126">
        <v>149991.10459999999</v>
      </c>
      <c r="M105">
        <v>37128</v>
      </c>
      <c r="N105">
        <v>79</v>
      </c>
      <c r="O105">
        <v>53.429999999999993</v>
      </c>
      <c r="P105">
        <v>0</v>
      </c>
      <c r="Q105">
        <v>125.32</v>
      </c>
      <c r="R105">
        <v>9795.3000000000011</v>
      </c>
      <c r="S105">
        <v>1637.5565240000001</v>
      </c>
      <c r="T105">
        <v>1952.1711201580399</v>
      </c>
      <c r="U105">
        <v>0.37161096492324802</v>
      </c>
      <c r="V105">
        <v>0.14167855191543899</v>
      </c>
      <c r="W105">
        <v>2.0701880822527301E-4</v>
      </c>
      <c r="X105">
        <v>8216.7000000000007</v>
      </c>
      <c r="Y105">
        <v>108.09</v>
      </c>
      <c r="Z105">
        <v>46445.020630955703</v>
      </c>
      <c r="AA105">
        <v>10.03125</v>
      </c>
      <c r="AB105">
        <v>15.149935461189749</v>
      </c>
      <c r="AC105">
        <v>16</v>
      </c>
      <c r="AD105">
        <v>102.34728275000001</v>
      </c>
      <c r="AE105">
        <v>0.52049999999999996</v>
      </c>
      <c r="AF105">
        <v>0.11676349863689815</v>
      </c>
      <c r="AG105">
        <v>0.20298203850068688</v>
      </c>
      <c r="AH105">
        <v>0.32497552184314099</v>
      </c>
      <c r="AI105">
        <v>180.66674075917271</v>
      </c>
      <c r="AJ105">
        <v>5.5837852372132009</v>
      </c>
      <c r="AK105">
        <v>0.92630643024214809</v>
      </c>
      <c r="AL105">
        <v>2.6801531170990902</v>
      </c>
      <c r="AM105">
        <v>1.75</v>
      </c>
      <c r="AN105">
        <v>1.05325690904549</v>
      </c>
      <c r="AO105">
        <v>110</v>
      </c>
      <c r="AP105">
        <v>1.7518248175182483E-2</v>
      </c>
      <c r="AQ105">
        <v>5.65</v>
      </c>
      <c r="AR105">
        <v>4.1133931382619062</v>
      </c>
      <c r="AS105">
        <v>-17719.550000000047</v>
      </c>
      <c r="AT105">
        <v>0.54903617957664941</v>
      </c>
      <c r="AU105">
        <v>16040357.83</v>
      </c>
    </row>
    <row r="106" spans="1:47" ht="15" x14ac:dyDescent="0.25">
      <c r="A106" t="s">
        <v>893</v>
      </c>
      <c r="B106" t="s">
        <v>573</v>
      </c>
      <c r="C106" t="s">
        <v>173</v>
      </c>
      <c r="D106"/>
      <c r="E106">
        <v>85.445000000000007</v>
      </c>
      <c r="F106" t="s">
        <v>1540</v>
      </c>
      <c r="G106">
        <v>2856102</v>
      </c>
      <c r="H106">
        <v>0.21281891596060842</v>
      </c>
      <c r="I106">
        <v>2823103</v>
      </c>
      <c r="J106">
        <v>3.6924612649665944E-3</v>
      </c>
      <c r="K106">
        <v>0.63945596651149439</v>
      </c>
      <c r="L106" s="126">
        <v>68170.169599999994</v>
      </c>
      <c r="M106">
        <v>24441</v>
      </c>
      <c r="N106">
        <v>18</v>
      </c>
      <c r="O106">
        <v>89.320000000000007</v>
      </c>
      <c r="P106">
        <v>0</v>
      </c>
      <c r="Q106">
        <v>608.26</v>
      </c>
      <c r="R106">
        <v>9077</v>
      </c>
      <c r="S106">
        <v>1572.477963</v>
      </c>
      <c r="T106">
        <v>2071.3522315052201</v>
      </c>
      <c r="U106">
        <v>1</v>
      </c>
      <c r="V106">
        <v>0.107980790825238</v>
      </c>
      <c r="W106">
        <v>8.6326882280130298E-3</v>
      </c>
      <c r="X106">
        <v>6890.8</v>
      </c>
      <c r="Y106">
        <v>91</v>
      </c>
      <c r="Z106">
        <v>57186.978021978</v>
      </c>
      <c r="AA106">
        <v>7.2083333333333295</v>
      </c>
      <c r="AB106">
        <v>17.279977615384617</v>
      </c>
      <c r="AC106">
        <v>17</v>
      </c>
      <c r="AD106">
        <v>92.498703705882349</v>
      </c>
      <c r="AE106">
        <v>0.65339999999999998</v>
      </c>
      <c r="AF106">
        <v>0.12303574655210432</v>
      </c>
      <c r="AG106">
        <v>0.14899853040767938</v>
      </c>
      <c r="AH106">
        <v>0.27631469462481578</v>
      </c>
      <c r="AI106">
        <v>303.62524069280073</v>
      </c>
      <c r="AJ106">
        <v>2.4180156206801215</v>
      </c>
      <c r="AK106">
        <v>0.69154133259607409</v>
      </c>
      <c r="AL106">
        <v>1.0838991169645027</v>
      </c>
      <c r="AM106">
        <v>1.5</v>
      </c>
      <c r="AN106">
        <v>0.90161560096805204</v>
      </c>
      <c r="AO106">
        <v>4</v>
      </c>
      <c r="AP106">
        <v>5.0434782608695654E-2</v>
      </c>
      <c r="AQ106">
        <v>138.75</v>
      </c>
      <c r="AR106">
        <v>1.6390922431700869</v>
      </c>
      <c r="AS106">
        <v>215800.30000000005</v>
      </c>
      <c r="AT106">
        <v>0.82243159267444399</v>
      </c>
      <c r="AU106">
        <v>14273317.789999999</v>
      </c>
    </row>
    <row r="107" spans="1:47" ht="15" x14ac:dyDescent="0.25">
      <c r="A107" t="s">
        <v>894</v>
      </c>
      <c r="B107" t="s">
        <v>441</v>
      </c>
      <c r="C107" t="s">
        <v>375</v>
      </c>
      <c r="D107"/>
      <c r="E107">
        <v>87.034000000000006</v>
      </c>
      <c r="F107" t="s">
        <v>1542</v>
      </c>
      <c r="G107">
        <v>1358823</v>
      </c>
      <c r="H107">
        <v>0.16567559291446529</v>
      </c>
      <c r="I107">
        <v>1344794</v>
      </c>
      <c r="J107">
        <v>0</v>
      </c>
      <c r="K107">
        <v>0.53526173229583229</v>
      </c>
      <c r="L107" s="126">
        <v>169828.72099999999</v>
      </c>
      <c r="M107">
        <v>38889</v>
      </c>
      <c r="N107">
        <v>123</v>
      </c>
      <c r="O107">
        <v>43.1</v>
      </c>
      <c r="P107">
        <v>0</v>
      </c>
      <c r="Q107">
        <v>-176.84</v>
      </c>
      <c r="R107">
        <v>10579.2</v>
      </c>
      <c r="S107">
        <v>1447.2556979999999</v>
      </c>
      <c r="T107">
        <v>1781.42150328159</v>
      </c>
      <c r="U107">
        <v>0.422921089787964</v>
      </c>
      <c r="V107">
        <v>0.170163698329416</v>
      </c>
      <c r="W107">
        <v>6.9096290405484405E-4</v>
      </c>
      <c r="X107">
        <v>8594.7000000000007</v>
      </c>
      <c r="Y107">
        <v>87.39</v>
      </c>
      <c r="Z107">
        <v>53687.515734065702</v>
      </c>
      <c r="AA107">
        <v>10.3679245283019</v>
      </c>
      <c r="AB107">
        <v>16.560884517679369</v>
      </c>
      <c r="AC107">
        <v>14</v>
      </c>
      <c r="AD107">
        <v>103.375407</v>
      </c>
      <c r="AE107">
        <v>0.60909999999999997</v>
      </c>
      <c r="AF107">
        <v>0.12893088770558356</v>
      </c>
      <c r="AG107">
        <v>0.12850080518600882</v>
      </c>
      <c r="AH107">
        <v>0.26291093936362636</v>
      </c>
      <c r="AI107">
        <v>133.9410860623193</v>
      </c>
      <c r="AJ107">
        <v>9.5379292947530789</v>
      </c>
      <c r="AK107">
        <v>1.2895423710452059</v>
      </c>
      <c r="AL107">
        <v>2.9532161446914316</v>
      </c>
      <c r="AM107">
        <v>3</v>
      </c>
      <c r="AN107">
        <v>1.01040801740127</v>
      </c>
      <c r="AO107">
        <v>78</v>
      </c>
      <c r="AP107">
        <v>2.7964205816554809E-2</v>
      </c>
      <c r="AQ107">
        <v>11.03</v>
      </c>
      <c r="AR107">
        <v>3.4174450210764897</v>
      </c>
      <c r="AS107">
        <v>8213.609999999986</v>
      </c>
      <c r="AT107">
        <v>0.53836758537713192</v>
      </c>
      <c r="AU107">
        <v>15310740.99</v>
      </c>
    </row>
    <row r="108" spans="1:47" ht="15" x14ac:dyDescent="0.25">
      <c r="A108" t="s">
        <v>895</v>
      </c>
      <c r="B108" t="s">
        <v>151</v>
      </c>
      <c r="C108" t="s">
        <v>109</v>
      </c>
      <c r="D108"/>
      <c r="E108">
        <v>82.947000000000003</v>
      </c>
      <c r="F108" t="s">
        <v>1542</v>
      </c>
      <c r="G108">
        <v>-5582673</v>
      </c>
      <c r="H108">
        <v>0.12799298290559405</v>
      </c>
      <c r="I108">
        <v>-8337888</v>
      </c>
      <c r="J108">
        <v>0</v>
      </c>
      <c r="K108">
        <v>0.81295510500831925</v>
      </c>
      <c r="L108" s="126">
        <v>177354.9241</v>
      </c>
      <c r="M108">
        <v>41138</v>
      </c>
      <c r="N108">
        <v>90</v>
      </c>
      <c r="O108">
        <v>423.42000000000007</v>
      </c>
      <c r="P108">
        <v>272.79000000000002</v>
      </c>
      <c r="Q108">
        <v>-98.37</v>
      </c>
      <c r="R108">
        <v>20071.3</v>
      </c>
      <c r="S108">
        <v>5256.459656</v>
      </c>
      <c r="T108">
        <v>7022.7904750872704</v>
      </c>
      <c r="U108">
        <v>0.65725983401326804</v>
      </c>
      <c r="V108">
        <v>0.17546994999708199</v>
      </c>
      <c r="W108">
        <v>1.6771750145436699E-2</v>
      </c>
      <c r="X108">
        <v>15023.1</v>
      </c>
      <c r="Y108">
        <v>443.53000000000003</v>
      </c>
      <c r="Z108">
        <v>75013.505084210803</v>
      </c>
      <c r="AA108">
        <v>7.8037974683544293</v>
      </c>
      <c r="AB108">
        <v>11.851418519604085</v>
      </c>
      <c r="AC108">
        <v>42</v>
      </c>
      <c r="AD108">
        <v>125.15380133333333</v>
      </c>
      <c r="AE108">
        <v>0.75309999999999999</v>
      </c>
      <c r="AF108">
        <v>0.11704127355070648</v>
      </c>
      <c r="AG108">
        <v>0.1861218500323118</v>
      </c>
      <c r="AH108">
        <v>0.30927752669733644</v>
      </c>
      <c r="AI108">
        <v>225.65111836178431</v>
      </c>
      <c r="AJ108">
        <v>8.323818978759423</v>
      </c>
      <c r="AK108">
        <v>1.1913494181899731</v>
      </c>
      <c r="AL108">
        <v>3.8909239827809183</v>
      </c>
      <c r="AM108">
        <v>3.8</v>
      </c>
      <c r="AN108">
        <v>0.43547519509765598</v>
      </c>
      <c r="AO108">
        <v>10</v>
      </c>
      <c r="AP108">
        <v>0.39796659404502543</v>
      </c>
      <c r="AQ108">
        <v>105.9</v>
      </c>
      <c r="AR108">
        <v>6.8090247011578304</v>
      </c>
      <c r="AS108">
        <v>-126665.22999999998</v>
      </c>
      <c r="AT108">
        <v>0.5239827992022249</v>
      </c>
      <c r="AU108">
        <v>105504122.73</v>
      </c>
    </row>
    <row r="109" spans="1:47" ht="15" x14ac:dyDescent="0.25">
      <c r="A109" t="s">
        <v>896</v>
      </c>
      <c r="B109" t="s">
        <v>150</v>
      </c>
      <c r="C109" t="s">
        <v>109</v>
      </c>
      <c r="D109"/>
      <c r="E109">
        <v>66.91</v>
      </c>
      <c r="F109" t="s">
        <v>1542</v>
      </c>
      <c r="G109">
        <v>9992568</v>
      </c>
      <c r="H109">
        <v>0.11295020139211687</v>
      </c>
      <c r="I109">
        <v>6629567</v>
      </c>
      <c r="J109">
        <v>1.6062403173585759E-3</v>
      </c>
      <c r="K109">
        <v>0.6067668370007393</v>
      </c>
      <c r="L109" s="126">
        <v>89548.99</v>
      </c>
      <c r="M109">
        <v>24229</v>
      </c>
      <c r="N109">
        <v>160</v>
      </c>
      <c r="O109">
        <v>16916.410000000003</v>
      </c>
      <c r="P109">
        <v>1</v>
      </c>
      <c r="Q109">
        <v>241.70000000000005</v>
      </c>
      <c r="R109">
        <v>16221</v>
      </c>
      <c r="S109">
        <v>39124.943011000003</v>
      </c>
      <c r="T109">
        <v>59333.955307485507</v>
      </c>
      <c r="U109">
        <v>1</v>
      </c>
      <c r="V109">
        <v>0.221191482517096</v>
      </c>
      <c r="W109">
        <v>8.30053999334118E-2</v>
      </c>
      <c r="X109">
        <v>10696.1</v>
      </c>
      <c r="Y109">
        <v>2803</v>
      </c>
      <c r="Z109">
        <v>66735.547449161604</v>
      </c>
      <c r="AA109">
        <v>12.639842209073</v>
      </c>
      <c r="AB109">
        <v>13.958238676774885</v>
      </c>
      <c r="AC109">
        <v>613</v>
      </c>
      <c r="AD109">
        <v>63.825355646003267</v>
      </c>
      <c r="AE109">
        <v>0.67549999999999999</v>
      </c>
      <c r="AF109">
        <v>0.10273715518161396</v>
      </c>
      <c r="AG109">
        <v>0.16664985481448097</v>
      </c>
      <c r="AH109">
        <v>0.28993837290469238</v>
      </c>
      <c r="AI109">
        <v>255.0234768954102</v>
      </c>
      <c r="AJ109">
        <v>5.7699027939985443</v>
      </c>
      <c r="AK109">
        <v>1.3228767123424963</v>
      </c>
      <c r="AL109">
        <v>2.7424124757623916</v>
      </c>
      <c r="AM109">
        <v>1</v>
      </c>
      <c r="AN109">
        <v>0.39845591539717001</v>
      </c>
      <c r="AO109">
        <v>79</v>
      </c>
      <c r="AP109">
        <v>0.32416304237888138</v>
      </c>
      <c r="AQ109">
        <v>65.959999999999994</v>
      </c>
      <c r="AR109">
        <v>4.4442051802395053</v>
      </c>
      <c r="AS109">
        <v>1876414.5199999996</v>
      </c>
      <c r="AT109">
        <v>0.70619769175577507</v>
      </c>
      <c r="AU109">
        <v>634643603.78999996</v>
      </c>
    </row>
    <row r="110" spans="1:47" ht="15" x14ac:dyDescent="0.25">
      <c r="A110" t="s">
        <v>897</v>
      </c>
      <c r="B110" t="s">
        <v>447</v>
      </c>
      <c r="C110" t="s">
        <v>328</v>
      </c>
      <c r="D110"/>
      <c r="E110">
        <v>91.591000000000008</v>
      </c>
      <c r="F110" t="s">
        <v>1540</v>
      </c>
      <c r="G110">
        <v>554106</v>
      </c>
      <c r="H110">
        <v>0.19544738926521182</v>
      </c>
      <c r="I110">
        <v>671290</v>
      </c>
      <c r="J110">
        <v>6.5335309012835687E-3</v>
      </c>
      <c r="K110">
        <v>0.70841345380246434</v>
      </c>
      <c r="L110" s="126">
        <v>145457.2709</v>
      </c>
      <c r="M110">
        <v>42065</v>
      </c>
      <c r="N110">
        <v>103</v>
      </c>
      <c r="O110">
        <v>60.2</v>
      </c>
      <c r="P110">
        <v>0</v>
      </c>
      <c r="Q110">
        <v>40.72</v>
      </c>
      <c r="R110">
        <v>8480.2000000000007</v>
      </c>
      <c r="S110">
        <v>1762.46379</v>
      </c>
      <c r="T110">
        <v>2001.8141202742499</v>
      </c>
      <c r="U110">
        <v>0.23596333176297499</v>
      </c>
      <c r="V110">
        <v>0.111987710113466</v>
      </c>
      <c r="W110">
        <v>0</v>
      </c>
      <c r="X110">
        <v>7466.2</v>
      </c>
      <c r="Y110">
        <v>97</v>
      </c>
      <c r="Z110">
        <v>51489.690721649502</v>
      </c>
      <c r="AA110">
        <v>12.9795918367347</v>
      </c>
      <c r="AB110">
        <v>18.169729793814433</v>
      </c>
      <c r="AC110">
        <v>12.24</v>
      </c>
      <c r="AD110">
        <v>143.99213970588235</v>
      </c>
      <c r="AE110">
        <v>0.75309999999999999</v>
      </c>
      <c r="AF110">
        <v>0.10727666139722905</v>
      </c>
      <c r="AG110">
        <v>0.16446158786721421</v>
      </c>
      <c r="AH110">
        <v>0.27564357950375007</v>
      </c>
      <c r="AI110">
        <v>153.43804595270578</v>
      </c>
      <c r="AJ110">
        <v>5.5595305976799825</v>
      </c>
      <c r="AK110">
        <v>1.6098735712516039</v>
      </c>
      <c r="AL110">
        <v>2.2250798915796755</v>
      </c>
      <c r="AM110">
        <v>0.5</v>
      </c>
      <c r="AN110">
        <v>1.5768315360563001</v>
      </c>
      <c r="AO110">
        <v>127</v>
      </c>
      <c r="AP110">
        <v>1.2461059190031152E-2</v>
      </c>
      <c r="AQ110">
        <v>7.2</v>
      </c>
      <c r="AR110">
        <v>3.548546061120657</v>
      </c>
      <c r="AS110">
        <v>18524.939999999944</v>
      </c>
      <c r="AT110">
        <v>0.37313926571191819</v>
      </c>
      <c r="AU110">
        <v>14945998.41</v>
      </c>
    </row>
    <row r="111" spans="1:47" ht="15" x14ac:dyDescent="0.25">
      <c r="A111" t="s">
        <v>898</v>
      </c>
      <c r="B111" t="s">
        <v>602</v>
      </c>
      <c r="C111" t="s">
        <v>128</v>
      </c>
      <c r="D111"/>
      <c r="E111">
        <v>99.451999999999998</v>
      </c>
      <c r="F111" t="s">
        <v>1542</v>
      </c>
      <c r="G111">
        <v>4744104</v>
      </c>
      <c r="H111">
        <v>0.37540235543014394</v>
      </c>
      <c r="I111">
        <v>4782561</v>
      </c>
      <c r="J111">
        <v>0</v>
      </c>
      <c r="K111">
        <v>0.65012903685092538</v>
      </c>
      <c r="L111" s="126">
        <v>185011.4209</v>
      </c>
      <c r="M111">
        <v>38617</v>
      </c>
      <c r="N111">
        <v>86</v>
      </c>
      <c r="O111">
        <v>88.62</v>
      </c>
      <c r="P111">
        <v>0</v>
      </c>
      <c r="Q111">
        <v>-64.97</v>
      </c>
      <c r="R111">
        <v>11559.800000000001</v>
      </c>
      <c r="S111">
        <v>2237.0153660000001</v>
      </c>
      <c r="T111">
        <v>2612.3873107439204</v>
      </c>
      <c r="U111">
        <v>0.33860407510495399</v>
      </c>
      <c r="V111">
        <v>0.122377240300101</v>
      </c>
      <c r="W111">
        <v>8.9404839608955996E-4</v>
      </c>
      <c r="X111">
        <v>9898.8000000000011</v>
      </c>
      <c r="Y111">
        <v>150.68</v>
      </c>
      <c r="Z111">
        <v>57032.998805415395</v>
      </c>
      <c r="AA111">
        <v>6.9050632911392391</v>
      </c>
      <c r="AB111">
        <v>14.846133302362622</v>
      </c>
      <c r="AC111">
        <v>14.9</v>
      </c>
      <c r="AD111">
        <v>150.13525946308724</v>
      </c>
      <c r="AE111">
        <v>0.3987</v>
      </c>
      <c r="AF111">
        <v>0.10631079019479761</v>
      </c>
      <c r="AG111">
        <v>0.17933839615522382</v>
      </c>
      <c r="AH111">
        <v>0.28790889640794687</v>
      </c>
      <c r="AI111">
        <v>180.49138425095646</v>
      </c>
      <c r="AJ111">
        <v>6.7074593448615776</v>
      </c>
      <c r="AK111">
        <v>1.2747656292568394</v>
      </c>
      <c r="AL111">
        <v>3.2295892629816572</v>
      </c>
      <c r="AM111">
        <v>2</v>
      </c>
      <c r="AN111">
        <v>1.0619050542492601</v>
      </c>
      <c r="AO111">
        <v>117</v>
      </c>
      <c r="AP111">
        <v>3.0939871570344425E-2</v>
      </c>
      <c r="AQ111">
        <v>14.03</v>
      </c>
      <c r="AR111">
        <v>4.2426408006117509</v>
      </c>
      <c r="AS111">
        <v>-77047.039999999921</v>
      </c>
      <c r="AT111">
        <v>0.45241332309898646</v>
      </c>
      <c r="AU111">
        <v>25859396.629999999</v>
      </c>
    </row>
    <row r="112" spans="1:47" ht="15" x14ac:dyDescent="0.25">
      <c r="A112" t="s">
        <v>899</v>
      </c>
      <c r="B112" t="s">
        <v>352</v>
      </c>
      <c r="C112" t="s">
        <v>185</v>
      </c>
      <c r="D112"/>
      <c r="E112">
        <v>88.302999999999997</v>
      </c>
      <c r="F112" t="s">
        <v>1538</v>
      </c>
      <c r="G112">
        <v>1275539</v>
      </c>
      <c r="H112">
        <v>0.21152721035289695</v>
      </c>
      <c r="I112">
        <v>1151708</v>
      </c>
      <c r="J112">
        <v>0</v>
      </c>
      <c r="K112">
        <v>0.64362806772401804</v>
      </c>
      <c r="L112" s="126">
        <v>101258.0416</v>
      </c>
      <c r="M112">
        <v>33503</v>
      </c>
      <c r="N112">
        <v>39</v>
      </c>
      <c r="O112">
        <v>66.11</v>
      </c>
      <c r="P112">
        <v>0</v>
      </c>
      <c r="Q112">
        <v>84.399999999999991</v>
      </c>
      <c r="R112">
        <v>9371</v>
      </c>
      <c r="S112">
        <v>2202.7173710000002</v>
      </c>
      <c r="T112">
        <v>2645.6139376583601</v>
      </c>
      <c r="U112">
        <v>0.43556884538683699</v>
      </c>
      <c r="V112">
        <v>0.154979160056753</v>
      </c>
      <c r="W112">
        <v>2.0194329325057999E-4</v>
      </c>
      <c r="X112">
        <v>7802.2</v>
      </c>
      <c r="Y112">
        <v>136.5</v>
      </c>
      <c r="Z112">
        <v>55859.999816849799</v>
      </c>
      <c r="AA112">
        <v>11.200000000000001</v>
      </c>
      <c r="AB112">
        <v>16.1371235970696</v>
      </c>
      <c r="AC112">
        <v>14</v>
      </c>
      <c r="AD112">
        <v>157.33695507142858</v>
      </c>
      <c r="AE112">
        <v>0.3765</v>
      </c>
      <c r="AF112">
        <v>0.11266394163953714</v>
      </c>
      <c r="AG112">
        <v>0.16226245994566363</v>
      </c>
      <c r="AH112">
        <v>0.27928185295600955</v>
      </c>
      <c r="AI112">
        <v>166.38176319171544</v>
      </c>
      <c r="AJ112">
        <v>5.1206476266876226</v>
      </c>
      <c r="AK112">
        <v>1.473538740272639</v>
      </c>
      <c r="AL112">
        <v>2.4865529943354834</v>
      </c>
      <c r="AM112">
        <v>1.5</v>
      </c>
      <c r="AN112">
        <v>1.0774153045444601</v>
      </c>
      <c r="AO112">
        <v>67</v>
      </c>
      <c r="AP112">
        <v>1.9607843137254902E-3</v>
      </c>
      <c r="AQ112">
        <v>14.13</v>
      </c>
      <c r="AR112">
        <v>3.2155925758428778</v>
      </c>
      <c r="AS112">
        <v>173133.39000000013</v>
      </c>
      <c r="AT112">
        <v>0.66548104898323179</v>
      </c>
      <c r="AU112">
        <v>20641626.870000001</v>
      </c>
    </row>
    <row r="113" spans="1:47" ht="15" x14ac:dyDescent="0.25">
      <c r="A113" t="s">
        <v>900</v>
      </c>
      <c r="B113" t="s">
        <v>353</v>
      </c>
      <c r="C113" t="s">
        <v>139</v>
      </c>
      <c r="D113"/>
      <c r="E113">
        <v>98.658000000000001</v>
      </c>
      <c r="F113" t="s">
        <v>1542</v>
      </c>
      <c r="G113">
        <v>951932</v>
      </c>
      <c r="H113">
        <v>0.3838874908064307</v>
      </c>
      <c r="I113">
        <v>861760</v>
      </c>
      <c r="J113">
        <v>0</v>
      </c>
      <c r="K113">
        <v>0.75905296393110389</v>
      </c>
      <c r="L113" s="126">
        <v>127796.3719</v>
      </c>
      <c r="M113">
        <v>38915</v>
      </c>
      <c r="N113">
        <v>8</v>
      </c>
      <c r="O113">
        <v>1.7</v>
      </c>
      <c r="P113">
        <v>0</v>
      </c>
      <c r="Q113">
        <v>107.16000000000001</v>
      </c>
      <c r="R113">
        <v>10056.5</v>
      </c>
      <c r="S113">
        <v>1320.513007</v>
      </c>
      <c r="T113">
        <v>1457.54680496219</v>
      </c>
      <c r="U113">
        <v>0.16443321561315</v>
      </c>
      <c r="V113">
        <v>0.11192092029124601</v>
      </c>
      <c r="W113">
        <v>4.2874897634385799E-3</v>
      </c>
      <c r="X113">
        <v>9111</v>
      </c>
      <c r="Y113">
        <v>84.99</v>
      </c>
      <c r="Z113">
        <v>59591.116601953203</v>
      </c>
      <c r="AA113">
        <v>16.0744680851064</v>
      </c>
      <c r="AB113">
        <v>15.53727505588893</v>
      </c>
      <c r="AC113">
        <v>7.92</v>
      </c>
      <c r="AD113">
        <v>166.73144027777778</v>
      </c>
      <c r="AE113">
        <v>0.3987</v>
      </c>
      <c r="AF113">
        <v>0.10374896784798288</v>
      </c>
      <c r="AG113">
        <v>0.15796368277252271</v>
      </c>
      <c r="AH113">
        <v>0.2652812887232408</v>
      </c>
      <c r="AI113">
        <v>224.16288096433721</v>
      </c>
      <c r="AJ113">
        <v>3.1092149927367316</v>
      </c>
      <c r="AK113">
        <v>0.82660852673896157</v>
      </c>
      <c r="AL113">
        <v>1.9304345799128411</v>
      </c>
      <c r="AM113">
        <v>0.5</v>
      </c>
      <c r="AN113">
        <v>1.14682811453769</v>
      </c>
      <c r="AO113">
        <v>44</v>
      </c>
      <c r="AP113">
        <v>0</v>
      </c>
      <c r="AQ113">
        <v>6.2</v>
      </c>
      <c r="AR113">
        <v>2.5231966386239191</v>
      </c>
      <c r="AS113">
        <v>9525.7300000000978</v>
      </c>
      <c r="AT113">
        <v>0.67375751002773387</v>
      </c>
      <c r="AU113">
        <v>13279760.140000001</v>
      </c>
    </row>
    <row r="114" spans="1:47" ht="15" x14ac:dyDescent="0.25">
      <c r="A114" t="s">
        <v>901</v>
      </c>
      <c r="B114" t="s">
        <v>456</v>
      </c>
      <c r="C114" t="s">
        <v>132</v>
      </c>
      <c r="D114"/>
      <c r="E114">
        <v>94.14200000000001</v>
      </c>
      <c r="F114" t="s">
        <v>1539</v>
      </c>
      <c r="G114">
        <v>899101</v>
      </c>
      <c r="H114">
        <v>0.25291230148983396</v>
      </c>
      <c r="I114">
        <v>924717</v>
      </c>
      <c r="J114">
        <v>6.683582262256473E-3</v>
      </c>
      <c r="K114">
        <v>0.68040684360135573</v>
      </c>
      <c r="L114" s="126">
        <v>147417.21249999999</v>
      </c>
      <c r="M114">
        <v>36800</v>
      </c>
      <c r="N114">
        <v>27</v>
      </c>
      <c r="O114">
        <v>27.46</v>
      </c>
      <c r="P114">
        <v>0</v>
      </c>
      <c r="Q114">
        <v>174.1</v>
      </c>
      <c r="R114">
        <v>9890.2000000000007</v>
      </c>
      <c r="S114">
        <v>879.39341300000001</v>
      </c>
      <c r="T114">
        <v>1043.5894240619</v>
      </c>
      <c r="U114">
        <v>0.35728224632494499</v>
      </c>
      <c r="V114">
        <v>0.14522436046493301</v>
      </c>
      <c r="W114">
        <v>1.0146141497195901E-3</v>
      </c>
      <c r="X114">
        <v>8334.1</v>
      </c>
      <c r="Y114">
        <v>54.68</v>
      </c>
      <c r="Z114">
        <v>52741.523408924702</v>
      </c>
      <c r="AA114">
        <v>13.8</v>
      </c>
      <c r="AB114">
        <v>16.082542300658375</v>
      </c>
      <c r="AC114">
        <v>5.67</v>
      </c>
      <c r="AD114">
        <v>155.09584003527337</v>
      </c>
      <c r="AE114">
        <v>0.60909999999999997</v>
      </c>
      <c r="AF114">
        <v>0.11665947496337982</v>
      </c>
      <c r="AG114">
        <v>0.19847496192774283</v>
      </c>
      <c r="AH114">
        <v>0.31710131026171273</v>
      </c>
      <c r="AI114">
        <v>217.65457549543871</v>
      </c>
      <c r="AJ114">
        <v>4.3579083509226555</v>
      </c>
      <c r="AK114">
        <v>1.5340201354203675</v>
      </c>
      <c r="AL114">
        <v>1.8735270422770685</v>
      </c>
      <c r="AM114">
        <v>0.5</v>
      </c>
      <c r="AN114">
        <v>2.0336802972533401</v>
      </c>
      <c r="AO114">
        <v>109</v>
      </c>
      <c r="AP114">
        <v>1.5197568389057751E-2</v>
      </c>
      <c r="AQ114">
        <v>5.41</v>
      </c>
      <c r="AR114">
        <v>2.501488608586536</v>
      </c>
      <c r="AS114">
        <v>1537.3800000000047</v>
      </c>
      <c r="AT114">
        <v>0.37618733751723776</v>
      </c>
      <c r="AU114">
        <v>8697365.1500000004</v>
      </c>
    </row>
    <row r="115" spans="1:47" ht="15" x14ac:dyDescent="0.25">
      <c r="A115" t="s">
        <v>902</v>
      </c>
      <c r="B115" t="s">
        <v>574</v>
      </c>
      <c r="C115" t="s">
        <v>173</v>
      </c>
      <c r="D115"/>
      <c r="E115">
        <v>85.295000000000002</v>
      </c>
      <c r="F115" t="s">
        <v>1542</v>
      </c>
      <c r="G115">
        <v>1956511</v>
      </c>
      <c r="H115">
        <v>0.37112578779823191</v>
      </c>
      <c r="I115">
        <v>1899164</v>
      </c>
      <c r="J115">
        <v>0</v>
      </c>
      <c r="K115">
        <v>0.68098201331038055</v>
      </c>
      <c r="L115" s="126">
        <v>231081.4522</v>
      </c>
      <c r="M115">
        <v>41526</v>
      </c>
      <c r="N115">
        <v>20</v>
      </c>
      <c r="O115">
        <v>27.509999999999998</v>
      </c>
      <c r="P115">
        <v>0</v>
      </c>
      <c r="Q115">
        <v>89.57</v>
      </c>
      <c r="R115">
        <v>11109.1</v>
      </c>
      <c r="S115">
        <v>831.36478199999999</v>
      </c>
      <c r="T115">
        <v>939.97375021257903</v>
      </c>
      <c r="U115">
        <v>0.24460574034756299</v>
      </c>
      <c r="V115">
        <v>9.7219681119472795E-2</v>
      </c>
      <c r="W115">
        <v>0</v>
      </c>
      <c r="X115">
        <v>9825.5</v>
      </c>
      <c r="Y115">
        <v>64.540000000000006</v>
      </c>
      <c r="Z115">
        <v>53828.060117756395</v>
      </c>
      <c r="AA115">
        <v>12.577464788732399</v>
      </c>
      <c r="AB115">
        <v>12.881388007437247</v>
      </c>
      <c r="AC115">
        <v>8.85</v>
      </c>
      <c r="AD115">
        <v>93.939523389830512</v>
      </c>
      <c r="AE115">
        <v>0.33229999999999998</v>
      </c>
      <c r="AF115">
        <v>0.13401176844612375</v>
      </c>
      <c r="AG115">
        <v>0.13398241279622547</v>
      </c>
      <c r="AH115">
        <v>0.27017929908427796</v>
      </c>
      <c r="AI115">
        <v>173.23803355432489</v>
      </c>
      <c r="AJ115">
        <v>5.5540441870799313</v>
      </c>
      <c r="AK115">
        <v>0.72737161861911903</v>
      </c>
      <c r="AL115">
        <v>2.6771669999444536</v>
      </c>
      <c r="AM115">
        <v>2</v>
      </c>
      <c r="AN115">
        <v>0.75843733790313095</v>
      </c>
      <c r="AO115">
        <v>25</v>
      </c>
      <c r="AP115">
        <v>0.11468812877263582</v>
      </c>
      <c r="AQ115">
        <v>17.399999999999999</v>
      </c>
      <c r="AR115">
        <v>1.752219609465274</v>
      </c>
      <c r="AS115">
        <v>-77302.569999999949</v>
      </c>
      <c r="AT115">
        <v>0.33525863526682592</v>
      </c>
      <c r="AU115">
        <v>9235698.0199999996</v>
      </c>
    </row>
    <row r="116" spans="1:47" ht="15" x14ac:dyDescent="0.25">
      <c r="A116" t="s">
        <v>903</v>
      </c>
      <c r="B116" t="s">
        <v>354</v>
      </c>
      <c r="C116" t="s">
        <v>168</v>
      </c>
      <c r="D116"/>
      <c r="E116">
        <v>100.084</v>
      </c>
      <c r="F116" t="s">
        <v>1538</v>
      </c>
      <c r="G116">
        <v>269927</v>
      </c>
      <c r="H116">
        <v>0.33951458608384144</v>
      </c>
      <c r="I116">
        <v>330843</v>
      </c>
      <c r="J116">
        <v>1.777763387955739E-2</v>
      </c>
      <c r="K116">
        <v>0.63429835467198037</v>
      </c>
      <c r="L116" s="126">
        <v>171703.29269999999</v>
      </c>
      <c r="M116">
        <v>35133</v>
      </c>
      <c r="N116">
        <v>17</v>
      </c>
      <c r="O116">
        <v>27.13</v>
      </c>
      <c r="P116">
        <v>0</v>
      </c>
      <c r="Q116">
        <v>-5.6899999999999977</v>
      </c>
      <c r="R116">
        <v>8423.6</v>
      </c>
      <c r="S116">
        <v>1033.7199909999999</v>
      </c>
      <c r="T116">
        <v>1204.5053498044999</v>
      </c>
      <c r="U116">
        <v>0.321760802631126</v>
      </c>
      <c r="V116">
        <v>0.1534571347958</v>
      </c>
      <c r="W116">
        <v>2.68931627926696E-3</v>
      </c>
      <c r="X116">
        <v>7229.2</v>
      </c>
      <c r="Y116">
        <v>69.61</v>
      </c>
      <c r="Z116">
        <v>46493.693434851302</v>
      </c>
      <c r="AA116">
        <v>8.25</v>
      </c>
      <c r="AB116">
        <v>14.850165076856772</v>
      </c>
      <c r="AC116">
        <v>9.33</v>
      </c>
      <c r="AD116">
        <v>110.79528306538049</v>
      </c>
      <c r="AE116">
        <v>0.8417</v>
      </c>
      <c r="AF116">
        <v>0.13108823297432864</v>
      </c>
      <c r="AG116">
        <v>0.12306257408194678</v>
      </c>
      <c r="AH116">
        <v>0.26076222541875621</v>
      </c>
      <c r="AI116">
        <v>185.58313824850856</v>
      </c>
      <c r="AJ116">
        <v>4.0916338009080437</v>
      </c>
      <c r="AK116">
        <v>1.1123469435626379</v>
      </c>
      <c r="AL116">
        <v>1.6620263655839993</v>
      </c>
      <c r="AM116">
        <v>4.5999999999999996</v>
      </c>
      <c r="AN116">
        <v>1.32207488440987</v>
      </c>
      <c r="AO116">
        <v>16</v>
      </c>
      <c r="AP116">
        <v>5.5991041433370659E-3</v>
      </c>
      <c r="AQ116">
        <v>36.130000000000003</v>
      </c>
      <c r="AR116">
        <v>2.4966712870956429</v>
      </c>
      <c r="AS116">
        <v>-36047.089999999967</v>
      </c>
      <c r="AT116">
        <v>0.29754457730882539</v>
      </c>
      <c r="AU116">
        <v>8707614.2599999998</v>
      </c>
    </row>
    <row r="117" spans="1:47" ht="15" x14ac:dyDescent="0.25">
      <c r="A117" t="s">
        <v>904</v>
      </c>
      <c r="B117" t="s">
        <v>152</v>
      </c>
      <c r="C117" t="s">
        <v>122</v>
      </c>
      <c r="D117"/>
      <c r="E117">
        <v>71.177999999999997</v>
      </c>
      <c r="F117" t="s">
        <v>1542</v>
      </c>
      <c r="G117">
        <v>-6977916</v>
      </c>
      <c r="H117">
        <v>0.15009782419303222</v>
      </c>
      <c r="I117">
        <v>-6690872</v>
      </c>
      <c r="J117">
        <v>5.376931336160253E-3</v>
      </c>
      <c r="K117">
        <v>0.68989298922574671</v>
      </c>
      <c r="L117" s="126">
        <v>125601.6024</v>
      </c>
      <c r="M117">
        <v>29394</v>
      </c>
      <c r="N117">
        <v>627</v>
      </c>
      <c r="O117">
        <v>18122.439999999995</v>
      </c>
      <c r="P117">
        <v>4343.71</v>
      </c>
      <c r="Q117">
        <v>-152.06</v>
      </c>
      <c r="R117">
        <v>14174.2</v>
      </c>
      <c r="S117">
        <v>49696.430084</v>
      </c>
      <c r="T117">
        <v>71547.263518462802</v>
      </c>
      <c r="U117">
        <v>0.99997590507008305</v>
      </c>
      <c r="V117">
        <v>0.16378505879078301</v>
      </c>
      <c r="W117">
        <v>0.117032203040929</v>
      </c>
      <c r="X117">
        <v>9845.4</v>
      </c>
      <c r="Y117">
        <v>3370.5</v>
      </c>
      <c r="Z117">
        <v>65566.538755377493</v>
      </c>
      <c r="AA117">
        <v>10.026587425711599</v>
      </c>
      <c r="AB117">
        <v>14.744527543094497</v>
      </c>
      <c r="AC117">
        <v>364.7</v>
      </c>
      <c r="AD117">
        <v>136.2666029174664</v>
      </c>
      <c r="AE117">
        <v>0.55379999999999996</v>
      </c>
      <c r="AF117">
        <v>0.11354056071522191</v>
      </c>
      <c r="AG117">
        <v>0.17303302293974504</v>
      </c>
      <c r="AH117">
        <v>0.30261499534343683</v>
      </c>
      <c r="AI117">
        <v>160.12230630147329</v>
      </c>
      <c r="AJ117">
        <v>6.7788369787170781</v>
      </c>
      <c r="AK117">
        <v>1.6352457157750537</v>
      </c>
      <c r="AL117">
        <v>3.7245152206589327</v>
      </c>
      <c r="AM117">
        <v>0.5</v>
      </c>
      <c r="AN117">
        <v>0.49639472834387</v>
      </c>
      <c r="AO117">
        <v>137</v>
      </c>
      <c r="AP117">
        <v>0.28350170399221031</v>
      </c>
      <c r="AQ117">
        <v>207.09</v>
      </c>
      <c r="AR117">
        <v>4.8748730778082319</v>
      </c>
      <c r="AS117">
        <v>4176450.1600000039</v>
      </c>
      <c r="AT117">
        <v>0.70060319662654058</v>
      </c>
      <c r="AU117">
        <v>704408483.75999999</v>
      </c>
    </row>
    <row r="118" spans="1:47" ht="15" x14ac:dyDescent="0.25">
      <c r="A118" t="s">
        <v>905</v>
      </c>
      <c r="B118" t="s">
        <v>664</v>
      </c>
      <c r="C118" t="s">
        <v>665</v>
      </c>
      <c r="D118"/>
      <c r="E118">
        <v>94.521000000000001</v>
      </c>
      <c r="F118" t="s">
        <v>1538</v>
      </c>
      <c r="G118">
        <v>968617</v>
      </c>
      <c r="H118">
        <v>0.55646718259923345</v>
      </c>
      <c r="I118">
        <v>1090422</v>
      </c>
      <c r="J118">
        <v>0</v>
      </c>
      <c r="K118">
        <v>0.65424624536423015</v>
      </c>
      <c r="L118" s="126">
        <v>139259.8486</v>
      </c>
      <c r="M118">
        <v>38353</v>
      </c>
      <c r="N118">
        <v>36</v>
      </c>
      <c r="O118">
        <v>2.75</v>
      </c>
      <c r="P118">
        <v>0</v>
      </c>
      <c r="Q118">
        <v>-28.749999999999993</v>
      </c>
      <c r="R118">
        <v>9180.4</v>
      </c>
      <c r="S118">
        <v>865.92533700000001</v>
      </c>
      <c r="T118">
        <v>1021.53089819125</v>
      </c>
      <c r="U118">
        <v>0.30040223895192503</v>
      </c>
      <c r="V118">
        <v>0.13025570702292499</v>
      </c>
      <c r="W118">
        <v>0</v>
      </c>
      <c r="X118">
        <v>7782</v>
      </c>
      <c r="Y118">
        <v>56.69</v>
      </c>
      <c r="Z118">
        <v>53617.635209031607</v>
      </c>
      <c r="AA118">
        <v>7.9358974358974397</v>
      </c>
      <c r="AB118">
        <v>15.274745757629212</v>
      </c>
      <c r="AC118">
        <v>5.21</v>
      </c>
      <c r="AD118">
        <v>166.20447927063341</v>
      </c>
      <c r="AE118">
        <v>0.58699999999999997</v>
      </c>
      <c r="AF118">
        <v>0.11517205983009965</v>
      </c>
      <c r="AG118">
        <v>0.13565241012525175</v>
      </c>
      <c r="AH118">
        <v>0.27377914942612996</v>
      </c>
      <c r="AI118">
        <v>157.38077427338288</v>
      </c>
      <c r="AJ118">
        <v>5.6364593484003525</v>
      </c>
      <c r="AK118">
        <v>1.6219710889345464</v>
      </c>
      <c r="AL118">
        <v>2.7779002054593485</v>
      </c>
      <c r="AM118">
        <v>0.5</v>
      </c>
      <c r="AN118">
        <v>1.0800556936742201</v>
      </c>
      <c r="AO118">
        <v>73</v>
      </c>
      <c r="AP118">
        <v>0.16666666666666666</v>
      </c>
      <c r="AQ118">
        <v>5.15</v>
      </c>
      <c r="AR118">
        <v>2.5865232338090558</v>
      </c>
      <c r="AS118">
        <v>16751.299999999988</v>
      </c>
      <c r="AT118">
        <v>0.5252890655526703</v>
      </c>
      <c r="AU118">
        <v>7949548.8200000003</v>
      </c>
    </row>
    <row r="119" spans="1:47" ht="15" x14ac:dyDescent="0.25">
      <c r="A119" t="s">
        <v>906</v>
      </c>
      <c r="B119" t="s">
        <v>153</v>
      </c>
      <c r="C119" t="s">
        <v>104</v>
      </c>
      <c r="D119"/>
      <c r="E119">
        <v>84.29</v>
      </c>
      <c r="F119" t="s">
        <v>1538</v>
      </c>
      <c r="G119">
        <v>521287</v>
      </c>
      <c r="H119">
        <v>0.21023251480193328</v>
      </c>
      <c r="I119">
        <v>513287</v>
      </c>
      <c r="J119">
        <v>7.1846320410837404E-3</v>
      </c>
      <c r="K119">
        <v>0.75987276686019234</v>
      </c>
      <c r="L119" s="126">
        <v>123787.50900000001</v>
      </c>
      <c r="M119">
        <v>27413</v>
      </c>
      <c r="N119">
        <v>26</v>
      </c>
      <c r="O119">
        <v>71.330000000000013</v>
      </c>
      <c r="P119">
        <v>0</v>
      </c>
      <c r="Q119">
        <v>-2.7999999999999972</v>
      </c>
      <c r="R119">
        <v>10334.300000000001</v>
      </c>
      <c r="S119">
        <v>1643.6712769999999</v>
      </c>
      <c r="T119">
        <v>2084.52491897763</v>
      </c>
      <c r="U119">
        <v>0.66296989869465295</v>
      </c>
      <c r="V119">
        <v>0.16282642870567099</v>
      </c>
      <c r="W119">
        <v>2.4335766256746499E-3</v>
      </c>
      <c r="X119">
        <v>8148.7</v>
      </c>
      <c r="Y119">
        <v>101</v>
      </c>
      <c r="Z119">
        <v>52049.267326732705</v>
      </c>
      <c r="AA119">
        <v>10.4466019417476</v>
      </c>
      <c r="AB119">
        <v>16.273973039603959</v>
      </c>
      <c r="AC119">
        <v>9</v>
      </c>
      <c r="AD119">
        <v>182.63014188888889</v>
      </c>
      <c r="AE119">
        <v>0.86380000000000001</v>
      </c>
      <c r="AF119">
        <v>0.11465056934660177</v>
      </c>
      <c r="AG119">
        <v>0.19684797569797555</v>
      </c>
      <c r="AH119">
        <v>0.31371069069404628</v>
      </c>
      <c r="AI119">
        <v>219.12654010562235</v>
      </c>
      <c r="AJ119">
        <v>4.3711278777917224</v>
      </c>
      <c r="AK119">
        <v>1.5086800473107296</v>
      </c>
      <c r="AL119">
        <v>2.7659216429927924</v>
      </c>
      <c r="AM119">
        <v>2</v>
      </c>
      <c r="AN119">
        <v>0.78046580072046001</v>
      </c>
      <c r="AO119">
        <v>59</v>
      </c>
      <c r="AP119">
        <v>0</v>
      </c>
      <c r="AQ119">
        <v>13.05</v>
      </c>
      <c r="AR119">
        <v>4.5480939936381217</v>
      </c>
      <c r="AS119">
        <v>-67782.25</v>
      </c>
      <c r="AT119">
        <v>0.51246391782158174</v>
      </c>
      <c r="AU119">
        <v>16986230.050000001</v>
      </c>
    </row>
    <row r="120" spans="1:47" ht="15" x14ac:dyDescent="0.25">
      <c r="A120" t="s">
        <v>907</v>
      </c>
      <c r="B120" t="s">
        <v>530</v>
      </c>
      <c r="C120" t="s">
        <v>343</v>
      </c>
      <c r="D120"/>
      <c r="E120">
        <v>85.481000000000009</v>
      </c>
      <c r="F120" t="s">
        <v>1542</v>
      </c>
      <c r="G120">
        <v>520552</v>
      </c>
      <c r="H120">
        <v>0.37944058341257175</v>
      </c>
      <c r="I120">
        <v>520552</v>
      </c>
      <c r="J120">
        <v>1.8562385292850807E-2</v>
      </c>
      <c r="K120">
        <v>0.57694018551997417</v>
      </c>
      <c r="L120" s="126">
        <v>175056.82620000001</v>
      </c>
      <c r="M120">
        <v>35854</v>
      </c>
      <c r="N120">
        <v>10</v>
      </c>
      <c r="O120">
        <v>12.23</v>
      </c>
      <c r="P120">
        <v>0</v>
      </c>
      <c r="Q120">
        <v>-30.910000000000004</v>
      </c>
      <c r="R120">
        <v>11551.9</v>
      </c>
      <c r="S120">
        <v>390.41179899999997</v>
      </c>
      <c r="T120">
        <v>483.88020340113201</v>
      </c>
      <c r="U120">
        <v>0.40479889799641999</v>
      </c>
      <c r="V120">
        <v>0.209713982030548</v>
      </c>
      <c r="W120">
        <v>5.0761606208525496E-3</v>
      </c>
      <c r="X120">
        <v>9320.5</v>
      </c>
      <c r="Y120">
        <v>30</v>
      </c>
      <c r="Z120">
        <v>41296.5</v>
      </c>
      <c r="AA120">
        <v>11.766666666666699</v>
      </c>
      <c r="AB120">
        <v>13.013726633333333</v>
      </c>
      <c r="AC120">
        <v>7.19</v>
      </c>
      <c r="AD120">
        <v>54.299276634214181</v>
      </c>
      <c r="AE120">
        <v>0.25259999999999999</v>
      </c>
      <c r="AF120">
        <v>0.11606265606260131</v>
      </c>
      <c r="AG120">
        <v>0.15829635780117729</v>
      </c>
      <c r="AH120">
        <v>0.28801061226846453</v>
      </c>
      <c r="AI120">
        <v>228.11298282509134</v>
      </c>
      <c r="AJ120">
        <v>5.3707573716005301</v>
      </c>
      <c r="AK120">
        <v>0.77493015787464348</v>
      </c>
      <c r="AL120">
        <v>2.9135169215567385</v>
      </c>
      <c r="AM120">
        <v>2</v>
      </c>
      <c r="AN120">
        <v>1.98258242862191</v>
      </c>
      <c r="AO120">
        <v>70</v>
      </c>
      <c r="AP120">
        <v>0</v>
      </c>
      <c r="AQ120">
        <v>4.17</v>
      </c>
      <c r="AR120">
        <v>0.95328113629275391</v>
      </c>
      <c r="AS120">
        <v>7407.8099999999977</v>
      </c>
      <c r="AT120">
        <v>0.45143216699873473</v>
      </c>
      <c r="AU120">
        <v>4509999.22</v>
      </c>
    </row>
    <row r="121" spans="1:47" ht="15" x14ac:dyDescent="0.25">
      <c r="A121" t="s">
        <v>908</v>
      </c>
      <c r="B121" t="s">
        <v>666</v>
      </c>
      <c r="C121" t="s">
        <v>665</v>
      </c>
      <c r="D121"/>
      <c r="E121">
        <v>97.873000000000005</v>
      </c>
      <c r="F121" t="s">
        <v>1539</v>
      </c>
      <c r="G121">
        <v>832609</v>
      </c>
      <c r="H121">
        <v>0.63706743440964286</v>
      </c>
      <c r="I121">
        <v>1021942</v>
      </c>
      <c r="J121">
        <v>3.9852594776329615E-3</v>
      </c>
      <c r="K121">
        <v>0.52285456182521195</v>
      </c>
      <c r="L121" s="126">
        <v>155908.5963</v>
      </c>
      <c r="M121">
        <v>35087</v>
      </c>
      <c r="N121">
        <v>6</v>
      </c>
      <c r="O121">
        <v>7.02</v>
      </c>
      <c r="P121">
        <v>0</v>
      </c>
      <c r="Q121">
        <v>-71.5</v>
      </c>
      <c r="R121">
        <v>12173.9</v>
      </c>
      <c r="S121">
        <v>446.44657799999999</v>
      </c>
      <c r="T121">
        <v>589.25242499301908</v>
      </c>
      <c r="U121">
        <v>0.39654237197445802</v>
      </c>
      <c r="V121">
        <v>0.21372984518653901</v>
      </c>
      <c r="W121">
        <v>0</v>
      </c>
      <c r="X121">
        <v>9223.6</v>
      </c>
      <c r="Y121">
        <v>34.03</v>
      </c>
      <c r="Z121">
        <v>45300.320893329401</v>
      </c>
      <c r="AA121">
        <v>9.7272727272727302</v>
      </c>
      <c r="AB121">
        <v>13.119205935938878</v>
      </c>
      <c r="AC121">
        <v>4</v>
      </c>
      <c r="AD121">
        <v>111.6116445</v>
      </c>
      <c r="AE121">
        <v>0.3765</v>
      </c>
      <c r="AF121">
        <v>0.116623032894504</v>
      </c>
      <c r="AG121">
        <v>0.16448413775408408</v>
      </c>
      <c r="AH121">
        <v>0.282793892954048</v>
      </c>
      <c r="AI121">
        <v>381.4879727894342</v>
      </c>
      <c r="AJ121">
        <v>4.1509198304308512</v>
      </c>
      <c r="AK121">
        <v>1.0925916835961811</v>
      </c>
      <c r="AL121">
        <v>1.5055896755404723</v>
      </c>
      <c r="AM121">
        <v>1.9</v>
      </c>
      <c r="AN121">
        <v>1.09521831931312</v>
      </c>
      <c r="AO121">
        <v>80</v>
      </c>
      <c r="AP121">
        <v>0</v>
      </c>
      <c r="AQ121">
        <v>2.0299999999999998</v>
      </c>
      <c r="AR121">
        <v>2.2108141763995168</v>
      </c>
      <c r="AS121">
        <v>-26856.059999999998</v>
      </c>
      <c r="AT121">
        <v>0.67283152819536973</v>
      </c>
      <c r="AU121">
        <v>5435000.3099999996</v>
      </c>
    </row>
    <row r="122" spans="1:47" ht="15" x14ac:dyDescent="0.25">
      <c r="A122" t="s">
        <v>909</v>
      </c>
      <c r="B122" t="s">
        <v>722</v>
      </c>
      <c r="C122" t="s">
        <v>98</v>
      </c>
      <c r="D122"/>
      <c r="E122">
        <v>101.941</v>
      </c>
      <c r="F122" t="s">
        <v>1542</v>
      </c>
      <c r="G122">
        <v>4528424</v>
      </c>
      <c r="H122">
        <v>0.37524493137974541</v>
      </c>
      <c r="I122">
        <v>4567031</v>
      </c>
      <c r="J122">
        <v>2.954950264370875E-3</v>
      </c>
      <c r="K122">
        <v>0.66343889522967425</v>
      </c>
      <c r="L122" s="126">
        <v>256423.11230000001</v>
      </c>
      <c r="M122">
        <v>52225</v>
      </c>
      <c r="N122">
        <v>61</v>
      </c>
      <c r="O122">
        <v>51.47</v>
      </c>
      <c r="P122">
        <v>0</v>
      </c>
      <c r="Q122">
        <v>-70.44</v>
      </c>
      <c r="R122">
        <v>11260.800000000001</v>
      </c>
      <c r="S122">
        <v>2825.0679110000001</v>
      </c>
      <c r="T122">
        <v>3259.0026427195303</v>
      </c>
      <c r="U122">
        <v>0.16989194706831201</v>
      </c>
      <c r="V122">
        <v>9.2263134271960506E-2</v>
      </c>
      <c r="W122">
        <v>2.2507238056975701E-2</v>
      </c>
      <c r="X122">
        <v>9761.4</v>
      </c>
      <c r="Y122">
        <v>186.51</v>
      </c>
      <c r="Z122">
        <v>64962.560877164804</v>
      </c>
      <c r="AA122">
        <v>9.9289340101522807</v>
      </c>
      <c r="AB122">
        <v>15.147005045305884</v>
      </c>
      <c r="AC122">
        <v>17</v>
      </c>
      <c r="AD122">
        <v>166.18046535294118</v>
      </c>
      <c r="AE122">
        <v>0.53159999999999996</v>
      </c>
      <c r="AF122">
        <v>0.10922035853280038</v>
      </c>
      <c r="AG122">
        <v>0.12545457023807277</v>
      </c>
      <c r="AH122">
        <v>0.24020553377495002</v>
      </c>
      <c r="AI122">
        <v>194.97938363011622</v>
      </c>
      <c r="AJ122">
        <v>5.8634268467585287</v>
      </c>
      <c r="AK122">
        <v>1.187616814625202</v>
      </c>
      <c r="AL122">
        <v>3.175500826026179</v>
      </c>
      <c r="AM122">
        <v>2</v>
      </c>
      <c r="AN122">
        <v>1.33513455872561</v>
      </c>
      <c r="AO122">
        <v>23</v>
      </c>
      <c r="AP122">
        <v>8.4112149532710276E-2</v>
      </c>
      <c r="AQ122">
        <v>76.739999999999995</v>
      </c>
      <c r="AR122">
        <v>3.6972279304965303</v>
      </c>
      <c r="AS122">
        <v>-858.55000000004657</v>
      </c>
      <c r="AT122">
        <v>0.29426824556706305</v>
      </c>
      <c r="AU122">
        <v>31812488.27</v>
      </c>
    </row>
    <row r="123" spans="1:47" ht="15" x14ac:dyDescent="0.25">
      <c r="A123" t="s">
        <v>910</v>
      </c>
      <c r="B123" t="s">
        <v>521</v>
      </c>
      <c r="C123" t="s">
        <v>179</v>
      </c>
      <c r="D123"/>
      <c r="E123">
        <v>90.988</v>
      </c>
      <c r="F123" t="s">
        <v>1541</v>
      </c>
      <c r="G123">
        <v>707952</v>
      </c>
      <c r="H123">
        <v>0.30638609317406601</v>
      </c>
      <c r="I123">
        <v>569395</v>
      </c>
      <c r="J123">
        <v>2.0105788344695844E-3</v>
      </c>
      <c r="K123">
        <v>0.6126119428382768</v>
      </c>
      <c r="L123" s="126">
        <v>191890.16310000001</v>
      </c>
      <c r="M123">
        <v>40265</v>
      </c>
      <c r="N123">
        <v>32</v>
      </c>
      <c r="O123">
        <v>12.23</v>
      </c>
      <c r="P123">
        <v>0</v>
      </c>
      <c r="Q123">
        <v>-73.040000000000006</v>
      </c>
      <c r="R123">
        <v>13257.300000000001</v>
      </c>
      <c r="S123">
        <v>522.58742600000005</v>
      </c>
      <c r="T123">
        <v>636.43982452518799</v>
      </c>
      <c r="U123">
        <v>0.37629857936918698</v>
      </c>
      <c r="V123">
        <v>0.15889670296047301</v>
      </c>
      <c r="W123">
        <v>0</v>
      </c>
      <c r="X123">
        <v>10885.7</v>
      </c>
      <c r="Y123">
        <v>45.160000000000004</v>
      </c>
      <c r="Z123">
        <v>52010.088573959307</v>
      </c>
      <c r="AA123">
        <v>9.6909090909090896</v>
      </c>
      <c r="AB123">
        <v>11.571909344552701</v>
      </c>
      <c r="AC123">
        <v>5.5</v>
      </c>
      <c r="AD123">
        <v>95.015895636363652</v>
      </c>
      <c r="AE123" t="s">
        <v>1552</v>
      </c>
      <c r="AF123">
        <v>0.11178235285889278</v>
      </c>
      <c r="AG123">
        <v>0.13945057456588178</v>
      </c>
      <c r="AH123">
        <v>0.25808308019602555</v>
      </c>
      <c r="AI123">
        <v>376.97041719484463</v>
      </c>
      <c r="AJ123">
        <v>4.4440057868020304</v>
      </c>
      <c r="AK123">
        <v>0.77890812182741109</v>
      </c>
      <c r="AL123">
        <v>1.3343051776649746</v>
      </c>
      <c r="AM123">
        <v>1.7</v>
      </c>
      <c r="AN123">
        <v>1.43488794767834</v>
      </c>
      <c r="AO123">
        <v>101</v>
      </c>
      <c r="AP123">
        <v>3.2745591939546598E-2</v>
      </c>
      <c r="AQ123">
        <v>3.6</v>
      </c>
      <c r="AR123">
        <v>1.1498887067750181</v>
      </c>
      <c r="AS123">
        <v>31765</v>
      </c>
      <c r="AT123">
        <v>0.60821295850398904</v>
      </c>
      <c r="AU123">
        <v>6928094.6200000001</v>
      </c>
    </row>
    <row r="124" spans="1:47" ht="15" x14ac:dyDescent="0.25">
      <c r="A124" t="s">
        <v>911</v>
      </c>
      <c r="B124" t="s">
        <v>154</v>
      </c>
      <c r="C124" t="s">
        <v>155</v>
      </c>
      <c r="D124"/>
      <c r="E124">
        <v>84.570999999999998</v>
      </c>
      <c r="F124" t="s">
        <v>1538</v>
      </c>
      <c r="G124">
        <v>0</v>
      </c>
      <c r="H124">
        <v>0</v>
      </c>
      <c r="I124">
        <v>0</v>
      </c>
      <c r="J124">
        <v>0</v>
      </c>
      <c r="K124">
        <v>0</v>
      </c>
      <c r="L124" s="126">
        <v>96183.008100000006</v>
      </c>
      <c r="M124">
        <v>26395</v>
      </c>
      <c r="N124">
        <v>23</v>
      </c>
      <c r="O124">
        <v>95.66</v>
      </c>
      <c r="P124">
        <v>0</v>
      </c>
      <c r="Q124">
        <v>-94.83</v>
      </c>
      <c r="R124">
        <v>10995.9</v>
      </c>
      <c r="S124">
        <v>1468.9306509999999</v>
      </c>
      <c r="T124">
        <v>2016.9024907105702</v>
      </c>
      <c r="U124">
        <v>0.99788018855901695</v>
      </c>
      <c r="V124">
        <v>0.18042775594584601</v>
      </c>
      <c r="W124">
        <v>6.8076733188134704E-4</v>
      </c>
      <c r="X124">
        <v>8008.4000000000005</v>
      </c>
      <c r="Y124">
        <v>49.1</v>
      </c>
      <c r="Z124">
        <v>117085.76985743402</v>
      </c>
      <c r="AA124">
        <v>13.296296296296301</v>
      </c>
      <c r="AB124">
        <v>29.917121201629325</v>
      </c>
      <c r="AC124">
        <v>1.1000000000000001</v>
      </c>
      <c r="AD124">
        <v>1335.3915009090906</v>
      </c>
      <c r="AE124">
        <v>0.87490000000000001</v>
      </c>
      <c r="AF124">
        <v>0.10916193428827134</v>
      </c>
      <c r="AG124">
        <v>0.1875577910969323</v>
      </c>
      <c r="AH124">
        <v>0.30118069069021214</v>
      </c>
      <c r="AI124">
        <v>200.72560933987893</v>
      </c>
      <c r="AJ124">
        <v>4.8342728894496219</v>
      </c>
      <c r="AK124">
        <v>1.2794887604628764</v>
      </c>
      <c r="AL124">
        <v>2.1560949221982555</v>
      </c>
      <c r="AM124">
        <v>1.62</v>
      </c>
      <c r="AN124">
        <v>1.54289801649856</v>
      </c>
      <c r="AO124">
        <v>9</v>
      </c>
      <c r="AP124">
        <v>1.2269938650306749E-2</v>
      </c>
      <c r="AQ124">
        <v>71.22</v>
      </c>
      <c r="AR124">
        <v>3.3935117682475631</v>
      </c>
      <c r="AS124">
        <v>16774.869999999995</v>
      </c>
      <c r="AT124">
        <v>0.79147144616745202</v>
      </c>
      <c r="AU124">
        <v>16152198.74</v>
      </c>
    </row>
    <row r="125" spans="1:47" ht="15" x14ac:dyDescent="0.25">
      <c r="A125" t="s">
        <v>912</v>
      </c>
      <c r="B125" t="s">
        <v>723</v>
      </c>
      <c r="C125" t="s">
        <v>98</v>
      </c>
      <c r="D125"/>
      <c r="E125">
        <v>95.936999999999998</v>
      </c>
      <c r="F125" t="s">
        <v>1542</v>
      </c>
      <c r="G125">
        <v>3409083</v>
      </c>
      <c r="H125">
        <v>6.8750640530418183E-2</v>
      </c>
      <c r="I125">
        <v>3578500</v>
      </c>
      <c r="J125">
        <v>1.4570440138253368E-2</v>
      </c>
      <c r="K125">
        <v>0.78398293668949837</v>
      </c>
      <c r="L125" s="126">
        <v>186295.193</v>
      </c>
      <c r="M125">
        <v>36318</v>
      </c>
      <c r="N125">
        <v>2</v>
      </c>
      <c r="O125">
        <v>34.339999999999996</v>
      </c>
      <c r="P125">
        <v>0</v>
      </c>
      <c r="Q125">
        <v>663.79</v>
      </c>
      <c r="R125">
        <v>10541.800000000001</v>
      </c>
      <c r="S125">
        <v>2051.2657279999999</v>
      </c>
      <c r="T125">
        <v>2496.2444018266101</v>
      </c>
      <c r="U125">
        <v>0.43813657574061499</v>
      </c>
      <c r="V125">
        <v>0.15015969057325401</v>
      </c>
      <c r="W125">
        <v>1.136793379897E-2</v>
      </c>
      <c r="X125">
        <v>8662.6</v>
      </c>
      <c r="Y125">
        <v>124.31</v>
      </c>
      <c r="Z125">
        <v>53576.228782881502</v>
      </c>
      <c r="AA125">
        <v>14.5669291338583</v>
      </c>
      <c r="AB125">
        <v>16.501212517094359</v>
      </c>
      <c r="AC125">
        <v>12</v>
      </c>
      <c r="AD125">
        <v>170.93881066666665</v>
      </c>
      <c r="AE125">
        <v>0.66449999999999998</v>
      </c>
      <c r="AF125">
        <v>0.10187077038445526</v>
      </c>
      <c r="AG125">
        <v>0.273547972701569</v>
      </c>
      <c r="AH125">
        <v>0.38263445162402737</v>
      </c>
      <c r="AI125">
        <v>205.92846369634273</v>
      </c>
      <c r="AJ125">
        <v>4.3184968537974591</v>
      </c>
      <c r="AK125">
        <v>0.70158695024312645</v>
      </c>
      <c r="AL125">
        <v>1.5786567680048482</v>
      </c>
      <c r="AM125">
        <v>1.1000000000000001</v>
      </c>
      <c r="AN125">
        <v>0.96930496702045599</v>
      </c>
      <c r="AO125">
        <v>13</v>
      </c>
      <c r="AP125">
        <v>6.5264684554024649E-2</v>
      </c>
      <c r="AQ125">
        <v>98.69</v>
      </c>
      <c r="AR125">
        <v>2.7172422265437133</v>
      </c>
      <c r="AS125">
        <v>203015.12999999995</v>
      </c>
      <c r="AT125">
        <v>0.45128775783412844</v>
      </c>
      <c r="AU125">
        <v>21624021.609999999</v>
      </c>
    </row>
    <row r="126" spans="1:47" ht="15" x14ac:dyDescent="0.25">
      <c r="A126" t="s">
        <v>913</v>
      </c>
      <c r="B126" t="s">
        <v>355</v>
      </c>
      <c r="C126" t="s">
        <v>272</v>
      </c>
      <c r="D126"/>
      <c r="E126">
        <v>96.394000000000005</v>
      </c>
      <c r="F126" t="s">
        <v>1542</v>
      </c>
      <c r="G126">
        <v>208062</v>
      </c>
      <c r="H126">
        <v>0.20555519399579203</v>
      </c>
      <c r="I126">
        <v>170973</v>
      </c>
      <c r="J126">
        <v>3.2504703219854258E-3</v>
      </c>
      <c r="K126">
        <v>0.65399318014202312</v>
      </c>
      <c r="L126" s="126">
        <v>117793.23850000001</v>
      </c>
      <c r="M126">
        <v>37002</v>
      </c>
      <c r="N126">
        <v>71</v>
      </c>
      <c r="O126">
        <v>6.2200000000000006</v>
      </c>
      <c r="P126">
        <v>0</v>
      </c>
      <c r="Q126">
        <v>28.490000000000002</v>
      </c>
      <c r="R126">
        <v>10103.6</v>
      </c>
      <c r="S126">
        <v>774.21565799999996</v>
      </c>
      <c r="T126">
        <v>879.6192995001461</v>
      </c>
      <c r="U126">
        <v>0.39003903612603003</v>
      </c>
      <c r="V126">
        <v>8.4669008334625998E-2</v>
      </c>
      <c r="W126">
        <v>0</v>
      </c>
      <c r="X126">
        <v>8892.9</v>
      </c>
      <c r="Y126">
        <v>51.49</v>
      </c>
      <c r="Z126">
        <v>54531.714896096302</v>
      </c>
      <c r="AA126">
        <v>10.660714285714299</v>
      </c>
      <c r="AB126">
        <v>15.03623340454457</v>
      </c>
      <c r="AC126">
        <v>5.58</v>
      </c>
      <c r="AD126">
        <v>138.74832580645162</v>
      </c>
      <c r="AE126">
        <v>0.31009999999999999</v>
      </c>
      <c r="AF126">
        <v>0.12583129059874532</v>
      </c>
      <c r="AG126">
        <v>0.1246734025512561</v>
      </c>
      <c r="AH126">
        <v>0.26063124364778145</v>
      </c>
      <c r="AI126">
        <v>180.27793491099868</v>
      </c>
      <c r="AJ126">
        <v>4.1094464585094643</v>
      </c>
      <c r="AK126">
        <v>1.0831434221273304</v>
      </c>
      <c r="AL126">
        <v>2.1654364709759699</v>
      </c>
      <c r="AM126">
        <v>0</v>
      </c>
      <c r="AN126">
        <v>1.0419091022261699</v>
      </c>
      <c r="AO126">
        <v>35</v>
      </c>
      <c r="AP126">
        <v>1.5015015015015015E-2</v>
      </c>
      <c r="AQ126">
        <v>7.86</v>
      </c>
      <c r="AR126">
        <v>1.5439678942309505</v>
      </c>
      <c r="AS126">
        <v>-7788.6300000000047</v>
      </c>
      <c r="AT126">
        <v>0.55961295361855246</v>
      </c>
      <c r="AU126">
        <v>7822344.2199999997</v>
      </c>
    </row>
    <row r="127" spans="1:47" ht="15" x14ac:dyDescent="0.25">
      <c r="A127" t="s">
        <v>914</v>
      </c>
      <c r="B127" t="s">
        <v>356</v>
      </c>
      <c r="C127" t="s">
        <v>132</v>
      </c>
      <c r="D127"/>
      <c r="E127">
        <v>75.412000000000006</v>
      </c>
      <c r="F127" t="s">
        <v>1539</v>
      </c>
      <c r="G127">
        <v>1215664</v>
      </c>
      <c r="H127">
        <v>0.28578765902106423</v>
      </c>
      <c r="I127">
        <v>1218317</v>
      </c>
      <c r="J127">
        <v>1.7341695377023673E-2</v>
      </c>
      <c r="K127">
        <v>0.55545440805484991</v>
      </c>
      <c r="L127" s="126">
        <v>79204.854099999997</v>
      </c>
      <c r="M127">
        <v>28319</v>
      </c>
      <c r="N127">
        <v>3</v>
      </c>
      <c r="O127">
        <v>64.62</v>
      </c>
      <c r="P127">
        <v>0</v>
      </c>
      <c r="Q127">
        <v>-116.5</v>
      </c>
      <c r="R127">
        <v>11626.5</v>
      </c>
      <c r="S127">
        <v>604.57309399999997</v>
      </c>
      <c r="T127">
        <v>816.26935718254401</v>
      </c>
      <c r="U127">
        <v>1</v>
      </c>
      <c r="V127">
        <v>0.15943995847092701</v>
      </c>
      <c r="W127">
        <v>1.6540597157305801E-3</v>
      </c>
      <c r="X127">
        <v>8611.2000000000007</v>
      </c>
      <c r="Y127">
        <v>43.72</v>
      </c>
      <c r="Z127">
        <v>46916.605672461097</v>
      </c>
      <c r="AA127">
        <v>13.351851851851899</v>
      </c>
      <c r="AB127">
        <v>13.82829583714547</v>
      </c>
      <c r="AC127">
        <v>6.25</v>
      </c>
      <c r="AD127">
        <v>96.731695039999991</v>
      </c>
      <c r="AE127">
        <v>0.66449999999999998</v>
      </c>
      <c r="AF127">
        <v>0.12202697360873568</v>
      </c>
      <c r="AG127">
        <v>0.22157676277971572</v>
      </c>
      <c r="AH127">
        <v>0.35681951523933014</v>
      </c>
      <c r="AI127">
        <v>196.09870365815519</v>
      </c>
      <c r="AJ127">
        <v>5.7386133978879181</v>
      </c>
      <c r="AK127">
        <v>1.3264173049023247</v>
      </c>
      <c r="AL127">
        <v>3.9786830696042377</v>
      </c>
      <c r="AM127">
        <v>3</v>
      </c>
      <c r="AN127">
        <v>1.0368768898868299</v>
      </c>
      <c r="AO127">
        <v>20</v>
      </c>
      <c r="AP127">
        <v>6.5656565656565663E-2</v>
      </c>
      <c r="AQ127">
        <v>19</v>
      </c>
      <c r="AR127">
        <v>2.4470210917628643</v>
      </c>
      <c r="AS127">
        <v>-2551.6300000000047</v>
      </c>
      <c r="AT127">
        <v>0.78737837079097306</v>
      </c>
      <c r="AU127">
        <v>7029097.0899999999</v>
      </c>
    </row>
    <row r="128" spans="1:47" ht="15" x14ac:dyDescent="0.25">
      <c r="A128" t="s">
        <v>915</v>
      </c>
      <c r="B128" t="s">
        <v>450</v>
      </c>
      <c r="C128" t="s">
        <v>168</v>
      </c>
      <c r="D128"/>
      <c r="E128">
        <v>93.866</v>
      </c>
      <c r="F128" t="s">
        <v>1541</v>
      </c>
      <c r="G128">
        <v>656252</v>
      </c>
      <c r="H128">
        <v>0.14210426545523774</v>
      </c>
      <c r="I128">
        <v>523686</v>
      </c>
      <c r="J128">
        <v>5.8331421711654398E-3</v>
      </c>
      <c r="K128">
        <v>0.70182847494209455</v>
      </c>
      <c r="L128" s="126">
        <v>113533.789</v>
      </c>
      <c r="M128">
        <v>36683</v>
      </c>
      <c r="N128">
        <v>19</v>
      </c>
      <c r="O128">
        <v>19.130000000000003</v>
      </c>
      <c r="P128">
        <v>0</v>
      </c>
      <c r="Q128">
        <v>366.92</v>
      </c>
      <c r="R128">
        <v>9169.3000000000011</v>
      </c>
      <c r="S128">
        <v>1283.695757</v>
      </c>
      <c r="T128">
        <v>1467.6046438000501</v>
      </c>
      <c r="U128">
        <v>0.37437199225704099</v>
      </c>
      <c r="V128">
        <v>0.10466249285889</v>
      </c>
      <c r="W128">
        <v>0</v>
      </c>
      <c r="X128">
        <v>8020.3</v>
      </c>
      <c r="Y128">
        <v>77.44</v>
      </c>
      <c r="Z128">
        <v>48832.1544421488</v>
      </c>
      <c r="AA128">
        <v>11.382022471910098</v>
      </c>
      <c r="AB128">
        <v>16.576649754648759</v>
      </c>
      <c r="AC128">
        <v>11.200000000000001</v>
      </c>
      <c r="AD128">
        <v>114.6156925892857</v>
      </c>
      <c r="AE128">
        <v>0.7974</v>
      </c>
      <c r="AF128">
        <v>0.11730641784145836</v>
      </c>
      <c r="AG128">
        <v>0.16371740720108155</v>
      </c>
      <c r="AH128">
        <v>0.2977238717930471</v>
      </c>
      <c r="AI128">
        <v>115.70888132179127</v>
      </c>
      <c r="AJ128">
        <v>9.0933609586966035</v>
      </c>
      <c r="AK128">
        <v>2.1762731342781163</v>
      </c>
      <c r="AL128">
        <v>5.1687009795671051</v>
      </c>
      <c r="AM128">
        <v>5.7</v>
      </c>
      <c r="AN128">
        <v>1.2255624609451401</v>
      </c>
      <c r="AO128">
        <v>38</v>
      </c>
      <c r="AP128">
        <v>0</v>
      </c>
      <c r="AQ128">
        <v>18.55</v>
      </c>
      <c r="AR128">
        <v>2.0683372083176153</v>
      </c>
      <c r="AS128">
        <v>-8594.3200000000652</v>
      </c>
      <c r="AT128">
        <v>0.50038249747746799</v>
      </c>
      <c r="AU128">
        <v>11770644.98</v>
      </c>
    </row>
    <row r="129" spans="1:47" ht="15" x14ac:dyDescent="0.25">
      <c r="A129" t="s">
        <v>916</v>
      </c>
      <c r="B129" t="s">
        <v>675</v>
      </c>
      <c r="C129" t="s">
        <v>228</v>
      </c>
      <c r="D129"/>
      <c r="E129">
        <v>93.802000000000007</v>
      </c>
      <c r="F129" t="s">
        <v>1538</v>
      </c>
      <c r="G129">
        <v>778109</v>
      </c>
      <c r="H129">
        <v>0.5135345432287528</v>
      </c>
      <c r="I129">
        <v>789518</v>
      </c>
      <c r="J129">
        <v>0</v>
      </c>
      <c r="K129">
        <v>0.73757015206875065</v>
      </c>
      <c r="L129" s="126">
        <v>121010.72010000001</v>
      </c>
      <c r="M129">
        <v>36196</v>
      </c>
      <c r="N129">
        <v>58</v>
      </c>
      <c r="O129">
        <v>25.83</v>
      </c>
      <c r="P129">
        <v>0</v>
      </c>
      <c r="Q129">
        <v>-45.45</v>
      </c>
      <c r="R129">
        <v>9793.8000000000011</v>
      </c>
      <c r="S129">
        <v>1098.068246</v>
      </c>
      <c r="T129">
        <v>1282.2475235623501</v>
      </c>
      <c r="U129">
        <v>0.39536435606935899</v>
      </c>
      <c r="V129">
        <v>0.11410135886945599</v>
      </c>
      <c r="W129">
        <v>0</v>
      </c>
      <c r="X129">
        <v>8387</v>
      </c>
      <c r="Y129">
        <v>78.150000000000006</v>
      </c>
      <c r="Z129">
        <v>48013.307741522702</v>
      </c>
      <c r="AA129">
        <v>12.903614457831299</v>
      </c>
      <c r="AB129">
        <v>14.050777300063979</v>
      </c>
      <c r="AC129">
        <v>12.5</v>
      </c>
      <c r="AD129">
        <v>87.845459680000005</v>
      </c>
      <c r="AE129">
        <v>0.54259999999999997</v>
      </c>
      <c r="AF129">
        <v>0.11943490958837236</v>
      </c>
      <c r="AG129">
        <v>0.17188184328517644</v>
      </c>
      <c r="AH129">
        <v>0.29445395212405734</v>
      </c>
      <c r="AI129">
        <v>229.94927766994184</v>
      </c>
      <c r="AJ129">
        <v>4.3730532277227718</v>
      </c>
      <c r="AK129">
        <v>1.2436202772277227</v>
      </c>
      <c r="AL129">
        <v>2.5902739801980199</v>
      </c>
      <c r="AM129">
        <v>3</v>
      </c>
      <c r="AN129">
        <v>1.1271390640169401</v>
      </c>
      <c r="AO129">
        <v>104</v>
      </c>
      <c r="AP129">
        <v>4.5383411580594682E-2</v>
      </c>
      <c r="AQ129">
        <v>5.7</v>
      </c>
      <c r="AR129">
        <v>3.3768552714884383</v>
      </c>
      <c r="AS129">
        <v>10376.890000000014</v>
      </c>
      <c r="AT129">
        <v>0.56562968855762719</v>
      </c>
      <c r="AU129">
        <v>10754265.76</v>
      </c>
    </row>
    <row r="130" spans="1:47" ht="15" x14ac:dyDescent="0.25">
      <c r="A130" t="s">
        <v>917</v>
      </c>
      <c r="B130" t="s">
        <v>753</v>
      </c>
      <c r="C130" t="s">
        <v>311</v>
      </c>
      <c r="D130"/>
      <c r="E130">
        <v>94.704999999999998</v>
      </c>
      <c r="F130" t="s">
        <v>1538</v>
      </c>
      <c r="G130">
        <v>2386723</v>
      </c>
      <c r="H130">
        <v>0.6526450473929819</v>
      </c>
      <c r="I130">
        <v>2401693</v>
      </c>
      <c r="J130">
        <v>0</v>
      </c>
      <c r="K130">
        <v>0.61717028506768101</v>
      </c>
      <c r="L130" s="126">
        <v>226980.36259999999</v>
      </c>
      <c r="M130">
        <v>39992</v>
      </c>
      <c r="N130">
        <v>13</v>
      </c>
      <c r="O130">
        <v>5.39</v>
      </c>
      <c r="P130">
        <v>0</v>
      </c>
      <c r="Q130">
        <v>60.929999999999993</v>
      </c>
      <c r="R130">
        <v>11605.800000000001</v>
      </c>
      <c r="S130">
        <v>827.64772100000005</v>
      </c>
      <c r="T130">
        <v>1006.4917482378701</v>
      </c>
      <c r="U130">
        <v>0.40992850870183201</v>
      </c>
      <c r="V130">
        <v>0.169919160570008</v>
      </c>
      <c r="W130">
        <v>0</v>
      </c>
      <c r="X130">
        <v>9543.6</v>
      </c>
      <c r="Y130">
        <v>65.11</v>
      </c>
      <c r="Z130">
        <v>50222.116418368903</v>
      </c>
      <c r="AA130">
        <v>11.636363636363599</v>
      </c>
      <c r="AB130">
        <v>12.711530041468285</v>
      </c>
      <c r="AC130">
        <v>6</v>
      </c>
      <c r="AD130">
        <v>137.94128683333335</v>
      </c>
      <c r="AE130">
        <v>0.47620000000000001</v>
      </c>
      <c r="AF130">
        <v>0.12577227005852049</v>
      </c>
      <c r="AG130">
        <v>0.13860143605108302</v>
      </c>
      <c r="AH130">
        <v>0.27931235495274598</v>
      </c>
      <c r="AI130">
        <v>230.37458469604121</v>
      </c>
      <c r="AJ130">
        <v>3.9937818942775176</v>
      </c>
      <c r="AK130">
        <v>1.4097821355333064</v>
      </c>
      <c r="AL130">
        <v>1.9511560872506803</v>
      </c>
      <c r="AM130">
        <v>2.5</v>
      </c>
      <c r="AN130">
        <v>1.40619159706068</v>
      </c>
      <c r="AO130">
        <v>128</v>
      </c>
      <c r="AP130">
        <v>1.1363636363636364E-2</v>
      </c>
      <c r="AQ130">
        <v>2.5499999999999998</v>
      </c>
      <c r="AR130">
        <v>3.0058634981115682</v>
      </c>
      <c r="AS130">
        <v>30951.739999999991</v>
      </c>
      <c r="AT130">
        <v>0.63585829250010906</v>
      </c>
      <c r="AU130">
        <v>9605534.1300000008</v>
      </c>
    </row>
    <row r="131" spans="1:47" ht="15" x14ac:dyDescent="0.25">
      <c r="A131" t="s">
        <v>918</v>
      </c>
      <c r="B131" t="s">
        <v>654</v>
      </c>
      <c r="C131" t="s">
        <v>210</v>
      </c>
      <c r="D131"/>
      <c r="E131">
        <v>94.284000000000006</v>
      </c>
      <c r="F131" t="s">
        <v>1542</v>
      </c>
      <c r="G131">
        <v>611128</v>
      </c>
      <c r="H131">
        <v>0.17183012874523151</v>
      </c>
      <c r="I131">
        <v>563199</v>
      </c>
      <c r="J131">
        <v>1.2611101732765627E-2</v>
      </c>
      <c r="K131">
        <v>0.7711032763436193</v>
      </c>
      <c r="L131" s="126">
        <v>154862.22</v>
      </c>
      <c r="M131">
        <v>37732</v>
      </c>
      <c r="N131">
        <v>18</v>
      </c>
      <c r="O131">
        <v>63.400000000000006</v>
      </c>
      <c r="P131">
        <v>0</v>
      </c>
      <c r="Q131">
        <v>55.340000000000018</v>
      </c>
      <c r="R131">
        <v>10952.1</v>
      </c>
      <c r="S131">
        <v>1791.8976279999999</v>
      </c>
      <c r="T131">
        <v>2060.03299682847</v>
      </c>
      <c r="U131">
        <v>0.28886909492577301</v>
      </c>
      <c r="V131">
        <v>0.12171860076819099</v>
      </c>
      <c r="W131">
        <v>1.33226528273523E-3</v>
      </c>
      <c r="X131">
        <v>9526.6</v>
      </c>
      <c r="Y131">
        <v>127.23</v>
      </c>
      <c r="Z131">
        <v>52010.224495009003</v>
      </c>
      <c r="AA131">
        <v>11.8467153284672</v>
      </c>
      <c r="AB131">
        <v>14.08392382299772</v>
      </c>
      <c r="AC131">
        <v>23</v>
      </c>
      <c r="AD131">
        <v>77.908592521739124</v>
      </c>
      <c r="AE131">
        <v>0.56489999999999996</v>
      </c>
      <c r="AF131">
        <v>0.10338663908641242</v>
      </c>
      <c r="AG131">
        <v>0.17590990042957028</v>
      </c>
      <c r="AH131">
        <v>0.28390903978768423</v>
      </c>
      <c r="AI131">
        <v>176.63230033585378</v>
      </c>
      <c r="AJ131">
        <v>5.1484206352466133</v>
      </c>
      <c r="AK131">
        <v>0.90608672162069082</v>
      </c>
      <c r="AL131">
        <v>2.4233828003804021</v>
      </c>
      <c r="AM131">
        <v>4</v>
      </c>
      <c r="AN131">
        <v>0.97872267836849802</v>
      </c>
      <c r="AO131">
        <v>74</v>
      </c>
      <c r="AP131">
        <v>2.3748939779474131E-2</v>
      </c>
      <c r="AQ131">
        <v>15.08</v>
      </c>
      <c r="AR131">
        <v>1.5246350033192391</v>
      </c>
      <c r="AS131">
        <v>-61837.670000000042</v>
      </c>
      <c r="AT131">
        <v>0.322693285764723</v>
      </c>
      <c r="AU131">
        <v>19635019.350000001</v>
      </c>
    </row>
    <row r="132" spans="1:47" ht="15" x14ac:dyDescent="0.25">
      <c r="A132" t="s">
        <v>919</v>
      </c>
      <c r="B132" t="s">
        <v>357</v>
      </c>
      <c r="C132" t="s">
        <v>252</v>
      </c>
      <c r="D132"/>
      <c r="E132">
        <v>81.76400000000001</v>
      </c>
      <c r="F132" t="s">
        <v>1541</v>
      </c>
      <c r="G132">
        <v>1364010</v>
      </c>
      <c r="H132">
        <v>0.23630069444196891</v>
      </c>
      <c r="I132">
        <v>1364010</v>
      </c>
      <c r="J132">
        <v>5.6131026336102554E-3</v>
      </c>
      <c r="K132">
        <v>0.64706916672518144</v>
      </c>
      <c r="L132" s="126">
        <v>76864.671199999997</v>
      </c>
      <c r="M132">
        <v>30757</v>
      </c>
      <c r="N132">
        <v>30</v>
      </c>
      <c r="O132">
        <v>23.69</v>
      </c>
      <c r="P132">
        <v>0</v>
      </c>
      <c r="Q132">
        <v>152.45000000000002</v>
      </c>
      <c r="R132">
        <v>10678.4</v>
      </c>
      <c r="S132">
        <v>1104.8504089999999</v>
      </c>
      <c r="T132">
        <v>1509.1416117636802</v>
      </c>
      <c r="U132">
        <v>0.99912353745619098</v>
      </c>
      <c r="V132">
        <v>0.14230370710755699</v>
      </c>
      <c r="W132">
        <v>0</v>
      </c>
      <c r="X132">
        <v>7817.7</v>
      </c>
      <c r="Y132">
        <v>66.5</v>
      </c>
      <c r="Z132">
        <v>51954.210526315801</v>
      </c>
      <c r="AA132">
        <v>11.9189189189189</v>
      </c>
      <c r="AB132">
        <v>16.614291864661652</v>
      </c>
      <c r="AC132">
        <v>9.5</v>
      </c>
      <c r="AD132">
        <v>116.30004305263157</v>
      </c>
      <c r="AE132">
        <v>0.7752</v>
      </c>
      <c r="AF132">
        <v>0.10313054779992255</v>
      </c>
      <c r="AG132">
        <v>0.20943049157312349</v>
      </c>
      <c r="AH132">
        <v>0.31991973966801646</v>
      </c>
      <c r="AI132">
        <v>176.10347827639717</v>
      </c>
      <c r="AJ132">
        <v>6.1211605197154721</v>
      </c>
      <c r="AK132">
        <v>1.409503978043666</v>
      </c>
      <c r="AL132">
        <v>2.5997451276674481</v>
      </c>
      <c r="AM132">
        <v>1.8</v>
      </c>
      <c r="AN132">
        <v>1.5352953867304</v>
      </c>
      <c r="AO132">
        <v>45</v>
      </c>
      <c r="AP132">
        <v>1.0903426791277258E-2</v>
      </c>
      <c r="AQ132">
        <v>14.11</v>
      </c>
      <c r="AR132">
        <v>2.8396782589032386</v>
      </c>
      <c r="AS132">
        <v>-30748.550000000047</v>
      </c>
      <c r="AT132">
        <v>0.7535962373989683</v>
      </c>
      <c r="AU132">
        <v>11798051.41</v>
      </c>
    </row>
    <row r="133" spans="1:47" ht="15" x14ac:dyDescent="0.25">
      <c r="A133" t="s">
        <v>920</v>
      </c>
      <c r="B133" t="s">
        <v>156</v>
      </c>
      <c r="C133" t="s">
        <v>98</v>
      </c>
      <c r="D133"/>
      <c r="E133">
        <v>88.917000000000002</v>
      </c>
      <c r="F133" t="s">
        <v>1538</v>
      </c>
      <c r="G133">
        <v>-1047827</v>
      </c>
      <c r="H133">
        <v>6.7867371416268432E-2</v>
      </c>
      <c r="I133">
        <v>-1191547</v>
      </c>
      <c r="J133">
        <v>0</v>
      </c>
      <c r="K133">
        <v>0.77089833605005331</v>
      </c>
      <c r="L133" s="126">
        <v>146812.8192</v>
      </c>
      <c r="M133">
        <v>36195</v>
      </c>
      <c r="N133">
        <v>127</v>
      </c>
      <c r="O133">
        <v>246.04000000000002</v>
      </c>
      <c r="P133">
        <v>0</v>
      </c>
      <c r="Q133">
        <v>202.39999999999998</v>
      </c>
      <c r="R133">
        <v>10128.300000000001</v>
      </c>
      <c r="S133">
        <v>4766.0311110000002</v>
      </c>
      <c r="T133">
        <v>5920.8818348638497</v>
      </c>
      <c r="U133">
        <v>0.456965094074477</v>
      </c>
      <c r="V133">
        <v>0.14265427378994699</v>
      </c>
      <c r="W133">
        <v>3.3660724041379403E-2</v>
      </c>
      <c r="X133">
        <v>8152.8</v>
      </c>
      <c r="Y133">
        <v>326.57</v>
      </c>
      <c r="Z133">
        <v>53949.967847628403</v>
      </c>
      <c r="AA133">
        <v>9.3916913946587499</v>
      </c>
      <c r="AB133">
        <v>14.59420985087424</v>
      </c>
      <c r="AC133">
        <v>32</v>
      </c>
      <c r="AD133">
        <v>148.93847221875001</v>
      </c>
      <c r="AE133">
        <v>0.74199999999999999</v>
      </c>
      <c r="AF133">
        <v>0.12120459440168342</v>
      </c>
      <c r="AG133">
        <v>0.17580143527020731</v>
      </c>
      <c r="AH133">
        <v>0.3023394051076107</v>
      </c>
      <c r="AI133">
        <v>175.04396857051904</v>
      </c>
      <c r="AJ133">
        <v>5.1270839241727746</v>
      </c>
      <c r="AK133">
        <v>0.91140666335037435</v>
      </c>
      <c r="AL133">
        <v>3.3582539241128417</v>
      </c>
      <c r="AM133">
        <v>0</v>
      </c>
      <c r="AN133">
        <v>0.63362254250329297</v>
      </c>
      <c r="AO133">
        <v>10</v>
      </c>
      <c r="AP133">
        <v>0.1547085201793722</v>
      </c>
      <c r="AQ133">
        <v>62.7</v>
      </c>
      <c r="AR133">
        <v>4.3080977872605661</v>
      </c>
      <c r="AS133">
        <v>-120975.93999999994</v>
      </c>
      <c r="AT133">
        <v>0.48364956820544952</v>
      </c>
      <c r="AU133">
        <v>48271736.899999999</v>
      </c>
    </row>
    <row r="134" spans="1:47" ht="15" x14ac:dyDescent="0.25">
      <c r="A134" t="s">
        <v>921</v>
      </c>
      <c r="B134" t="s">
        <v>458</v>
      </c>
      <c r="C134" t="s">
        <v>109</v>
      </c>
      <c r="D134"/>
      <c r="E134">
        <v>101.453</v>
      </c>
      <c r="F134" t="s">
        <v>1538</v>
      </c>
      <c r="G134">
        <v>1614725</v>
      </c>
      <c r="H134">
        <v>0.48465347814886972</v>
      </c>
      <c r="I134">
        <v>1261501</v>
      </c>
      <c r="J134">
        <v>0</v>
      </c>
      <c r="K134">
        <v>0.63610713591217294</v>
      </c>
      <c r="L134" s="126">
        <v>412489.91810000001</v>
      </c>
      <c r="M134">
        <v>41214</v>
      </c>
      <c r="N134">
        <v>22</v>
      </c>
      <c r="O134">
        <v>9.83</v>
      </c>
      <c r="P134">
        <v>0</v>
      </c>
      <c r="Q134">
        <v>-2</v>
      </c>
      <c r="R134">
        <v>16033.1</v>
      </c>
      <c r="S134">
        <v>792.87993499999993</v>
      </c>
      <c r="T134">
        <v>917.459117106196</v>
      </c>
      <c r="U134">
        <v>0.24491675401017701</v>
      </c>
      <c r="V134">
        <v>9.9329133609617704E-2</v>
      </c>
      <c r="W134">
        <v>0</v>
      </c>
      <c r="X134">
        <v>13856</v>
      </c>
      <c r="Y134">
        <v>59.5</v>
      </c>
      <c r="Z134">
        <v>72904.918487395</v>
      </c>
      <c r="AA134">
        <v>17.870129870129897</v>
      </c>
      <c r="AB134">
        <v>13.325713193277309</v>
      </c>
      <c r="AC134">
        <v>8.5</v>
      </c>
      <c r="AD134">
        <v>93.279992352941164</v>
      </c>
      <c r="AE134">
        <v>0.65339999999999998</v>
      </c>
      <c r="AF134">
        <v>0.13069964105402557</v>
      </c>
      <c r="AG134">
        <v>9.5616235849285927E-2</v>
      </c>
      <c r="AH134">
        <v>0.23390177404942034</v>
      </c>
      <c r="AI134">
        <v>142.25356831611586</v>
      </c>
      <c r="AJ134">
        <v>13.610569022076426</v>
      </c>
      <c r="AK134">
        <v>2.5726837485592693</v>
      </c>
      <c r="AL134">
        <v>6.0650036350740315</v>
      </c>
      <c r="AM134">
        <v>0</v>
      </c>
      <c r="AN134">
        <v>1.0194032658298999</v>
      </c>
      <c r="AO134">
        <v>11</v>
      </c>
      <c r="AP134">
        <v>3.4907597535934289E-2</v>
      </c>
      <c r="AQ134">
        <v>41</v>
      </c>
      <c r="AR134">
        <v>0</v>
      </c>
      <c r="AS134">
        <v>-33173.51999999996</v>
      </c>
      <c r="AT134">
        <v>0.34824524430255216</v>
      </c>
      <c r="AU134">
        <v>12712287.9</v>
      </c>
    </row>
    <row r="135" spans="1:47" ht="15" x14ac:dyDescent="0.25">
      <c r="A135" t="s">
        <v>922</v>
      </c>
      <c r="B135" t="s">
        <v>768</v>
      </c>
      <c r="C135" t="s">
        <v>267</v>
      </c>
      <c r="D135"/>
      <c r="E135">
        <v>100.122</v>
      </c>
      <c r="F135" t="s">
        <v>1538</v>
      </c>
      <c r="G135">
        <v>61854</v>
      </c>
      <c r="H135">
        <v>0.17331688755151606</v>
      </c>
      <c r="I135">
        <v>61854</v>
      </c>
      <c r="J135">
        <v>0</v>
      </c>
      <c r="K135">
        <v>0.79049643440194461</v>
      </c>
      <c r="L135" s="126">
        <v>182132.28349999999</v>
      </c>
      <c r="M135">
        <v>38146</v>
      </c>
      <c r="N135">
        <v>56</v>
      </c>
      <c r="O135">
        <v>25.78</v>
      </c>
      <c r="P135">
        <v>0</v>
      </c>
      <c r="Q135">
        <v>46.58</v>
      </c>
      <c r="R135">
        <v>9812.1</v>
      </c>
      <c r="S135">
        <v>861.50674300000003</v>
      </c>
      <c r="T135">
        <v>999.30849700076396</v>
      </c>
      <c r="U135">
        <v>0.27824733926661799</v>
      </c>
      <c r="V135">
        <v>7.9311087876186195E-2</v>
      </c>
      <c r="W135">
        <v>1.4045808809183101E-2</v>
      </c>
      <c r="X135">
        <v>8459.1</v>
      </c>
      <c r="Y135">
        <v>54.230000000000004</v>
      </c>
      <c r="Z135">
        <v>49594.239350912801</v>
      </c>
      <c r="AA135">
        <v>13.5245901639344</v>
      </c>
      <c r="AB135">
        <v>15.886165277521666</v>
      </c>
      <c r="AC135">
        <v>10.85</v>
      </c>
      <c r="AD135">
        <v>79.401543133640558</v>
      </c>
      <c r="AE135">
        <v>0.69779999999999998</v>
      </c>
      <c r="AF135">
        <v>0.14055044114546511</v>
      </c>
      <c r="AG135">
        <v>0.15425265150706632</v>
      </c>
      <c r="AH135">
        <v>0.29957498331280591</v>
      </c>
      <c r="AI135">
        <v>201.41107589682557</v>
      </c>
      <c r="AJ135">
        <v>5.1394490453384973</v>
      </c>
      <c r="AK135">
        <v>1.1118466778471274</v>
      </c>
      <c r="AL135">
        <v>1.9001576214434321</v>
      </c>
      <c r="AM135">
        <v>2.5</v>
      </c>
      <c r="AN135">
        <v>1.3277846397138999</v>
      </c>
      <c r="AO135">
        <v>43</v>
      </c>
      <c r="AP135">
        <v>6.148282097649186E-2</v>
      </c>
      <c r="AQ135">
        <v>11.12</v>
      </c>
      <c r="AR135">
        <v>0</v>
      </c>
      <c r="AS135">
        <v>7176.0199999999895</v>
      </c>
      <c r="AT135">
        <v>0.41014059583383766</v>
      </c>
      <c r="AU135">
        <v>8453232.3599999994</v>
      </c>
    </row>
    <row r="136" spans="1:47" ht="15" x14ac:dyDescent="0.25">
      <c r="A136" t="s">
        <v>923</v>
      </c>
      <c r="B136" t="s">
        <v>638</v>
      </c>
      <c r="C136" t="s">
        <v>274</v>
      </c>
      <c r="D136"/>
      <c r="E136">
        <v>92.51</v>
      </c>
      <c r="F136" t="s">
        <v>1538</v>
      </c>
      <c r="G136">
        <v>546542</v>
      </c>
      <c r="H136">
        <v>0.35926884385150448</v>
      </c>
      <c r="I136">
        <v>597783</v>
      </c>
      <c r="J136">
        <v>0</v>
      </c>
      <c r="K136">
        <v>0.70392660119777839</v>
      </c>
      <c r="L136" s="126">
        <v>773444.0368</v>
      </c>
      <c r="M136">
        <v>39231</v>
      </c>
      <c r="N136">
        <v>0</v>
      </c>
      <c r="O136">
        <v>11.58</v>
      </c>
      <c r="P136">
        <v>0</v>
      </c>
      <c r="Q136">
        <v>13.590000000000003</v>
      </c>
      <c r="R136">
        <v>18385</v>
      </c>
      <c r="S136">
        <v>470.03110199999998</v>
      </c>
      <c r="T136">
        <v>559.43458392470211</v>
      </c>
      <c r="U136">
        <v>0.31422557224734499</v>
      </c>
      <c r="V136">
        <v>0.17959922788258401</v>
      </c>
      <c r="W136">
        <v>2.1275187870440099E-3</v>
      </c>
      <c r="X136">
        <v>15446.9</v>
      </c>
      <c r="Y136">
        <v>36.5</v>
      </c>
      <c r="Z136">
        <v>68468.712328767113</v>
      </c>
      <c r="AA136">
        <v>11.972972972972999</v>
      </c>
      <c r="AB136">
        <v>12.877564438356163</v>
      </c>
      <c r="AC136">
        <v>9</v>
      </c>
      <c r="AD136">
        <v>52.225677999999995</v>
      </c>
      <c r="AE136">
        <v>0.47620000000000001</v>
      </c>
      <c r="AF136">
        <v>0.12764740293830279</v>
      </c>
      <c r="AG136">
        <v>0.1391367336502369</v>
      </c>
      <c r="AH136">
        <v>0.27182930826408053</v>
      </c>
      <c r="AI136">
        <v>295.71447380518237</v>
      </c>
      <c r="AJ136">
        <v>5.9500351091765893</v>
      </c>
      <c r="AK136">
        <v>0.92842785711716247</v>
      </c>
      <c r="AL136">
        <v>2.8775066729019034</v>
      </c>
      <c r="AM136">
        <v>1.5</v>
      </c>
      <c r="AN136">
        <v>0.65767522288222902</v>
      </c>
      <c r="AO136">
        <v>21</v>
      </c>
      <c r="AP136">
        <v>1.5625E-2</v>
      </c>
      <c r="AQ136">
        <v>11.48</v>
      </c>
      <c r="AR136">
        <v>3.3367770446524476</v>
      </c>
      <c r="AS136">
        <v>-123350.78</v>
      </c>
      <c r="AT136">
        <v>0.47959001279498786</v>
      </c>
      <c r="AU136">
        <v>8641520.5</v>
      </c>
    </row>
    <row r="137" spans="1:47" ht="15" x14ac:dyDescent="0.25">
      <c r="A137" t="s">
        <v>924</v>
      </c>
      <c r="B137" t="s">
        <v>549</v>
      </c>
      <c r="C137" t="s">
        <v>244</v>
      </c>
      <c r="D137"/>
      <c r="E137">
        <v>88.918000000000006</v>
      </c>
      <c r="F137" t="s">
        <v>1542</v>
      </c>
      <c r="G137">
        <v>1156811</v>
      </c>
      <c r="H137">
        <v>0.66850926610927874</v>
      </c>
      <c r="I137">
        <v>1470397</v>
      </c>
      <c r="J137">
        <v>1.2335810891916068E-2</v>
      </c>
      <c r="K137">
        <v>0.57229154832595286</v>
      </c>
      <c r="L137" s="126">
        <v>129436.84179999999</v>
      </c>
      <c r="M137">
        <v>32209</v>
      </c>
      <c r="N137">
        <v>45</v>
      </c>
      <c r="O137">
        <v>23.71</v>
      </c>
      <c r="P137">
        <v>0</v>
      </c>
      <c r="Q137">
        <v>94.800000000000011</v>
      </c>
      <c r="R137">
        <v>11157.7</v>
      </c>
      <c r="S137">
        <v>636.16952600000002</v>
      </c>
      <c r="T137">
        <v>786.22609862717002</v>
      </c>
      <c r="U137">
        <v>0.45879061802152399</v>
      </c>
      <c r="V137">
        <v>0.20539274149387701</v>
      </c>
      <c r="W137">
        <v>3.1438161028794699E-3</v>
      </c>
      <c r="X137">
        <v>9028.2000000000007</v>
      </c>
      <c r="Y137">
        <v>48.300000000000004</v>
      </c>
      <c r="Z137">
        <v>44378.343685300206</v>
      </c>
      <c r="AA137">
        <v>9.34426229508197</v>
      </c>
      <c r="AB137">
        <v>13.1712117184265</v>
      </c>
      <c r="AC137">
        <v>7</v>
      </c>
      <c r="AD137">
        <v>90.881360857142866</v>
      </c>
      <c r="AE137">
        <v>0.7752</v>
      </c>
      <c r="AF137">
        <v>0.10960448175918637</v>
      </c>
      <c r="AG137">
        <v>0.14921032925749633</v>
      </c>
      <c r="AH137">
        <v>0.26189067091529394</v>
      </c>
      <c r="AI137">
        <v>281.77709348498405</v>
      </c>
      <c r="AJ137">
        <v>4.5449625679188657</v>
      </c>
      <c r="AK137">
        <v>0.77866064554998937</v>
      </c>
      <c r="AL137">
        <v>2.7660970779546799</v>
      </c>
      <c r="AM137">
        <v>0.5</v>
      </c>
      <c r="AN137">
        <v>1.1048852453907601</v>
      </c>
      <c r="AO137">
        <v>78</v>
      </c>
      <c r="AP137">
        <v>0</v>
      </c>
      <c r="AQ137">
        <v>2.56</v>
      </c>
      <c r="AR137">
        <v>2.9481093343905553</v>
      </c>
      <c r="AS137">
        <v>11064.890000000014</v>
      </c>
      <c r="AT137">
        <v>0.62989848750193389</v>
      </c>
      <c r="AU137">
        <v>7098178.3799999999</v>
      </c>
    </row>
    <row r="138" spans="1:47" ht="15" x14ac:dyDescent="0.25">
      <c r="A138" t="s">
        <v>925</v>
      </c>
      <c r="B138" t="s">
        <v>556</v>
      </c>
      <c r="C138" t="s">
        <v>206</v>
      </c>
      <c r="D138"/>
      <c r="E138">
        <v>89.347000000000008</v>
      </c>
      <c r="F138" t="s">
        <v>1538</v>
      </c>
      <c r="G138">
        <v>924196</v>
      </c>
      <c r="H138">
        <v>0.38046573456308469</v>
      </c>
      <c r="I138">
        <v>888850</v>
      </c>
      <c r="J138">
        <v>0</v>
      </c>
      <c r="K138">
        <v>0.63087975686802633</v>
      </c>
      <c r="L138" s="126">
        <v>67500.536900000006</v>
      </c>
      <c r="M138">
        <v>31743</v>
      </c>
      <c r="N138">
        <v>16</v>
      </c>
      <c r="O138">
        <v>21.88</v>
      </c>
      <c r="P138">
        <v>0</v>
      </c>
      <c r="Q138">
        <v>113.33000000000001</v>
      </c>
      <c r="R138">
        <v>10580.7</v>
      </c>
      <c r="S138">
        <v>1080.941476</v>
      </c>
      <c r="T138">
        <v>1501.9855417590099</v>
      </c>
      <c r="U138">
        <v>0.99687751365366195</v>
      </c>
      <c r="V138">
        <v>0.182231354216257</v>
      </c>
      <c r="W138">
        <v>9.0888454353286303E-4</v>
      </c>
      <c r="X138">
        <v>7614.7</v>
      </c>
      <c r="Y138">
        <v>76.06</v>
      </c>
      <c r="Z138">
        <v>50423.7941099132</v>
      </c>
      <c r="AA138">
        <v>14.513157894736798</v>
      </c>
      <c r="AB138">
        <v>14.211694399158558</v>
      </c>
      <c r="AC138">
        <v>15.14</v>
      </c>
      <c r="AD138">
        <v>71.396398678996036</v>
      </c>
      <c r="AE138">
        <v>0.67549999999999999</v>
      </c>
      <c r="AF138">
        <v>0.11743443853756326</v>
      </c>
      <c r="AG138">
        <v>0.15373884204902069</v>
      </c>
      <c r="AH138">
        <v>0.27346501737625478</v>
      </c>
      <c r="AI138">
        <v>208.88179888843493</v>
      </c>
      <c r="AJ138">
        <v>4.595236171824137</v>
      </c>
      <c r="AK138">
        <v>1.2979689887461303</v>
      </c>
      <c r="AL138">
        <v>3.8532458622873569</v>
      </c>
      <c r="AM138">
        <v>0.5</v>
      </c>
      <c r="AN138">
        <v>1.0915070966771101</v>
      </c>
      <c r="AO138">
        <v>48</v>
      </c>
      <c r="AP138">
        <v>1.6216216216216217E-2</v>
      </c>
      <c r="AQ138">
        <v>14.1</v>
      </c>
      <c r="AR138">
        <v>3.8926959819300828</v>
      </c>
      <c r="AS138">
        <v>-77015.349999999977</v>
      </c>
      <c r="AT138">
        <v>0.65506681407873824</v>
      </c>
      <c r="AU138">
        <v>11437146.449999999</v>
      </c>
    </row>
    <row r="139" spans="1:47" ht="15" x14ac:dyDescent="0.25">
      <c r="A139" t="s">
        <v>926</v>
      </c>
      <c r="B139" t="s">
        <v>157</v>
      </c>
      <c r="C139" t="s">
        <v>141</v>
      </c>
      <c r="D139"/>
      <c r="E139">
        <v>62.921000000000006</v>
      </c>
      <c r="F139" t="s">
        <v>1538</v>
      </c>
      <c r="G139">
        <v>17275474</v>
      </c>
      <c r="H139">
        <v>0.11225618248924209</v>
      </c>
      <c r="I139">
        <v>16234645</v>
      </c>
      <c r="J139">
        <v>0</v>
      </c>
      <c r="K139">
        <v>0.5016390746988223</v>
      </c>
      <c r="L139" s="126">
        <v>61720.4277</v>
      </c>
      <c r="M139">
        <v>24404</v>
      </c>
      <c r="N139">
        <v>256</v>
      </c>
      <c r="O139">
        <v>6693.300000000002</v>
      </c>
      <c r="P139">
        <v>2379</v>
      </c>
      <c r="Q139">
        <v>-810.75</v>
      </c>
      <c r="R139">
        <v>13199.6</v>
      </c>
      <c r="S139">
        <v>13902.490562000001</v>
      </c>
      <c r="T139">
        <v>20145.9305758259</v>
      </c>
      <c r="U139">
        <v>0.99990311095742201</v>
      </c>
      <c r="V139">
        <v>0.193346622392046</v>
      </c>
      <c r="W139">
        <v>5.2275560897445998E-2</v>
      </c>
      <c r="X139">
        <v>9108.9</v>
      </c>
      <c r="Y139">
        <v>1113.8</v>
      </c>
      <c r="Z139">
        <v>41927.149883282502</v>
      </c>
      <c r="AA139">
        <v>14.998089780324698</v>
      </c>
      <c r="AB139">
        <v>12.482034981145629</v>
      </c>
      <c r="AC139">
        <v>142</v>
      </c>
      <c r="AD139">
        <v>97.904863112676068</v>
      </c>
      <c r="AE139">
        <v>0.65339999999999998</v>
      </c>
      <c r="AF139">
        <v>0.11319172711734671</v>
      </c>
      <c r="AG139">
        <v>0.17023772879065321</v>
      </c>
      <c r="AH139">
        <v>0.29330182431148216</v>
      </c>
      <c r="AI139">
        <v>205.60992199578806</v>
      </c>
      <c r="AJ139">
        <v>5.8541935252528434</v>
      </c>
      <c r="AK139">
        <v>1.2784741279486722</v>
      </c>
      <c r="AL139">
        <v>4.1166903539980906</v>
      </c>
      <c r="AM139">
        <v>1</v>
      </c>
      <c r="AN139">
        <v>0.55947531399431705</v>
      </c>
      <c r="AO139">
        <v>49</v>
      </c>
      <c r="AP139">
        <v>0.31761275938947009</v>
      </c>
      <c r="AQ139">
        <v>96.76</v>
      </c>
      <c r="AR139">
        <v>4.2518484243091601</v>
      </c>
      <c r="AS139">
        <v>3263867.4400000004</v>
      </c>
      <c r="AT139">
        <v>0.75617865876503121</v>
      </c>
      <c r="AU139">
        <v>183506823.78</v>
      </c>
    </row>
    <row r="140" spans="1:47" ht="15" x14ac:dyDescent="0.25">
      <c r="A140" t="s">
        <v>927</v>
      </c>
      <c r="B140" t="s">
        <v>158</v>
      </c>
      <c r="C140" t="s">
        <v>145</v>
      </c>
      <c r="D140"/>
      <c r="E140">
        <v>90.103999999999999</v>
      </c>
      <c r="F140" t="s">
        <v>1542</v>
      </c>
      <c r="G140">
        <v>1393520</v>
      </c>
      <c r="H140">
        <v>0.59766482641636742</v>
      </c>
      <c r="I140">
        <v>1393520</v>
      </c>
      <c r="J140">
        <v>3.1454092008311079E-3</v>
      </c>
      <c r="K140">
        <v>0.61226439068377225</v>
      </c>
      <c r="L140" s="126">
        <v>173879.0589</v>
      </c>
      <c r="M140">
        <v>37419</v>
      </c>
      <c r="N140">
        <v>27</v>
      </c>
      <c r="O140">
        <v>47.809999999999988</v>
      </c>
      <c r="P140">
        <v>0</v>
      </c>
      <c r="Q140">
        <v>-37.380000000000003</v>
      </c>
      <c r="R140">
        <v>12098.5</v>
      </c>
      <c r="S140">
        <v>1211.4745559999999</v>
      </c>
      <c r="T140">
        <v>1490.6950987586101</v>
      </c>
      <c r="U140">
        <v>0.42050795658641998</v>
      </c>
      <c r="V140">
        <v>0.13778077977231601</v>
      </c>
      <c r="W140">
        <v>2.26634590582355E-2</v>
      </c>
      <c r="X140">
        <v>9832.3000000000011</v>
      </c>
      <c r="Y140">
        <v>71.8</v>
      </c>
      <c r="Z140">
        <v>60343.582172701899</v>
      </c>
      <c r="AA140">
        <v>13.116883116883098</v>
      </c>
      <c r="AB140">
        <v>16.872904679665737</v>
      </c>
      <c r="AC140">
        <v>11.200000000000001</v>
      </c>
      <c r="AD140">
        <v>108.16737107142855</v>
      </c>
      <c r="AE140">
        <v>0.33229999999999998</v>
      </c>
      <c r="AF140">
        <v>0.12296596054456466</v>
      </c>
      <c r="AG140">
        <v>0.13009444206035664</v>
      </c>
      <c r="AH140">
        <v>0.25908741013734821</v>
      </c>
      <c r="AI140">
        <v>224.905259999534</v>
      </c>
      <c r="AJ140">
        <v>5.1053502626006084</v>
      </c>
      <c r="AK140">
        <v>0.8645874179258406</v>
      </c>
      <c r="AL140">
        <v>2.3361975945710856</v>
      </c>
      <c r="AM140">
        <v>3.3</v>
      </c>
      <c r="AN140">
        <v>9.3746136835020505E-2</v>
      </c>
      <c r="AO140">
        <v>2</v>
      </c>
      <c r="AP140">
        <v>0.18032786885245902</v>
      </c>
      <c r="AQ140">
        <v>6.5</v>
      </c>
      <c r="AR140">
        <v>3.6337175961938528</v>
      </c>
      <c r="AS140">
        <v>41510.369999999995</v>
      </c>
      <c r="AT140">
        <v>0.48150229395141986</v>
      </c>
      <c r="AU140">
        <v>14656984.75</v>
      </c>
    </row>
    <row r="141" spans="1:47" ht="15" x14ac:dyDescent="0.25">
      <c r="A141" t="s">
        <v>928</v>
      </c>
      <c r="B141" t="s">
        <v>159</v>
      </c>
      <c r="C141" t="s">
        <v>160</v>
      </c>
      <c r="D141"/>
      <c r="E141">
        <v>90.166000000000011</v>
      </c>
      <c r="F141" t="s">
        <v>1541</v>
      </c>
      <c r="G141">
        <v>334253</v>
      </c>
      <c r="H141">
        <v>0.35287646220769836</v>
      </c>
      <c r="I141">
        <v>498325</v>
      </c>
      <c r="J141">
        <v>4.2952883975853689E-4</v>
      </c>
      <c r="K141">
        <v>0.65789299656222433</v>
      </c>
      <c r="L141" s="126">
        <v>86252.803400000004</v>
      </c>
      <c r="M141">
        <v>30883</v>
      </c>
      <c r="N141">
        <v>0</v>
      </c>
      <c r="O141">
        <v>48.269999999999996</v>
      </c>
      <c r="P141">
        <v>0</v>
      </c>
      <c r="Q141">
        <v>-139.83999999999997</v>
      </c>
      <c r="R141">
        <v>9062.2000000000007</v>
      </c>
      <c r="S141">
        <v>2443.189288</v>
      </c>
      <c r="T141">
        <v>3010.0230032516902</v>
      </c>
      <c r="U141">
        <v>0.51425474160805196</v>
      </c>
      <c r="V141">
        <v>0.12710986681438</v>
      </c>
      <c r="W141">
        <v>4.3427204155292599E-3</v>
      </c>
      <c r="X141">
        <v>7355.6</v>
      </c>
      <c r="Y141">
        <v>141.54</v>
      </c>
      <c r="Z141">
        <v>54553.553765719902</v>
      </c>
      <c r="AA141">
        <v>13.221476510067099</v>
      </c>
      <c r="AB141">
        <v>17.26147582308888</v>
      </c>
      <c r="AC141">
        <v>28.96</v>
      </c>
      <c r="AD141">
        <v>84.364270994475135</v>
      </c>
      <c r="AE141">
        <v>0.58699999999999997</v>
      </c>
      <c r="AF141">
        <v>0.12575340039291888</v>
      </c>
      <c r="AG141">
        <v>0.14336681410825014</v>
      </c>
      <c r="AH141">
        <v>0.27363470777096893</v>
      </c>
      <c r="AI141">
        <v>188.55559094936569</v>
      </c>
      <c r="AJ141">
        <v>4.6484554470919965</v>
      </c>
      <c r="AK141">
        <v>1.2786400449772835</v>
      </c>
      <c r="AL141">
        <v>2.2983620844973811</v>
      </c>
      <c r="AM141">
        <v>0.5</v>
      </c>
      <c r="AN141">
        <v>1.1200137616105399</v>
      </c>
      <c r="AO141">
        <v>34</v>
      </c>
      <c r="AP141">
        <v>2.3756906077348067E-2</v>
      </c>
      <c r="AQ141">
        <v>50.29</v>
      </c>
      <c r="AR141">
        <v>4.0091671552757031</v>
      </c>
      <c r="AS141">
        <v>-23641.530000000028</v>
      </c>
      <c r="AT141">
        <v>0.61784451926227957</v>
      </c>
      <c r="AU141">
        <v>22140563.640000001</v>
      </c>
    </row>
    <row r="142" spans="1:47" ht="15" x14ac:dyDescent="0.25">
      <c r="A142" t="s">
        <v>929</v>
      </c>
      <c r="B142" t="s">
        <v>161</v>
      </c>
      <c r="C142" t="s">
        <v>162</v>
      </c>
      <c r="D142"/>
      <c r="E142">
        <v>91.841999999999999</v>
      </c>
      <c r="F142" t="s">
        <v>1538</v>
      </c>
      <c r="G142">
        <v>856400</v>
      </c>
      <c r="H142">
        <v>0.15981657361930945</v>
      </c>
      <c r="I142">
        <v>856400</v>
      </c>
      <c r="J142">
        <v>8.1456794612901461E-3</v>
      </c>
      <c r="K142">
        <v>0.78307647371721967</v>
      </c>
      <c r="L142" s="126">
        <v>130305.3924</v>
      </c>
      <c r="M142">
        <v>40001</v>
      </c>
      <c r="N142">
        <v>187</v>
      </c>
      <c r="O142">
        <v>201.44</v>
      </c>
      <c r="P142">
        <v>0</v>
      </c>
      <c r="Q142">
        <v>-16.810000000000002</v>
      </c>
      <c r="R142">
        <v>9733.1</v>
      </c>
      <c r="S142">
        <v>5313.555163</v>
      </c>
      <c r="T142">
        <v>6378.9590560145907</v>
      </c>
      <c r="U142">
        <v>0.36809845066061297</v>
      </c>
      <c r="V142">
        <v>0.14661419164794301</v>
      </c>
      <c r="W142">
        <v>6.6350192890619998E-3</v>
      </c>
      <c r="X142">
        <v>8107.5</v>
      </c>
      <c r="Y142">
        <v>307.27</v>
      </c>
      <c r="Z142">
        <v>59634.773977283803</v>
      </c>
      <c r="AA142">
        <v>11.367741935483899</v>
      </c>
      <c r="AB142">
        <v>17.292788632147623</v>
      </c>
      <c r="AC142">
        <v>31</v>
      </c>
      <c r="AD142">
        <v>171.40500525806451</v>
      </c>
      <c r="AE142">
        <v>0.63129999999999997</v>
      </c>
      <c r="AF142">
        <v>0.11655136766876886</v>
      </c>
      <c r="AG142">
        <v>0.16958616421437259</v>
      </c>
      <c r="AH142">
        <v>0.29258946806979907</v>
      </c>
      <c r="AI142">
        <v>135.4211969060911</v>
      </c>
      <c r="AJ142">
        <v>6.5397636081648987</v>
      </c>
      <c r="AK142">
        <v>1.2411156416071865</v>
      </c>
      <c r="AL142">
        <v>3.9740519311586953</v>
      </c>
      <c r="AM142">
        <v>3</v>
      </c>
      <c r="AN142">
        <v>1.1059163930318501</v>
      </c>
      <c r="AO142">
        <v>36</v>
      </c>
      <c r="AP142">
        <v>8.2692898862588377E-2</v>
      </c>
      <c r="AQ142">
        <v>77.69</v>
      </c>
      <c r="AR142">
        <v>3.8514033674963399</v>
      </c>
      <c r="AS142">
        <v>48428.149999999907</v>
      </c>
      <c r="AT142">
        <v>0.48716180254156344</v>
      </c>
      <c r="AU142">
        <v>51717597.560000002</v>
      </c>
    </row>
    <row r="143" spans="1:47" ht="15" x14ac:dyDescent="0.25">
      <c r="A143" t="s">
        <v>930</v>
      </c>
      <c r="B143" t="s">
        <v>163</v>
      </c>
      <c r="C143" t="s">
        <v>164</v>
      </c>
      <c r="D143"/>
      <c r="E143">
        <v>98.90100000000001</v>
      </c>
      <c r="F143" t="s">
        <v>1542</v>
      </c>
      <c r="G143">
        <v>447554</v>
      </c>
      <c r="H143">
        <v>0.10367913159821231</v>
      </c>
      <c r="I143">
        <v>499369</v>
      </c>
      <c r="J143">
        <v>0</v>
      </c>
      <c r="K143">
        <v>0.67444095046289509</v>
      </c>
      <c r="L143" s="126">
        <v>158202.01430000001</v>
      </c>
      <c r="M143">
        <v>35064</v>
      </c>
      <c r="N143">
        <v>23</v>
      </c>
      <c r="O143">
        <v>17.59</v>
      </c>
      <c r="P143">
        <v>0</v>
      </c>
      <c r="Q143">
        <v>-8.0499999999999972</v>
      </c>
      <c r="R143">
        <v>8890.2000000000007</v>
      </c>
      <c r="S143">
        <v>1004.334438</v>
      </c>
      <c r="T143">
        <v>1204.5287524822402</v>
      </c>
      <c r="U143">
        <v>0.50301659077431704</v>
      </c>
      <c r="V143">
        <v>0.12007260374357499</v>
      </c>
      <c r="W143">
        <v>6.23314083749461E-3</v>
      </c>
      <c r="X143">
        <v>7412.7</v>
      </c>
      <c r="Y143">
        <v>61.28</v>
      </c>
      <c r="Z143">
        <v>54931.374347258505</v>
      </c>
      <c r="AA143">
        <v>13.3939393939394</v>
      </c>
      <c r="AB143">
        <v>16.389269549608354</v>
      </c>
      <c r="AC143">
        <v>4.22</v>
      </c>
      <c r="AD143">
        <v>237.99394265402844</v>
      </c>
      <c r="AE143">
        <v>0.59809999999999997</v>
      </c>
      <c r="AF143">
        <v>0.11318190350973403</v>
      </c>
      <c r="AG143">
        <v>0.15267254324840596</v>
      </c>
      <c r="AH143">
        <v>0.26709595216136495</v>
      </c>
      <c r="AI143">
        <v>146.20329090019715</v>
      </c>
      <c r="AJ143">
        <v>3.9228838780416382</v>
      </c>
      <c r="AK143">
        <v>1.0603689124675661</v>
      </c>
      <c r="AL143">
        <v>2.0189706953969369</v>
      </c>
      <c r="AM143">
        <v>2.25</v>
      </c>
      <c r="AN143">
        <v>0.97306660882074503</v>
      </c>
      <c r="AO143">
        <v>53</v>
      </c>
      <c r="AP143">
        <v>0.34825870646766172</v>
      </c>
      <c r="AQ143">
        <v>7.42</v>
      </c>
      <c r="AR143">
        <v>2.7681216788401874</v>
      </c>
      <c r="AS143">
        <v>34206.320000000007</v>
      </c>
      <c r="AT143">
        <v>0.67703764452834803</v>
      </c>
      <c r="AU143">
        <v>8928757.6699999999</v>
      </c>
    </row>
    <row r="144" spans="1:47" ht="15" x14ac:dyDescent="0.25">
      <c r="A144" t="s">
        <v>931</v>
      </c>
      <c r="B144" t="s">
        <v>165</v>
      </c>
      <c r="C144" t="s">
        <v>149</v>
      </c>
      <c r="D144"/>
      <c r="E144">
        <v>93.835999999999999</v>
      </c>
      <c r="F144" t="s">
        <v>1538</v>
      </c>
      <c r="G144">
        <v>-248934</v>
      </c>
      <c r="H144">
        <v>0.33422908572543125</v>
      </c>
      <c r="I144">
        <v>-771525</v>
      </c>
      <c r="J144">
        <v>0</v>
      </c>
      <c r="K144">
        <v>0.85891679495452811</v>
      </c>
      <c r="L144" s="126">
        <v>121906.21799999999</v>
      </c>
      <c r="M144">
        <v>35679</v>
      </c>
      <c r="N144">
        <v>52</v>
      </c>
      <c r="O144">
        <v>58.650000000000006</v>
      </c>
      <c r="P144">
        <v>0</v>
      </c>
      <c r="Q144">
        <v>57.859999999999985</v>
      </c>
      <c r="R144">
        <v>8878.7000000000007</v>
      </c>
      <c r="S144">
        <v>2757.148005</v>
      </c>
      <c r="T144">
        <v>3245.6697685384997</v>
      </c>
      <c r="U144">
        <v>0.33722788994782299</v>
      </c>
      <c r="V144">
        <v>0.138203584032842</v>
      </c>
      <c r="W144">
        <v>5.5965833433740501E-2</v>
      </c>
      <c r="X144">
        <v>7542.3</v>
      </c>
      <c r="Y144">
        <v>157.01</v>
      </c>
      <c r="Z144">
        <v>57872.8017323737</v>
      </c>
      <c r="AA144">
        <v>14.198757763975198</v>
      </c>
      <c r="AB144">
        <v>17.560333768549775</v>
      </c>
      <c r="AC144">
        <v>18.059999999999999</v>
      </c>
      <c r="AD144">
        <v>152.66600249169437</v>
      </c>
      <c r="AE144">
        <v>0.63129999999999997</v>
      </c>
      <c r="AF144">
        <v>0.11380054192167578</v>
      </c>
      <c r="AG144">
        <v>0.16967798882438115</v>
      </c>
      <c r="AH144">
        <v>0.28803079287737332</v>
      </c>
      <c r="AI144">
        <v>145.50288895354387</v>
      </c>
      <c r="AJ144">
        <v>5.0635013821967085</v>
      </c>
      <c r="AK144">
        <v>1.0383410648273936</v>
      </c>
      <c r="AL144">
        <v>2.7537606219760549</v>
      </c>
      <c r="AM144">
        <v>0.4</v>
      </c>
      <c r="AN144">
        <v>1.69825695335531</v>
      </c>
      <c r="AO144">
        <v>36</v>
      </c>
      <c r="AP144">
        <v>8.9641434262948214E-3</v>
      </c>
      <c r="AQ144">
        <v>27.78</v>
      </c>
      <c r="AR144">
        <v>3.3620374306599614</v>
      </c>
      <c r="AS144">
        <v>40885.210000000079</v>
      </c>
      <c r="AT144">
        <v>0.42342264063146978</v>
      </c>
      <c r="AU144">
        <v>24479828.640000001</v>
      </c>
    </row>
    <row r="145" spans="1:47" ht="15" x14ac:dyDescent="0.25">
      <c r="A145" t="s">
        <v>932</v>
      </c>
      <c r="B145" t="s">
        <v>494</v>
      </c>
      <c r="C145" t="s">
        <v>122</v>
      </c>
      <c r="D145"/>
      <c r="E145">
        <v>102.62700000000001</v>
      </c>
      <c r="F145" t="s">
        <v>1542</v>
      </c>
      <c r="G145">
        <v>10608089</v>
      </c>
      <c r="H145">
        <v>0.34978790934783038</v>
      </c>
      <c r="I145">
        <v>10364455</v>
      </c>
      <c r="J145">
        <v>0</v>
      </c>
      <c r="K145">
        <v>0.82433837101275298</v>
      </c>
      <c r="L145" s="126">
        <v>204636.7867</v>
      </c>
      <c r="M145">
        <v>57117</v>
      </c>
      <c r="N145">
        <v>137</v>
      </c>
      <c r="O145">
        <v>170.01</v>
      </c>
      <c r="P145">
        <v>0</v>
      </c>
      <c r="Q145">
        <v>-15.15</v>
      </c>
      <c r="R145">
        <v>12619.800000000001</v>
      </c>
      <c r="S145">
        <v>14831.019585</v>
      </c>
      <c r="T145">
        <v>17740.8343561855</v>
      </c>
      <c r="U145">
        <v>0.153535803317463</v>
      </c>
      <c r="V145">
        <v>0.100464905360045</v>
      </c>
      <c r="W145">
        <v>8.4860884363804207E-2</v>
      </c>
      <c r="X145">
        <v>10549.9</v>
      </c>
      <c r="Y145">
        <v>920.1</v>
      </c>
      <c r="Z145">
        <v>72088.079556569908</v>
      </c>
      <c r="AA145">
        <v>9.5917926565874705</v>
      </c>
      <c r="AB145">
        <v>16.118921405282034</v>
      </c>
      <c r="AC145">
        <v>93</v>
      </c>
      <c r="AD145">
        <v>159.47332887096775</v>
      </c>
      <c r="AE145">
        <v>0.54259999999999997</v>
      </c>
      <c r="AF145">
        <v>0.1119908713269113</v>
      </c>
      <c r="AG145">
        <v>0.14149028895877044</v>
      </c>
      <c r="AH145">
        <v>0.25740723551316186</v>
      </c>
      <c r="AI145">
        <v>143.01215016566914</v>
      </c>
      <c r="AJ145">
        <v>6.9705288927570566</v>
      </c>
      <c r="AK145">
        <v>1.2803202710399169</v>
      </c>
      <c r="AL145">
        <v>2.7938839641002238</v>
      </c>
      <c r="AM145">
        <v>0</v>
      </c>
      <c r="AN145">
        <v>0.84748930282217105</v>
      </c>
      <c r="AO145">
        <v>42</v>
      </c>
      <c r="AP145">
        <v>6.2169758291174819E-2</v>
      </c>
      <c r="AQ145">
        <v>206.26</v>
      </c>
      <c r="AR145">
        <v>3.8083886489841605</v>
      </c>
      <c r="AS145">
        <v>337235.76999999955</v>
      </c>
      <c r="AT145">
        <v>0.37535854956528941</v>
      </c>
      <c r="AU145">
        <v>187164469.91999999</v>
      </c>
    </row>
    <row r="146" spans="1:47" ht="15" x14ac:dyDescent="0.25">
      <c r="A146" t="s">
        <v>933</v>
      </c>
      <c r="B146" t="s">
        <v>166</v>
      </c>
      <c r="C146" t="s">
        <v>109</v>
      </c>
      <c r="D146"/>
      <c r="E146">
        <v>66.772000000000006</v>
      </c>
      <c r="F146" t="s">
        <v>1542</v>
      </c>
      <c r="G146">
        <v>-4925571</v>
      </c>
      <c r="H146">
        <v>0.23939375534611626</v>
      </c>
      <c r="I146">
        <v>-4925570</v>
      </c>
      <c r="J146">
        <v>0</v>
      </c>
      <c r="K146">
        <v>0.64644444082688446</v>
      </c>
      <c r="L146" s="126">
        <v>67509.343699999998</v>
      </c>
      <c r="M146">
        <v>21256</v>
      </c>
      <c r="N146">
        <v>0</v>
      </c>
      <c r="O146">
        <v>682.73999999999978</v>
      </c>
      <c r="P146">
        <v>205.35</v>
      </c>
      <c r="Q146">
        <v>389.25</v>
      </c>
      <c r="R146">
        <v>19546.5</v>
      </c>
      <c r="S146">
        <v>2285.5473320000001</v>
      </c>
      <c r="T146">
        <v>3382.3338245659502</v>
      </c>
      <c r="U146">
        <v>1</v>
      </c>
      <c r="V146">
        <v>0.25380058985363402</v>
      </c>
      <c r="W146">
        <v>3.3820870352467498E-4</v>
      </c>
      <c r="X146">
        <v>13208.2</v>
      </c>
      <c r="Y146">
        <v>182.06</v>
      </c>
      <c r="Z146">
        <v>63434.231626936205</v>
      </c>
      <c r="AA146">
        <v>12.146919431279599</v>
      </c>
      <c r="AB146">
        <v>12.553813753707569</v>
      </c>
      <c r="AC146">
        <v>28.3</v>
      </c>
      <c r="AD146">
        <v>80.761389823321551</v>
      </c>
      <c r="AE146">
        <v>0.66449999999999998</v>
      </c>
      <c r="AF146">
        <v>9.457756265253453E-2</v>
      </c>
      <c r="AG146">
        <v>0.16940670081626991</v>
      </c>
      <c r="AH146">
        <v>0.29103716011193137</v>
      </c>
      <c r="AI146">
        <v>307.31413441583453</v>
      </c>
      <c r="AJ146">
        <v>6.8248693515342822</v>
      </c>
      <c r="AK146">
        <v>2.0915277605743889</v>
      </c>
      <c r="AL146">
        <v>3.7215304087098029</v>
      </c>
      <c r="AM146">
        <v>0.5</v>
      </c>
      <c r="AN146">
        <v>0.388677130770609</v>
      </c>
      <c r="AO146">
        <v>4</v>
      </c>
      <c r="AP146">
        <v>0.21352313167259787</v>
      </c>
      <c r="AQ146">
        <v>31.5</v>
      </c>
      <c r="AR146">
        <v>4.8888533553614986</v>
      </c>
      <c r="AS146">
        <v>-28651.180000000168</v>
      </c>
      <c r="AT146">
        <v>0.6957924889155902</v>
      </c>
      <c r="AU146">
        <v>44674373.479999997</v>
      </c>
    </row>
    <row r="147" spans="1:47" ht="15" x14ac:dyDescent="0.25">
      <c r="A147" t="s">
        <v>934</v>
      </c>
      <c r="B147" t="s">
        <v>448</v>
      </c>
      <c r="C147" t="s">
        <v>328</v>
      </c>
      <c r="D147"/>
      <c r="E147">
        <v>89.076999999999998</v>
      </c>
      <c r="F147" t="s">
        <v>1539</v>
      </c>
      <c r="G147">
        <v>1950670</v>
      </c>
      <c r="H147">
        <v>0.5444073013195031</v>
      </c>
      <c r="I147">
        <v>1900653</v>
      </c>
      <c r="J147">
        <v>3.1997548676812263E-3</v>
      </c>
      <c r="K147">
        <v>0.65495105802056508</v>
      </c>
      <c r="L147" s="126">
        <v>133389.10200000001</v>
      </c>
      <c r="M147">
        <v>31565</v>
      </c>
      <c r="N147">
        <v>24</v>
      </c>
      <c r="O147">
        <v>22.319999999999993</v>
      </c>
      <c r="P147">
        <v>0</v>
      </c>
      <c r="Q147">
        <v>32.150000000000006</v>
      </c>
      <c r="R147">
        <v>9118.2000000000007</v>
      </c>
      <c r="S147">
        <v>1363.5980589999999</v>
      </c>
      <c r="T147">
        <v>1717.5873385121502</v>
      </c>
      <c r="U147">
        <v>0.58539081713374597</v>
      </c>
      <c r="V147">
        <v>0.18125884923982599</v>
      </c>
      <c r="W147">
        <v>0</v>
      </c>
      <c r="X147">
        <v>7239</v>
      </c>
      <c r="Y147">
        <v>85.31</v>
      </c>
      <c r="Z147">
        <v>49299.402180283701</v>
      </c>
      <c r="AA147">
        <v>12.791208791208799</v>
      </c>
      <c r="AB147">
        <v>15.984035388582814</v>
      </c>
      <c r="AC147">
        <v>12.19</v>
      </c>
      <c r="AD147">
        <v>111.8620228876128</v>
      </c>
      <c r="AE147">
        <v>0.65339999999999998</v>
      </c>
      <c r="AF147">
        <v>0.10851217144332671</v>
      </c>
      <c r="AG147">
        <v>0.15659186938078329</v>
      </c>
      <c r="AH147">
        <v>0.26832498199646182</v>
      </c>
      <c r="AI147">
        <v>187.23185935541142</v>
      </c>
      <c r="AJ147">
        <v>4.8218525003035539</v>
      </c>
      <c r="AK147">
        <v>0.7492565087795573</v>
      </c>
      <c r="AL147">
        <v>2.7404912870286591</v>
      </c>
      <c r="AM147">
        <v>3.5</v>
      </c>
      <c r="AN147">
        <v>2.9714075565866498</v>
      </c>
      <c r="AO147">
        <v>129</v>
      </c>
      <c r="AP147">
        <v>1.1723329425556857E-3</v>
      </c>
      <c r="AQ147">
        <v>6.31</v>
      </c>
      <c r="AR147">
        <v>3.5989773752515788</v>
      </c>
      <c r="AS147">
        <v>77138.190000000061</v>
      </c>
      <c r="AT147">
        <v>0.61767142450556656</v>
      </c>
      <c r="AU147">
        <v>12433603.710000001</v>
      </c>
    </row>
    <row r="148" spans="1:47" ht="15" x14ac:dyDescent="0.25">
      <c r="A148" t="s">
        <v>935</v>
      </c>
      <c r="B148" t="s">
        <v>788</v>
      </c>
      <c r="C148" t="s">
        <v>134</v>
      </c>
      <c r="D148"/>
      <c r="E148">
        <v>87.749000000000009</v>
      </c>
      <c r="F148" t="s">
        <v>1542</v>
      </c>
      <c r="G148">
        <v>643541</v>
      </c>
      <c r="H148">
        <v>0.36538059353232971</v>
      </c>
      <c r="I148">
        <v>429910</v>
      </c>
      <c r="J148">
        <v>3.4904160257185819E-3</v>
      </c>
      <c r="K148">
        <v>0.67023359316936582</v>
      </c>
      <c r="L148" s="126">
        <v>144314.14309999999</v>
      </c>
      <c r="M148">
        <v>35980</v>
      </c>
      <c r="N148">
        <v>31</v>
      </c>
      <c r="O148">
        <v>28.430000000000003</v>
      </c>
      <c r="P148">
        <v>0</v>
      </c>
      <c r="Q148">
        <v>70.650000000000006</v>
      </c>
      <c r="R148">
        <v>11504.7</v>
      </c>
      <c r="S148">
        <v>979.88600799999995</v>
      </c>
      <c r="T148">
        <v>1184.2911815251102</v>
      </c>
      <c r="U148">
        <v>0.37497750962885501</v>
      </c>
      <c r="V148">
        <v>0.16078959359934</v>
      </c>
      <c r="W148">
        <v>0</v>
      </c>
      <c r="X148">
        <v>9519</v>
      </c>
      <c r="Y148">
        <v>56</v>
      </c>
      <c r="Z148">
        <v>47381.875</v>
      </c>
      <c r="AA148">
        <v>10.078125</v>
      </c>
      <c r="AB148">
        <v>17.497964428571429</v>
      </c>
      <c r="AC148">
        <v>8.5</v>
      </c>
      <c r="AD148">
        <v>115.2807068235294</v>
      </c>
      <c r="AE148">
        <v>0.86380000000000001</v>
      </c>
      <c r="AF148">
        <v>9.7281939655987901E-2</v>
      </c>
      <c r="AG148">
        <v>0.24563400917864622</v>
      </c>
      <c r="AH148">
        <v>0.34570994710453495</v>
      </c>
      <c r="AI148">
        <v>229.91245732738335</v>
      </c>
      <c r="AJ148">
        <v>5.1266045683747024</v>
      </c>
      <c r="AK148">
        <v>1.5963705567984092</v>
      </c>
      <c r="AL148">
        <v>2.3872684741308907</v>
      </c>
      <c r="AM148">
        <v>3.8</v>
      </c>
      <c r="AN148">
        <v>1.43620282000008</v>
      </c>
      <c r="AO148">
        <v>239</v>
      </c>
      <c r="AP148">
        <v>1.0810810810810811E-2</v>
      </c>
      <c r="AQ148">
        <v>2.27</v>
      </c>
      <c r="AR148">
        <v>4.9894777029721551</v>
      </c>
      <c r="AS148">
        <v>-62617.340000000026</v>
      </c>
      <c r="AT148">
        <v>0.43472176794035594</v>
      </c>
      <c r="AU148">
        <v>11273293</v>
      </c>
    </row>
    <row r="149" spans="1:47" ht="15" x14ac:dyDescent="0.25">
      <c r="A149" t="s">
        <v>936</v>
      </c>
      <c r="B149" t="s">
        <v>537</v>
      </c>
      <c r="C149" t="s">
        <v>538</v>
      </c>
      <c r="D149"/>
      <c r="E149">
        <v>81.930999999999997</v>
      </c>
      <c r="F149" t="s">
        <v>1538</v>
      </c>
      <c r="G149">
        <v>1016447</v>
      </c>
      <c r="H149">
        <v>0.47703486646517312</v>
      </c>
      <c r="I149">
        <v>865769</v>
      </c>
      <c r="J149">
        <v>0</v>
      </c>
      <c r="K149">
        <v>0.78834674287806017</v>
      </c>
      <c r="L149" s="126">
        <v>267579.46769999998</v>
      </c>
      <c r="M149">
        <v>30554</v>
      </c>
      <c r="N149">
        <v>128</v>
      </c>
      <c r="O149">
        <v>14.16</v>
      </c>
      <c r="P149">
        <v>0</v>
      </c>
      <c r="Q149">
        <v>150.63</v>
      </c>
      <c r="R149">
        <v>10912.5</v>
      </c>
      <c r="S149">
        <v>1676.660846</v>
      </c>
      <c r="T149">
        <v>2024.6267053218801</v>
      </c>
      <c r="U149">
        <v>0.29114692644286899</v>
      </c>
      <c r="V149">
        <v>0.10093564861596301</v>
      </c>
      <c r="W149">
        <v>0.25246783033663101</v>
      </c>
      <c r="X149">
        <v>9037</v>
      </c>
      <c r="Y149">
        <v>110.41</v>
      </c>
      <c r="Z149">
        <v>55687.306765691501</v>
      </c>
      <c r="AA149">
        <v>13.962406015037601</v>
      </c>
      <c r="AB149">
        <v>15.185769821574134</v>
      </c>
      <c r="AC149">
        <v>16.8</v>
      </c>
      <c r="AD149">
        <v>99.801240833333324</v>
      </c>
      <c r="AE149" t="s">
        <v>1552</v>
      </c>
      <c r="AF149">
        <v>0.12367512789899343</v>
      </c>
      <c r="AG149">
        <v>0.15746663500638233</v>
      </c>
      <c r="AH149">
        <v>0.28423590582278957</v>
      </c>
      <c r="AI149">
        <v>180.60778405032309</v>
      </c>
      <c r="AJ149">
        <v>5.391255638700474</v>
      </c>
      <c r="AK149">
        <v>1.2538586543732539</v>
      </c>
      <c r="AL149">
        <v>3.5393553553619665</v>
      </c>
      <c r="AM149">
        <v>1</v>
      </c>
      <c r="AN149">
        <v>1.86395396084579</v>
      </c>
      <c r="AO149">
        <v>149</v>
      </c>
      <c r="AP149">
        <v>0</v>
      </c>
      <c r="AQ149">
        <v>7.3</v>
      </c>
      <c r="AR149">
        <v>3.7452188802289572</v>
      </c>
      <c r="AS149">
        <v>-29205.939999999944</v>
      </c>
      <c r="AT149">
        <v>0.57779524641363667</v>
      </c>
      <c r="AU149">
        <v>18296592.920000002</v>
      </c>
    </row>
    <row r="150" spans="1:47" ht="15" x14ac:dyDescent="0.25">
      <c r="A150" t="s">
        <v>937</v>
      </c>
      <c r="B150" t="s">
        <v>550</v>
      </c>
      <c r="C150" t="s">
        <v>244</v>
      </c>
      <c r="D150"/>
      <c r="E150">
        <v>95</v>
      </c>
      <c r="F150" t="s">
        <v>1542</v>
      </c>
      <c r="G150">
        <v>870490</v>
      </c>
      <c r="H150">
        <v>0.22860877114501349</v>
      </c>
      <c r="I150">
        <v>857431</v>
      </c>
      <c r="J150">
        <v>0</v>
      </c>
      <c r="K150">
        <v>0.55423348282078189</v>
      </c>
      <c r="L150" s="126">
        <v>209737.5625</v>
      </c>
      <c r="M150">
        <v>38245</v>
      </c>
      <c r="N150">
        <v>92</v>
      </c>
      <c r="O150">
        <v>46.17</v>
      </c>
      <c r="P150">
        <v>0</v>
      </c>
      <c r="Q150">
        <v>-230.11</v>
      </c>
      <c r="R150">
        <v>9847.8000000000011</v>
      </c>
      <c r="S150">
        <v>906.26204900000005</v>
      </c>
      <c r="T150">
        <v>1098.01443968013</v>
      </c>
      <c r="U150">
        <v>0.31325058388271998</v>
      </c>
      <c r="V150">
        <v>0.14126700896420299</v>
      </c>
      <c r="W150">
        <v>5.6439966846719397E-4</v>
      </c>
      <c r="X150">
        <v>8128.1</v>
      </c>
      <c r="Y150">
        <v>58.31</v>
      </c>
      <c r="Z150">
        <v>40249.388441090698</v>
      </c>
      <c r="AA150">
        <v>8.1449275362318794</v>
      </c>
      <c r="AB150">
        <v>15.542137695078031</v>
      </c>
      <c r="AC150">
        <v>5.5</v>
      </c>
      <c r="AD150">
        <v>164.77491800000001</v>
      </c>
      <c r="AE150">
        <v>0.31009999999999999</v>
      </c>
      <c r="AF150">
        <v>0.10677660667233692</v>
      </c>
      <c r="AG150">
        <v>0.21173941603573082</v>
      </c>
      <c r="AH150">
        <v>0.32138414879128729</v>
      </c>
      <c r="AI150">
        <v>165.39035278525714</v>
      </c>
      <c r="AJ150">
        <v>6.5268646380273143</v>
      </c>
      <c r="AK150">
        <v>1.6955497808348956</v>
      </c>
      <c r="AL150">
        <v>3.3600841967615604</v>
      </c>
      <c r="AM150">
        <v>3</v>
      </c>
      <c r="AN150">
        <v>1.62955670133841</v>
      </c>
      <c r="AO150">
        <v>107</v>
      </c>
      <c r="AP150">
        <v>0</v>
      </c>
      <c r="AQ150">
        <v>5.39</v>
      </c>
      <c r="AR150">
        <v>3.3512599459509209</v>
      </c>
      <c r="AS150">
        <v>24092.020000000019</v>
      </c>
      <c r="AT150">
        <v>0.63120693349136237</v>
      </c>
      <c r="AU150">
        <v>8924727.0600000005</v>
      </c>
    </row>
    <row r="151" spans="1:47" ht="15" x14ac:dyDescent="0.25">
      <c r="A151" t="s">
        <v>938</v>
      </c>
      <c r="B151" t="s">
        <v>167</v>
      </c>
      <c r="C151" t="s">
        <v>168</v>
      </c>
      <c r="D151"/>
      <c r="E151">
        <v>75.850000000000009</v>
      </c>
      <c r="F151" t="s">
        <v>1539</v>
      </c>
      <c r="G151">
        <v>-167905</v>
      </c>
      <c r="H151">
        <v>0</v>
      </c>
      <c r="I151">
        <v>0</v>
      </c>
      <c r="J151">
        <v>0</v>
      </c>
      <c r="K151">
        <v>0.7207721993140237</v>
      </c>
      <c r="L151" s="126">
        <v>63562.430699999997</v>
      </c>
      <c r="M151">
        <v>28167</v>
      </c>
      <c r="N151">
        <v>17</v>
      </c>
      <c r="O151">
        <v>213.6</v>
      </c>
      <c r="P151">
        <v>21</v>
      </c>
      <c r="Q151">
        <v>-158.5</v>
      </c>
      <c r="R151">
        <v>12038</v>
      </c>
      <c r="S151">
        <v>2036.451996</v>
      </c>
      <c r="T151">
        <v>2670.9029681044699</v>
      </c>
      <c r="U151">
        <v>0.76804795058866704</v>
      </c>
      <c r="V151">
        <v>0.18008302023339201</v>
      </c>
      <c r="W151">
        <v>1.6050321865774999E-3</v>
      </c>
      <c r="X151">
        <v>9178.5</v>
      </c>
      <c r="Y151">
        <v>146</v>
      </c>
      <c r="Z151">
        <v>49459.342465753405</v>
      </c>
      <c r="AA151">
        <v>8.9066666666666698</v>
      </c>
      <c r="AB151">
        <v>13.948301342465754</v>
      </c>
      <c r="AC151">
        <v>15</v>
      </c>
      <c r="AD151">
        <v>135.7634664</v>
      </c>
      <c r="AE151">
        <v>0.3987</v>
      </c>
      <c r="AF151">
        <v>0.11219460767141876</v>
      </c>
      <c r="AG151">
        <v>0.20177553396440251</v>
      </c>
      <c r="AH151">
        <v>0.32017676907350218</v>
      </c>
      <c r="AI151">
        <v>228.65699801155537</v>
      </c>
      <c r="AJ151">
        <v>6.4444839782754819</v>
      </c>
      <c r="AK151">
        <v>1.5194184675581823</v>
      </c>
      <c r="AL151">
        <v>3.6678457164087113</v>
      </c>
      <c r="AM151">
        <v>0.5</v>
      </c>
      <c r="AN151">
        <v>1.04458386316853</v>
      </c>
      <c r="AO151">
        <v>14</v>
      </c>
      <c r="AP151">
        <v>2.8002947678703021E-2</v>
      </c>
      <c r="AQ151">
        <v>81.569999999999993</v>
      </c>
      <c r="AR151">
        <v>4.2776149501385374</v>
      </c>
      <c r="AS151">
        <v>104172.93999999994</v>
      </c>
      <c r="AT151">
        <v>0.65661312603369182</v>
      </c>
      <c r="AU151">
        <v>24514853.52</v>
      </c>
    </row>
    <row r="152" spans="1:47" ht="15" x14ac:dyDescent="0.25">
      <c r="A152" t="s">
        <v>939</v>
      </c>
      <c r="B152" t="s">
        <v>631</v>
      </c>
      <c r="C152" t="s">
        <v>335</v>
      </c>
      <c r="D152"/>
      <c r="E152">
        <v>95.972999999999999</v>
      </c>
      <c r="F152" t="s">
        <v>1542</v>
      </c>
      <c r="G152">
        <v>-72020</v>
      </c>
      <c r="H152">
        <v>0.2488139819283291</v>
      </c>
      <c r="I152">
        <v>-265108</v>
      </c>
      <c r="J152">
        <v>0</v>
      </c>
      <c r="K152">
        <v>0.77099192281157636</v>
      </c>
      <c r="L152" s="126">
        <v>135764.1679</v>
      </c>
      <c r="M152">
        <v>38431</v>
      </c>
      <c r="N152">
        <v>69</v>
      </c>
      <c r="O152">
        <v>50.169999999999995</v>
      </c>
      <c r="P152">
        <v>0</v>
      </c>
      <c r="Q152">
        <v>153.81</v>
      </c>
      <c r="R152">
        <v>9265.8000000000011</v>
      </c>
      <c r="S152">
        <v>2082.9196000000002</v>
      </c>
      <c r="T152">
        <v>2429.8134289244799</v>
      </c>
      <c r="U152">
        <v>0.38435274986130002</v>
      </c>
      <c r="V152">
        <v>0.118261487385303</v>
      </c>
      <c r="W152">
        <v>0</v>
      </c>
      <c r="X152">
        <v>7943</v>
      </c>
      <c r="Y152">
        <v>115.58</v>
      </c>
      <c r="Z152">
        <v>52093.264838207302</v>
      </c>
      <c r="AA152">
        <v>12.450819672131098</v>
      </c>
      <c r="AB152">
        <v>18.021453538674514</v>
      </c>
      <c r="AC152">
        <v>18.25</v>
      </c>
      <c r="AD152">
        <v>114.13258082191781</v>
      </c>
      <c r="AE152">
        <v>0.56489999999999996</v>
      </c>
      <c r="AF152">
        <v>0.11761369889436364</v>
      </c>
      <c r="AG152">
        <v>0.15084967756945275</v>
      </c>
      <c r="AH152">
        <v>0.27131132239619254</v>
      </c>
      <c r="AI152">
        <v>185.33600624815281</v>
      </c>
      <c r="AJ152">
        <v>4.6117014817117399</v>
      </c>
      <c r="AK152">
        <v>1.5185854315614962</v>
      </c>
      <c r="AL152">
        <v>2.2260537250025907</v>
      </c>
      <c r="AM152">
        <v>4.3600000000000003</v>
      </c>
      <c r="AN152">
        <v>1.8098439097505701</v>
      </c>
      <c r="AO152">
        <v>192</v>
      </c>
      <c r="AP152">
        <v>5.7347670250896057E-3</v>
      </c>
      <c r="AQ152">
        <v>7.15</v>
      </c>
      <c r="AR152">
        <v>3.4509504985368009</v>
      </c>
      <c r="AS152">
        <v>-41893.669999999925</v>
      </c>
      <c r="AT152">
        <v>0.55927906834874141</v>
      </c>
      <c r="AU152">
        <v>19299900.239999998</v>
      </c>
    </row>
    <row r="153" spans="1:47" ht="15" x14ac:dyDescent="0.25">
      <c r="A153" t="s">
        <v>940</v>
      </c>
      <c r="B153" t="s">
        <v>169</v>
      </c>
      <c r="C153" t="s">
        <v>168</v>
      </c>
      <c r="D153"/>
      <c r="E153">
        <v>86.893000000000001</v>
      </c>
      <c r="F153" t="s">
        <v>1539</v>
      </c>
      <c r="G153">
        <v>-389667</v>
      </c>
      <c r="H153">
        <v>5.5476196615969052E-2</v>
      </c>
      <c r="I153">
        <v>-389667</v>
      </c>
      <c r="J153">
        <v>3.9522030857575335E-3</v>
      </c>
      <c r="K153">
        <v>0.67674471166531203</v>
      </c>
      <c r="L153" s="126">
        <v>97356.137700000007</v>
      </c>
      <c r="M153">
        <v>31575</v>
      </c>
      <c r="N153">
        <v>18</v>
      </c>
      <c r="O153">
        <v>29.46</v>
      </c>
      <c r="P153">
        <v>0</v>
      </c>
      <c r="Q153">
        <v>-114.96999999999998</v>
      </c>
      <c r="R153">
        <v>9594.1</v>
      </c>
      <c r="S153">
        <v>1081.575869</v>
      </c>
      <c r="T153">
        <v>1349.1562742717201</v>
      </c>
      <c r="U153">
        <v>0.51048332514156702</v>
      </c>
      <c r="V153">
        <v>0.14464435781527199</v>
      </c>
      <c r="W153">
        <v>2.7737305222736998E-3</v>
      </c>
      <c r="X153">
        <v>7691.3</v>
      </c>
      <c r="Y153">
        <v>76.42</v>
      </c>
      <c r="Z153">
        <v>45600.217744046102</v>
      </c>
      <c r="AA153">
        <v>11.0779220779221</v>
      </c>
      <c r="AB153">
        <v>14.153047225857105</v>
      </c>
      <c r="AC153">
        <v>10</v>
      </c>
      <c r="AD153">
        <v>108.1575869</v>
      </c>
      <c r="AE153">
        <v>0.56489999999999996</v>
      </c>
      <c r="AF153">
        <v>0.11458084133373661</v>
      </c>
      <c r="AG153">
        <v>0.20545440246377616</v>
      </c>
      <c r="AH153">
        <v>0.32635937453733144</v>
      </c>
      <c r="AI153">
        <v>426.25673631777374</v>
      </c>
      <c r="AJ153">
        <v>2.4083501905520044</v>
      </c>
      <c r="AK153">
        <v>0.55945949170225739</v>
      </c>
      <c r="AL153">
        <v>1.3671086634463341</v>
      </c>
      <c r="AM153">
        <v>5.6</v>
      </c>
      <c r="AN153">
        <v>1.03879499505717</v>
      </c>
      <c r="AO153">
        <v>31</v>
      </c>
      <c r="AP153">
        <v>3.4168564920273349E-2</v>
      </c>
      <c r="AQ153">
        <v>13.48</v>
      </c>
      <c r="AR153">
        <v>4.5651653117548765</v>
      </c>
      <c r="AS153">
        <v>11940.840000000026</v>
      </c>
      <c r="AT153">
        <v>0.53355274864936708</v>
      </c>
      <c r="AU153">
        <v>10376713.17</v>
      </c>
    </row>
    <row r="154" spans="1:47" ht="15" x14ac:dyDescent="0.25">
      <c r="A154" t="s">
        <v>941</v>
      </c>
      <c r="B154" t="s">
        <v>418</v>
      </c>
      <c r="C154" t="s">
        <v>360</v>
      </c>
      <c r="D154"/>
      <c r="E154">
        <v>87.826999999999998</v>
      </c>
      <c r="F154" t="s">
        <v>1538</v>
      </c>
      <c r="G154">
        <v>255398</v>
      </c>
      <c r="H154">
        <v>0.22060706867078692</v>
      </c>
      <c r="I154">
        <v>222140</v>
      </c>
      <c r="J154">
        <v>0</v>
      </c>
      <c r="K154">
        <v>0.64668100161811592</v>
      </c>
      <c r="L154" s="126">
        <v>127961.4617</v>
      </c>
      <c r="M154">
        <v>33631</v>
      </c>
      <c r="N154">
        <v>80</v>
      </c>
      <c r="O154">
        <v>43.32</v>
      </c>
      <c r="P154">
        <v>0</v>
      </c>
      <c r="Q154">
        <v>-5.1800000000000068</v>
      </c>
      <c r="R154">
        <v>10041.300000000001</v>
      </c>
      <c r="S154">
        <v>1258.4654700000001</v>
      </c>
      <c r="T154">
        <v>1488.43049106526</v>
      </c>
      <c r="U154">
        <v>0.52234467744275903</v>
      </c>
      <c r="V154">
        <v>0.131939425401954</v>
      </c>
      <c r="W154">
        <v>0</v>
      </c>
      <c r="X154">
        <v>8489.9</v>
      </c>
      <c r="Y154">
        <v>71.8</v>
      </c>
      <c r="Z154">
        <v>53278.151810585005</v>
      </c>
      <c r="AA154">
        <v>14.412500000000001</v>
      </c>
      <c r="AB154">
        <v>17.527374233983288</v>
      </c>
      <c r="AC154">
        <v>6</v>
      </c>
      <c r="AD154">
        <v>209.74424500000001</v>
      </c>
      <c r="AE154">
        <v>0.56489999999999996</v>
      </c>
      <c r="AF154">
        <v>0.11195918661622549</v>
      </c>
      <c r="AG154">
        <v>0.18840416754668771</v>
      </c>
      <c r="AH154">
        <v>0.32052116670264463</v>
      </c>
      <c r="AI154">
        <v>197.32523928527016</v>
      </c>
      <c r="AJ154">
        <v>4.6605983239841011</v>
      </c>
      <c r="AK154">
        <v>1.4170031047771687</v>
      </c>
      <c r="AL154">
        <v>1.8865215622948772</v>
      </c>
      <c r="AM154">
        <v>2</v>
      </c>
      <c r="AN154">
        <v>1.2212318346148601</v>
      </c>
      <c r="AO154">
        <v>143</v>
      </c>
      <c r="AP154">
        <v>0</v>
      </c>
      <c r="AQ154">
        <v>6.03</v>
      </c>
      <c r="AR154">
        <v>2.2556036810781048</v>
      </c>
      <c r="AS154">
        <v>-9018.1699999999255</v>
      </c>
      <c r="AT154">
        <v>0.58806186836064367</v>
      </c>
      <c r="AU154">
        <v>12636624.66</v>
      </c>
    </row>
    <row r="155" spans="1:47" ht="15" x14ac:dyDescent="0.25">
      <c r="A155" t="s">
        <v>942</v>
      </c>
      <c r="B155" t="s">
        <v>604</v>
      </c>
      <c r="C155" t="s">
        <v>605</v>
      </c>
      <c r="D155"/>
      <c r="E155">
        <v>91.757000000000005</v>
      </c>
      <c r="F155" t="s">
        <v>1542</v>
      </c>
      <c r="G155">
        <v>366816</v>
      </c>
      <c r="H155">
        <v>0.15307370893885333</v>
      </c>
      <c r="I155">
        <v>336816</v>
      </c>
      <c r="J155">
        <v>0</v>
      </c>
      <c r="K155">
        <v>0.67696099957640676</v>
      </c>
      <c r="L155" s="126">
        <v>98458.589200000002</v>
      </c>
      <c r="M155">
        <v>34716</v>
      </c>
      <c r="N155">
        <v>9</v>
      </c>
      <c r="O155">
        <v>35.770000000000003</v>
      </c>
      <c r="P155">
        <v>0</v>
      </c>
      <c r="Q155">
        <v>28.25</v>
      </c>
      <c r="R155">
        <v>9639.9</v>
      </c>
      <c r="S155">
        <v>794.31565999999998</v>
      </c>
      <c r="T155">
        <v>924.4186156403631</v>
      </c>
      <c r="U155">
        <v>0.48328799283649998</v>
      </c>
      <c r="V155">
        <v>0.109375124242168</v>
      </c>
      <c r="W155">
        <v>0</v>
      </c>
      <c r="X155">
        <v>8283.2000000000007</v>
      </c>
      <c r="Y155">
        <v>53</v>
      </c>
      <c r="Z155">
        <v>45688.471698113201</v>
      </c>
      <c r="AA155">
        <v>14.2830188679245</v>
      </c>
      <c r="AB155">
        <v>14.987087924528302</v>
      </c>
      <c r="AC155">
        <v>8.1999999999999993</v>
      </c>
      <c r="AD155">
        <v>96.867763414634155</v>
      </c>
      <c r="AE155">
        <v>0.60909999999999997</v>
      </c>
      <c r="AF155">
        <v>0.11762580913881295</v>
      </c>
      <c r="AG155">
        <v>0.20404857895343548</v>
      </c>
      <c r="AH155">
        <v>0.32372763714744451</v>
      </c>
      <c r="AI155">
        <v>163.3103897259183</v>
      </c>
      <c r="AJ155">
        <v>6.3270649090348439</v>
      </c>
      <c r="AK155">
        <v>1.3935509559050261</v>
      </c>
      <c r="AL155">
        <v>3.3644617637989516</v>
      </c>
      <c r="AM155">
        <v>0.5</v>
      </c>
      <c r="AN155">
        <v>1.67854739067382</v>
      </c>
      <c r="AO155">
        <v>116</v>
      </c>
      <c r="AP155">
        <v>0</v>
      </c>
      <c r="AQ155">
        <v>3.7</v>
      </c>
      <c r="AR155">
        <v>4.336648134601317</v>
      </c>
      <c r="AS155">
        <v>-7389.7399999999907</v>
      </c>
      <c r="AT155">
        <v>0.52135024842222877</v>
      </c>
      <c r="AU155">
        <v>7657160.6399999997</v>
      </c>
    </row>
    <row r="156" spans="1:47" ht="15" x14ac:dyDescent="0.25">
      <c r="A156" t="s">
        <v>943</v>
      </c>
      <c r="B156" t="s">
        <v>648</v>
      </c>
      <c r="C156" t="s">
        <v>649</v>
      </c>
      <c r="D156"/>
      <c r="E156">
        <v>84.587000000000003</v>
      </c>
      <c r="F156" t="s">
        <v>1542</v>
      </c>
      <c r="G156">
        <v>1637121</v>
      </c>
      <c r="H156">
        <v>0.35181339244076132</v>
      </c>
      <c r="I156">
        <v>1674264</v>
      </c>
      <c r="J156">
        <v>2.9866538175302992E-3</v>
      </c>
      <c r="K156">
        <v>0.5663449742738591</v>
      </c>
      <c r="L156" s="126">
        <v>65602.284700000004</v>
      </c>
      <c r="M156">
        <v>29599</v>
      </c>
      <c r="N156">
        <v>15</v>
      </c>
      <c r="O156">
        <v>11.21</v>
      </c>
      <c r="P156">
        <v>0</v>
      </c>
      <c r="Q156">
        <v>-24.000000000000014</v>
      </c>
      <c r="R156">
        <v>10647.4</v>
      </c>
      <c r="S156">
        <v>878.41966100000002</v>
      </c>
      <c r="T156">
        <v>1213.5822624513601</v>
      </c>
      <c r="U156">
        <v>0.99941791261887503</v>
      </c>
      <c r="V156">
        <v>0.17637270757763701</v>
      </c>
      <c r="W156">
        <v>0</v>
      </c>
      <c r="X156">
        <v>7706.8</v>
      </c>
      <c r="Y156">
        <v>57</v>
      </c>
      <c r="Z156">
        <v>50631.017543859605</v>
      </c>
      <c r="AA156">
        <v>10.6315789473684</v>
      </c>
      <c r="AB156">
        <v>15.410871245614036</v>
      </c>
      <c r="AC156">
        <v>6</v>
      </c>
      <c r="AD156">
        <v>146.40327683333334</v>
      </c>
      <c r="AE156">
        <v>0.3765</v>
      </c>
      <c r="AF156">
        <v>0.10898319368745703</v>
      </c>
      <c r="AG156">
        <v>0.20829759941898721</v>
      </c>
      <c r="AH156">
        <v>0.32020218979874604</v>
      </c>
      <c r="AI156">
        <v>201.97293830835599</v>
      </c>
      <c r="AJ156">
        <v>4.021633158040097</v>
      </c>
      <c r="AK156">
        <v>1.0477581066075967</v>
      </c>
      <c r="AL156">
        <v>1.8977103659739485</v>
      </c>
      <c r="AM156">
        <v>0.5</v>
      </c>
      <c r="AN156">
        <v>1.4332511990093499</v>
      </c>
      <c r="AO156">
        <v>87</v>
      </c>
      <c r="AP156">
        <v>0</v>
      </c>
      <c r="AQ156">
        <v>8.2799999999999994</v>
      </c>
      <c r="AR156">
        <v>4.0712831242273975</v>
      </c>
      <c r="AS156">
        <v>-1592.3499999999767</v>
      </c>
      <c r="AT156">
        <v>0.69382175027007575</v>
      </c>
      <c r="AU156">
        <v>9352878.5999999996</v>
      </c>
    </row>
    <row r="157" spans="1:47" ht="15" x14ac:dyDescent="0.25">
      <c r="A157" t="s">
        <v>944</v>
      </c>
      <c r="B157" t="s">
        <v>779</v>
      </c>
      <c r="C157" t="s">
        <v>124</v>
      </c>
      <c r="D157"/>
      <c r="E157">
        <v>99.691000000000003</v>
      </c>
      <c r="F157" t="s">
        <v>1538</v>
      </c>
      <c r="G157">
        <v>-480991</v>
      </c>
      <c r="H157">
        <v>0.57990301457183691</v>
      </c>
      <c r="I157">
        <v>-493759</v>
      </c>
      <c r="J157">
        <v>0</v>
      </c>
      <c r="K157">
        <v>0.72953269046730351</v>
      </c>
      <c r="L157" s="126">
        <v>204767.2046</v>
      </c>
      <c r="M157">
        <v>0</v>
      </c>
      <c r="N157">
        <v>48</v>
      </c>
      <c r="O157">
        <v>19.04</v>
      </c>
      <c r="P157">
        <v>0</v>
      </c>
      <c r="Q157">
        <v>54.819999999999993</v>
      </c>
      <c r="R157">
        <v>12021.2</v>
      </c>
      <c r="S157">
        <v>1378.3035930000001</v>
      </c>
      <c r="T157">
        <v>1553.7466254334101</v>
      </c>
      <c r="U157">
        <v>0.239997176732311</v>
      </c>
      <c r="V157">
        <v>0.102802371494652</v>
      </c>
      <c r="W157">
        <v>3.6276478022647099E-3</v>
      </c>
      <c r="X157">
        <v>10663.800000000001</v>
      </c>
      <c r="Y157">
        <v>84.68</v>
      </c>
      <c r="Z157">
        <v>59434.447331129006</v>
      </c>
      <c r="AA157">
        <v>13.200000000000001</v>
      </c>
      <c r="AB157">
        <v>16.276613049126123</v>
      </c>
      <c r="AC157">
        <v>14.5</v>
      </c>
      <c r="AD157">
        <v>95.055420206896557</v>
      </c>
      <c r="AE157">
        <v>0.98570000000000002</v>
      </c>
      <c r="AF157">
        <v>0.11111085202204066</v>
      </c>
      <c r="AG157">
        <v>0.17400677292732922</v>
      </c>
      <c r="AH157">
        <v>0.29027825820257114</v>
      </c>
      <c r="AI157">
        <v>189.95814951778914</v>
      </c>
      <c r="AJ157">
        <v>5.7629115040867775</v>
      </c>
      <c r="AK157">
        <v>0.90720376594606977</v>
      </c>
      <c r="AL157">
        <v>2.7632617829042858</v>
      </c>
      <c r="AM157">
        <v>2</v>
      </c>
      <c r="AN157">
        <v>1.15754798359723</v>
      </c>
      <c r="AO157">
        <v>105</v>
      </c>
      <c r="AP157">
        <v>3.2467532467532464E-2</v>
      </c>
      <c r="AQ157">
        <v>6.5</v>
      </c>
      <c r="AR157">
        <v>4.2155590048339171</v>
      </c>
      <c r="AS157">
        <v>-17344.969999999972</v>
      </c>
      <c r="AT157">
        <v>0.50278795467410808</v>
      </c>
      <c r="AU157">
        <v>16568877.529999999</v>
      </c>
    </row>
    <row r="158" spans="1:47" ht="15" x14ac:dyDescent="0.25">
      <c r="A158" t="s">
        <v>945</v>
      </c>
      <c r="B158" t="s">
        <v>170</v>
      </c>
      <c r="C158" t="s">
        <v>171</v>
      </c>
      <c r="D158"/>
      <c r="E158">
        <v>92.013000000000005</v>
      </c>
      <c r="F158" t="s">
        <v>1538</v>
      </c>
      <c r="G158">
        <v>1248306</v>
      </c>
      <c r="H158">
        <v>0.44674258066677597</v>
      </c>
      <c r="I158">
        <v>1056984</v>
      </c>
      <c r="J158">
        <v>1.1465213053646388E-2</v>
      </c>
      <c r="K158">
        <v>0.66007162385402174</v>
      </c>
      <c r="L158" s="126">
        <v>132673.0068</v>
      </c>
      <c r="M158">
        <v>34521</v>
      </c>
      <c r="N158">
        <v>73</v>
      </c>
      <c r="O158">
        <v>61.72</v>
      </c>
      <c r="P158">
        <v>0</v>
      </c>
      <c r="Q158">
        <v>-110.17999999999999</v>
      </c>
      <c r="R158">
        <v>9472.1</v>
      </c>
      <c r="S158">
        <v>2047.855941</v>
      </c>
      <c r="T158">
        <v>2331.9622972675097</v>
      </c>
      <c r="U158">
        <v>0.41656166526217597</v>
      </c>
      <c r="V158">
        <v>9.92037046809046E-2</v>
      </c>
      <c r="W158">
        <v>2.1335519323036202E-3</v>
      </c>
      <c r="X158">
        <v>8318.1</v>
      </c>
      <c r="Y158">
        <v>116</v>
      </c>
      <c r="Z158">
        <v>54016.698275862102</v>
      </c>
      <c r="AA158">
        <v>12.857142857142899</v>
      </c>
      <c r="AB158">
        <v>17.653930525862069</v>
      </c>
      <c r="AC158">
        <v>11</v>
      </c>
      <c r="AD158">
        <v>186.16872190909092</v>
      </c>
      <c r="AE158">
        <v>1.1074999999999999</v>
      </c>
      <c r="AF158">
        <v>0.11017288520486462</v>
      </c>
      <c r="AG158">
        <v>0.14033460063922404</v>
      </c>
      <c r="AH158">
        <v>0.26901143019558033</v>
      </c>
      <c r="AI158">
        <v>175.89030204151456</v>
      </c>
      <c r="AJ158">
        <v>5.8501435599309266</v>
      </c>
      <c r="AK158">
        <v>1.1528243910293783</v>
      </c>
      <c r="AL158">
        <v>2.5980612607510314</v>
      </c>
      <c r="AM158">
        <v>0.5</v>
      </c>
      <c r="AN158">
        <v>1.3983213048961101</v>
      </c>
      <c r="AO158">
        <v>117</v>
      </c>
      <c r="AP158">
        <v>0</v>
      </c>
      <c r="AQ158">
        <v>9.2899999999999991</v>
      </c>
      <c r="AR158">
        <v>3.937525677972364</v>
      </c>
      <c r="AS158">
        <v>66061.580000000075</v>
      </c>
      <c r="AT158">
        <v>0.49565660992622201</v>
      </c>
      <c r="AU158">
        <v>19397579.27</v>
      </c>
    </row>
    <row r="159" spans="1:47" ht="15" x14ac:dyDescent="0.25">
      <c r="A159" t="s">
        <v>946</v>
      </c>
      <c r="B159" t="s">
        <v>774</v>
      </c>
      <c r="C159" t="s">
        <v>130</v>
      </c>
      <c r="D159"/>
      <c r="E159">
        <v>96.624000000000009</v>
      </c>
      <c r="F159" t="s">
        <v>1538</v>
      </c>
      <c r="G159">
        <v>1215539</v>
      </c>
      <c r="H159">
        <v>0.3500886158376037</v>
      </c>
      <c r="I159">
        <v>1300841</v>
      </c>
      <c r="J159">
        <v>0</v>
      </c>
      <c r="K159">
        <v>0.63090937402678293</v>
      </c>
      <c r="L159" s="126">
        <v>123594.5809</v>
      </c>
      <c r="M159">
        <v>33809</v>
      </c>
      <c r="N159">
        <v>18</v>
      </c>
      <c r="O159">
        <v>8.11</v>
      </c>
      <c r="P159">
        <v>0</v>
      </c>
      <c r="Q159">
        <v>7.5499999999999972</v>
      </c>
      <c r="R159">
        <v>9872</v>
      </c>
      <c r="S159">
        <v>587.84760299999994</v>
      </c>
      <c r="T159">
        <v>656.23265272735603</v>
      </c>
      <c r="U159">
        <v>0.45146923564133301</v>
      </c>
      <c r="V159">
        <v>8.7819213239183694E-2</v>
      </c>
      <c r="W159">
        <v>0</v>
      </c>
      <c r="X159">
        <v>8843.3000000000011</v>
      </c>
      <c r="Y159">
        <v>40.39</v>
      </c>
      <c r="Z159">
        <v>46165.932161426099</v>
      </c>
      <c r="AA159">
        <v>13.3958333333333</v>
      </c>
      <c r="AB159">
        <v>14.554285788561524</v>
      </c>
      <c r="AC159">
        <v>4</v>
      </c>
      <c r="AD159">
        <v>146.96190074999998</v>
      </c>
      <c r="AE159">
        <v>0.66449999999999998</v>
      </c>
      <c r="AF159">
        <v>0.1106377061674845</v>
      </c>
      <c r="AG159">
        <v>0.16327519198641643</v>
      </c>
      <c r="AH159">
        <v>0.27879860018748548</v>
      </c>
      <c r="AI159">
        <v>173.3986827194735</v>
      </c>
      <c r="AJ159">
        <v>6.9870775615115965</v>
      </c>
      <c r="AK159">
        <v>2.0365082604089002</v>
      </c>
      <c r="AL159">
        <v>3.4328264921712512</v>
      </c>
      <c r="AM159">
        <v>2.5</v>
      </c>
      <c r="AN159">
        <v>1.1287459471182799</v>
      </c>
      <c r="AO159">
        <v>69</v>
      </c>
      <c r="AP159">
        <v>0.16551724137931034</v>
      </c>
      <c r="AQ159">
        <v>2.0099999999999998</v>
      </c>
      <c r="AR159">
        <v>2.3689476606969317</v>
      </c>
      <c r="AS159">
        <v>14219.659999999974</v>
      </c>
      <c r="AT159">
        <v>0.63520809415557922</v>
      </c>
      <c r="AU159">
        <v>5803258.9100000001</v>
      </c>
    </row>
    <row r="160" spans="1:47" ht="15" x14ac:dyDescent="0.25">
      <c r="A160" t="s">
        <v>947</v>
      </c>
      <c r="B160" t="s">
        <v>422</v>
      </c>
      <c r="C160" t="s">
        <v>198</v>
      </c>
      <c r="D160"/>
      <c r="E160">
        <v>91.838000000000008</v>
      </c>
      <c r="F160" t="s">
        <v>1542</v>
      </c>
      <c r="G160">
        <v>1385536</v>
      </c>
      <c r="H160">
        <v>0.39031384384413009</v>
      </c>
      <c r="I160">
        <v>1090573</v>
      </c>
      <c r="J160">
        <v>1.3933998948178364E-3</v>
      </c>
      <c r="K160">
        <v>0.77860771134514606</v>
      </c>
      <c r="L160" s="126">
        <v>126064.3676</v>
      </c>
      <c r="M160">
        <v>39485</v>
      </c>
      <c r="N160">
        <v>55</v>
      </c>
      <c r="O160">
        <v>94.95</v>
      </c>
      <c r="P160">
        <v>0</v>
      </c>
      <c r="Q160">
        <v>52.739999999999995</v>
      </c>
      <c r="R160">
        <v>9692.5</v>
      </c>
      <c r="S160">
        <v>3429.942646</v>
      </c>
      <c r="T160">
        <v>4141.7151159387904</v>
      </c>
      <c r="U160">
        <v>0.38298733698417697</v>
      </c>
      <c r="V160">
        <v>0.147112327253766</v>
      </c>
      <c r="W160">
        <v>3.3412275897280398E-3</v>
      </c>
      <c r="X160">
        <v>8026.8</v>
      </c>
      <c r="Y160">
        <v>213.5</v>
      </c>
      <c r="Z160">
        <v>54144.707259953204</v>
      </c>
      <c r="AA160">
        <v>10.955357142857098</v>
      </c>
      <c r="AB160">
        <v>16.06530513348946</v>
      </c>
      <c r="AC160">
        <v>27</v>
      </c>
      <c r="AD160">
        <v>127.03491281481482</v>
      </c>
      <c r="AE160">
        <v>0.3765</v>
      </c>
      <c r="AF160">
        <v>0.11851879685100615</v>
      </c>
      <c r="AG160">
        <v>0.15033343865159535</v>
      </c>
      <c r="AH160">
        <v>0.27456622694587912</v>
      </c>
      <c r="AI160">
        <v>147.25319112522558</v>
      </c>
      <c r="AJ160">
        <v>6.4376317936127663</v>
      </c>
      <c r="AK160">
        <v>1.5094526897261766</v>
      </c>
      <c r="AL160">
        <v>3.1563406656503057</v>
      </c>
      <c r="AM160">
        <v>2.38</v>
      </c>
      <c r="AN160">
        <v>1.4947563408428499</v>
      </c>
      <c r="AO160">
        <v>63</v>
      </c>
      <c r="AP160">
        <v>4.0995607613469986E-2</v>
      </c>
      <c r="AQ160">
        <v>32.1</v>
      </c>
      <c r="AR160">
        <v>2.6874060981809702</v>
      </c>
      <c r="AS160">
        <v>92895.930000000168</v>
      </c>
      <c r="AT160">
        <v>0.57992709265455944</v>
      </c>
      <c r="AU160">
        <v>33244883.219999999</v>
      </c>
    </row>
    <row r="161" spans="1:47" ht="15" x14ac:dyDescent="0.25">
      <c r="A161" t="s">
        <v>1508</v>
      </c>
      <c r="B161" t="s">
        <v>475</v>
      </c>
      <c r="C161" t="s">
        <v>204</v>
      </c>
      <c r="D161"/>
      <c r="E161">
        <v>94.03</v>
      </c>
      <c r="F161" t="s">
        <v>1538</v>
      </c>
      <c r="G161">
        <v>1000964</v>
      </c>
      <c r="H161">
        <v>0.29826520025427505</v>
      </c>
      <c r="I161">
        <v>1038182</v>
      </c>
      <c r="J161">
        <v>0</v>
      </c>
      <c r="K161">
        <v>0.72004298338402573</v>
      </c>
      <c r="L161" s="126">
        <v>154278.71470000001</v>
      </c>
      <c r="M161">
        <v>37922</v>
      </c>
      <c r="N161">
        <v>29</v>
      </c>
      <c r="O161">
        <v>33.26</v>
      </c>
      <c r="P161">
        <v>0</v>
      </c>
      <c r="Q161">
        <v>65.72</v>
      </c>
      <c r="R161">
        <v>10212.700000000001</v>
      </c>
      <c r="S161">
        <v>1464.3687709999999</v>
      </c>
      <c r="T161">
        <v>1705.1923202050302</v>
      </c>
      <c r="U161">
        <v>0.34715225294844798</v>
      </c>
      <c r="V161">
        <v>0.121622734332403</v>
      </c>
      <c r="W161">
        <v>4.79899062256088E-3</v>
      </c>
      <c r="X161">
        <v>8770.4</v>
      </c>
      <c r="Y161">
        <v>84.81</v>
      </c>
      <c r="Z161">
        <v>65287.053413512607</v>
      </c>
      <c r="AA161">
        <v>18.722222222222197</v>
      </c>
      <c r="AB161">
        <v>17.266463518453012</v>
      </c>
      <c r="AC161">
        <v>13.030000000000001</v>
      </c>
      <c r="AD161">
        <v>112.38440299309285</v>
      </c>
      <c r="AE161">
        <v>0.31009999999999999</v>
      </c>
      <c r="AF161">
        <v>0.1042062464797112</v>
      </c>
      <c r="AG161">
        <v>0.13635236339942003</v>
      </c>
      <c r="AH161">
        <v>0.24628865199104119</v>
      </c>
      <c r="AI161">
        <v>162.12036523961081</v>
      </c>
      <c r="AJ161">
        <v>4.6368297922528683</v>
      </c>
      <c r="AK161">
        <v>1.1652650755673875</v>
      </c>
      <c r="AL161">
        <v>2.6936457262725146</v>
      </c>
      <c r="AM161">
        <v>3.5</v>
      </c>
      <c r="AN161">
        <v>0.99110485183539798</v>
      </c>
      <c r="AO161">
        <v>69</v>
      </c>
      <c r="AP161">
        <v>3.1157270029673591E-2</v>
      </c>
      <c r="AQ161">
        <v>9.52</v>
      </c>
      <c r="AR161">
        <v>4.009036765087437</v>
      </c>
      <c r="AS161">
        <v>-29096.290000000037</v>
      </c>
      <c r="AT161">
        <v>0.50767797873079468</v>
      </c>
      <c r="AU161">
        <v>14955207.83</v>
      </c>
    </row>
    <row r="162" spans="1:47" ht="15" x14ac:dyDescent="0.25">
      <c r="A162" t="s">
        <v>948</v>
      </c>
      <c r="B162" t="s">
        <v>546</v>
      </c>
      <c r="C162" t="s">
        <v>295</v>
      </c>
      <c r="D162"/>
      <c r="E162">
        <v>85.460000000000008</v>
      </c>
      <c r="F162" t="s">
        <v>1540</v>
      </c>
      <c r="G162">
        <v>2087085</v>
      </c>
      <c r="H162">
        <v>0.24828250289280532</v>
      </c>
      <c r="I162">
        <v>2217078</v>
      </c>
      <c r="J162">
        <v>0</v>
      </c>
      <c r="K162">
        <v>0.57950015159672241</v>
      </c>
      <c r="L162" s="126">
        <v>171729.93</v>
      </c>
      <c r="M162">
        <v>37024</v>
      </c>
      <c r="N162">
        <v>83</v>
      </c>
      <c r="O162">
        <v>57.290000000000006</v>
      </c>
      <c r="P162">
        <v>0</v>
      </c>
      <c r="Q162">
        <v>-314.36</v>
      </c>
      <c r="R162">
        <v>10302</v>
      </c>
      <c r="S162">
        <v>1533.134814</v>
      </c>
      <c r="T162">
        <v>1846.2823421739702</v>
      </c>
      <c r="U162">
        <v>0.53764597833990602</v>
      </c>
      <c r="V162">
        <v>0.144655417106718</v>
      </c>
      <c r="W162">
        <v>0</v>
      </c>
      <c r="X162">
        <v>8554.7000000000007</v>
      </c>
      <c r="Y162">
        <v>85.64</v>
      </c>
      <c r="Z162">
        <v>48675.397010742599</v>
      </c>
      <c r="AA162">
        <v>14.521276595744698</v>
      </c>
      <c r="AB162">
        <v>17.902087972909854</v>
      </c>
      <c r="AC162">
        <v>9</v>
      </c>
      <c r="AD162">
        <v>170.34831266666666</v>
      </c>
      <c r="AE162">
        <v>0.50939999999999996</v>
      </c>
      <c r="AF162">
        <v>8.6409321531608185E-2</v>
      </c>
      <c r="AG162">
        <v>0.32492625792739555</v>
      </c>
      <c r="AH162">
        <v>0.41539489192715456</v>
      </c>
      <c r="AI162">
        <v>173.84185497988437</v>
      </c>
      <c r="AJ162">
        <v>5.2640432908229302</v>
      </c>
      <c r="AK162">
        <v>1.0070533124720944</v>
      </c>
      <c r="AL162">
        <v>2.4934067228719474</v>
      </c>
      <c r="AM162">
        <v>0</v>
      </c>
      <c r="AN162">
        <v>1.6786125707389099</v>
      </c>
      <c r="AO162">
        <v>208</v>
      </c>
      <c r="AP162">
        <v>3.968253968253968E-2</v>
      </c>
      <c r="AQ162">
        <v>4.7</v>
      </c>
      <c r="AR162">
        <v>4.2023549801827809</v>
      </c>
      <c r="AS162">
        <v>-54691.429999999935</v>
      </c>
      <c r="AT162">
        <v>0.43635721942743938</v>
      </c>
      <c r="AU162">
        <v>15794342.51</v>
      </c>
    </row>
    <row r="163" spans="1:47" ht="15" x14ac:dyDescent="0.25">
      <c r="A163" t="s">
        <v>1560</v>
      </c>
      <c r="B163" t="s">
        <v>775</v>
      </c>
      <c r="C163" t="s">
        <v>130</v>
      </c>
      <c r="D163"/>
      <c r="E163">
        <v>100.30200000000001</v>
      </c>
      <c r="F163" t="s">
        <v>1539</v>
      </c>
      <c r="G163">
        <v>182192</v>
      </c>
      <c r="H163">
        <v>0.1872776563694955</v>
      </c>
      <c r="I163">
        <v>182192</v>
      </c>
      <c r="J163">
        <v>0</v>
      </c>
      <c r="K163">
        <v>0.72665883734586023</v>
      </c>
      <c r="L163" s="126">
        <v>126266.3581</v>
      </c>
      <c r="M163">
        <v>34859</v>
      </c>
      <c r="N163">
        <v>32</v>
      </c>
      <c r="O163">
        <v>12.23</v>
      </c>
      <c r="P163">
        <v>0</v>
      </c>
      <c r="Q163">
        <v>16</v>
      </c>
      <c r="R163">
        <v>11396.6</v>
      </c>
      <c r="S163">
        <v>499.55436700000001</v>
      </c>
      <c r="T163">
        <v>625.63185289754597</v>
      </c>
      <c r="U163">
        <v>0.45328256734066402</v>
      </c>
      <c r="V163">
        <v>0.18884598200299599</v>
      </c>
      <c r="W163">
        <v>0</v>
      </c>
      <c r="X163">
        <v>9100</v>
      </c>
      <c r="Y163">
        <v>42.07</v>
      </c>
      <c r="Z163">
        <v>51222.321131447599</v>
      </c>
      <c r="AA163">
        <v>13.296296296296301</v>
      </c>
      <c r="AB163">
        <v>11.874360993582124</v>
      </c>
      <c r="AC163">
        <v>7.7</v>
      </c>
      <c r="AD163">
        <v>64.877190519480521</v>
      </c>
      <c r="AE163">
        <v>0.432</v>
      </c>
      <c r="AF163">
        <v>0.12779898151036428</v>
      </c>
      <c r="AG163">
        <v>0.12814649751561888</v>
      </c>
      <c r="AH163">
        <v>0.26444907126147948</v>
      </c>
      <c r="AI163">
        <v>266.44947735988865</v>
      </c>
      <c r="AJ163">
        <v>5.0637411536670021</v>
      </c>
      <c r="AK163">
        <v>1.1716096945291723</v>
      </c>
      <c r="AL163">
        <v>2.4432030111339831</v>
      </c>
      <c r="AM163">
        <v>3.5</v>
      </c>
      <c r="AN163">
        <v>0.933996471893489</v>
      </c>
      <c r="AO163">
        <v>79</v>
      </c>
      <c r="AP163">
        <v>0</v>
      </c>
      <c r="AQ163">
        <v>2.81</v>
      </c>
      <c r="AR163">
        <v>1.7499798854214006</v>
      </c>
      <c r="AS163">
        <v>-5191.0100000000093</v>
      </c>
      <c r="AT163">
        <v>0.70029081205756594</v>
      </c>
      <c r="AU163">
        <v>5693234.2599999998</v>
      </c>
    </row>
    <row r="164" spans="1:47" ht="15" x14ac:dyDescent="0.25">
      <c r="A164" t="s">
        <v>949</v>
      </c>
      <c r="B164" t="s">
        <v>596</v>
      </c>
      <c r="C164" t="s">
        <v>233</v>
      </c>
      <c r="D164"/>
      <c r="E164">
        <v>84.535000000000011</v>
      </c>
      <c r="F164" t="s">
        <v>1538</v>
      </c>
      <c r="G164">
        <v>1527254</v>
      </c>
      <c r="H164">
        <v>0.69763834481081122</v>
      </c>
      <c r="I164">
        <v>1518726</v>
      </c>
      <c r="J164">
        <v>0</v>
      </c>
      <c r="K164">
        <v>0.60648147849712475</v>
      </c>
      <c r="L164" s="126">
        <v>151468.99069999999</v>
      </c>
      <c r="M164">
        <v>36395</v>
      </c>
      <c r="N164">
        <v>11</v>
      </c>
      <c r="O164">
        <v>78.19</v>
      </c>
      <c r="P164">
        <v>0</v>
      </c>
      <c r="Q164">
        <v>11.5</v>
      </c>
      <c r="R164">
        <v>10702.4</v>
      </c>
      <c r="S164">
        <v>1034.3683679999999</v>
      </c>
      <c r="T164">
        <v>1257.6227480303701</v>
      </c>
      <c r="U164">
        <v>0.512927932073035</v>
      </c>
      <c r="V164">
        <v>0.14132636546364299</v>
      </c>
      <c r="W164">
        <v>8.9176547595275994E-3</v>
      </c>
      <c r="X164">
        <v>8802.5</v>
      </c>
      <c r="Y164">
        <v>75.59</v>
      </c>
      <c r="Z164">
        <v>50257.022092869403</v>
      </c>
      <c r="AA164">
        <v>10.9176470588235</v>
      </c>
      <c r="AB164">
        <v>13.683931313665827</v>
      </c>
      <c r="AC164">
        <v>14.36</v>
      </c>
      <c r="AD164">
        <v>72.031223398328692</v>
      </c>
      <c r="AE164">
        <v>0.75309999999999999</v>
      </c>
      <c r="AF164">
        <v>0.11903000901705245</v>
      </c>
      <c r="AG164">
        <v>0.16462717596139018</v>
      </c>
      <c r="AH164">
        <v>0.28783078578194327</v>
      </c>
      <c r="AI164">
        <v>154.2960950252106</v>
      </c>
      <c r="AJ164">
        <v>5.5723461926453171</v>
      </c>
      <c r="AK164">
        <v>1.3511977518656131</v>
      </c>
      <c r="AL164">
        <v>2.5374179662779843</v>
      </c>
      <c r="AM164">
        <v>1</v>
      </c>
      <c r="AN164">
        <v>2.0455552554083098</v>
      </c>
      <c r="AO164">
        <v>132</v>
      </c>
      <c r="AP164">
        <v>0</v>
      </c>
      <c r="AQ164">
        <v>5.55</v>
      </c>
      <c r="AR164">
        <v>3.4760372390082472</v>
      </c>
      <c r="AS164">
        <v>11161.070000000065</v>
      </c>
      <c r="AT164">
        <v>0.730515593475904</v>
      </c>
      <c r="AU164">
        <v>11070180.49</v>
      </c>
    </row>
    <row r="165" spans="1:47" ht="15" x14ac:dyDescent="0.25">
      <c r="A165" t="s">
        <v>950</v>
      </c>
      <c r="B165" t="s">
        <v>398</v>
      </c>
      <c r="C165" t="s">
        <v>164</v>
      </c>
      <c r="D165"/>
      <c r="E165">
        <v>91.930999999999997</v>
      </c>
      <c r="F165" t="s">
        <v>1538</v>
      </c>
      <c r="G165">
        <v>1107760</v>
      </c>
      <c r="H165">
        <v>0.19127005359084442</v>
      </c>
      <c r="I165">
        <v>1260762</v>
      </c>
      <c r="J165">
        <v>0</v>
      </c>
      <c r="K165">
        <v>0.67274322342984272</v>
      </c>
      <c r="L165" s="126">
        <v>131088.57060000001</v>
      </c>
      <c r="M165">
        <v>34160</v>
      </c>
      <c r="N165">
        <v>75</v>
      </c>
      <c r="O165">
        <v>148.37</v>
      </c>
      <c r="P165">
        <v>0</v>
      </c>
      <c r="Q165">
        <v>-18.079999999999984</v>
      </c>
      <c r="R165">
        <v>8416.1</v>
      </c>
      <c r="S165">
        <v>2364.8275429999999</v>
      </c>
      <c r="T165">
        <v>2688.9647473083401</v>
      </c>
      <c r="U165">
        <v>0.51450078954023704</v>
      </c>
      <c r="V165">
        <v>8.6385700980479499E-2</v>
      </c>
      <c r="W165">
        <v>6.1643387244665598E-3</v>
      </c>
      <c r="X165">
        <v>7401.6</v>
      </c>
      <c r="Y165">
        <v>129.03</v>
      </c>
      <c r="Z165">
        <v>54469.295822676904</v>
      </c>
      <c r="AA165">
        <v>12.086330935251802</v>
      </c>
      <c r="AB165">
        <v>18.327734193598388</v>
      </c>
      <c r="AC165">
        <v>18.27</v>
      </c>
      <c r="AD165">
        <v>129.43774181718663</v>
      </c>
      <c r="AE165">
        <v>0.443</v>
      </c>
      <c r="AF165">
        <v>0.12034158703106899</v>
      </c>
      <c r="AG165">
        <v>0.12158915325702749</v>
      </c>
      <c r="AH165">
        <v>0.2485736975974569</v>
      </c>
      <c r="AI165">
        <v>139.8626301435969</v>
      </c>
      <c r="AJ165">
        <v>7.2247938177057671</v>
      </c>
      <c r="AK165">
        <v>1.6231816986192029</v>
      </c>
      <c r="AL165">
        <v>2.6166946131682143</v>
      </c>
      <c r="AM165">
        <v>1</v>
      </c>
      <c r="AN165">
        <v>1.3707434761150801</v>
      </c>
      <c r="AO165">
        <v>68</v>
      </c>
      <c r="AP165">
        <v>2.119700748129676E-2</v>
      </c>
      <c r="AQ165">
        <v>22.35</v>
      </c>
      <c r="AR165">
        <v>3.1703658611685879</v>
      </c>
      <c r="AS165">
        <v>122960.22000000009</v>
      </c>
      <c r="AT165">
        <v>0.67447953340155165</v>
      </c>
      <c r="AU165">
        <v>19902553.039999999</v>
      </c>
    </row>
    <row r="166" spans="1:47" ht="15" x14ac:dyDescent="0.25">
      <c r="A166" t="s">
        <v>951</v>
      </c>
      <c r="B166" t="s">
        <v>780</v>
      </c>
      <c r="C166" t="s">
        <v>124</v>
      </c>
      <c r="D166"/>
      <c r="E166">
        <v>92.563000000000002</v>
      </c>
      <c r="F166" t="s">
        <v>1538</v>
      </c>
      <c r="G166">
        <v>-358428</v>
      </c>
      <c r="H166">
        <v>0.46201620671270704</v>
      </c>
      <c r="I166">
        <v>-351697</v>
      </c>
      <c r="J166">
        <v>2.5827819700145062E-2</v>
      </c>
      <c r="K166">
        <v>0.7790027513583262</v>
      </c>
      <c r="L166" s="126">
        <v>146047.2286</v>
      </c>
      <c r="M166">
        <v>35991</v>
      </c>
      <c r="N166">
        <v>20</v>
      </c>
      <c r="O166">
        <v>19.22</v>
      </c>
      <c r="P166">
        <v>0</v>
      </c>
      <c r="Q166">
        <v>30.699999999999996</v>
      </c>
      <c r="R166">
        <v>10740.4</v>
      </c>
      <c r="S166">
        <v>1182.9074069999999</v>
      </c>
      <c r="T166">
        <v>1381.4976147343502</v>
      </c>
      <c r="U166">
        <v>0.297511112803439</v>
      </c>
      <c r="V166">
        <v>0.142887133853242</v>
      </c>
      <c r="W166">
        <v>0</v>
      </c>
      <c r="X166">
        <v>9196.4</v>
      </c>
      <c r="Y166">
        <v>75.13</v>
      </c>
      <c r="Z166">
        <v>53847.171569279897</v>
      </c>
      <c r="AA166">
        <v>13</v>
      </c>
      <c r="AB166">
        <v>15.744807759882869</v>
      </c>
      <c r="AC166">
        <v>9</v>
      </c>
      <c r="AD166">
        <v>131.43415633333333</v>
      </c>
      <c r="AE166">
        <v>0.47620000000000001</v>
      </c>
      <c r="AF166">
        <v>0.11830224396551875</v>
      </c>
      <c r="AG166">
        <v>0.16597857512642353</v>
      </c>
      <c r="AH166">
        <v>0.29109945006713783</v>
      </c>
      <c r="AI166">
        <v>170.42077749032137</v>
      </c>
      <c r="AJ166">
        <v>6.2153600837334819</v>
      </c>
      <c r="AK166">
        <v>1.8059657129251161</v>
      </c>
      <c r="AL166">
        <v>2.9244321699273783</v>
      </c>
      <c r="AM166">
        <v>0.5</v>
      </c>
      <c r="AN166">
        <v>1.64580257366576</v>
      </c>
      <c r="AO166">
        <v>112</v>
      </c>
      <c r="AP166">
        <v>7.874015748031496E-3</v>
      </c>
      <c r="AQ166">
        <v>6.71</v>
      </c>
      <c r="AR166">
        <v>4.6209072623332625</v>
      </c>
      <c r="AS166">
        <v>-45184.140000000014</v>
      </c>
      <c r="AT166">
        <v>0.44354932150473703</v>
      </c>
      <c r="AU166">
        <v>12704840.039999999</v>
      </c>
    </row>
    <row r="167" spans="1:47" ht="15" x14ac:dyDescent="0.25">
      <c r="A167" t="s">
        <v>952</v>
      </c>
      <c r="B167" t="s">
        <v>172</v>
      </c>
      <c r="C167" t="s">
        <v>173</v>
      </c>
      <c r="D167"/>
      <c r="E167">
        <v>79.210999999999999</v>
      </c>
      <c r="F167" t="s">
        <v>1542</v>
      </c>
      <c r="G167">
        <v>6172460</v>
      </c>
      <c r="H167">
        <v>0.29993496681952148</v>
      </c>
      <c r="I167">
        <v>6172460</v>
      </c>
      <c r="J167">
        <v>7.9869310293537461E-3</v>
      </c>
      <c r="K167">
        <v>0.5927722835249023</v>
      </c>
      <c r="L167" s="126">
        <v>107635.6024</v>
      </c>
      <c r="M167">
        <v>0</v>
      </c>
      <c r="N167">
        <v>57</v>
      </c>
      <c r="O167">
        <v>877.47000000000025</v>
      </c>
      <c r="P167">
        <v>20</v>
      </c>
      <c r="Q167">
        <v>-337.02</v>
      </c>
      <c r="R167">
        <v>11013.300000000001</v>
      </c>
      <c r="S167">
        <v>6072.0620929999995</v>
      </c>
      <c r="T167">
        <v>7859.2384480289102</v>
      </c>
      <c r="U167">
        <v>0.68487450808418504</v>
      </c>
      <c r="V167">
        <v>0.15808311678936601</v>
      </c>
      <c r="W167">
        <v>1.8129147119049401E-2</v>
      </c>
      <c r="X167">
        <v>8508.9</v>
      </c>
      <c r="Y167">
        <v>406.52</v>
      </c>
      <c r="Z167">
        <v>57210.872173570802</v>
      </c>
      <c r="AA167">
        <v>11.823399558498901</v>
      </c>
      <c r="AB167">
        <v>14.936687230640558</v>
      </c>
      <c r="AC167">
        <v>44.5</v>
      </c>
      <c r="AD167">
        <v>136.45083355056178</v>
      </c>
      <c r="AE167">
        <v>0.40970000000000001</v>
      </c>
      <c r="AF167">
        <v>0.13167319846324527</v>
      </c>
      <c r="AG167">
        <v>0.11857074820164722</v>
      </c>
      <c r="AH167">
        <v>0.25577451879781243</v>
      </c>
      <c r="AI167">
        <v>159.72102807019172</v>
      </c>
      <c r="AJ167">
        <v>6.3730465253919224</v>
      </c>
      <c r="AK167">
        <v>1.1866732004173903</v>
      </c>
      <c r="AL167">
        <v>2.8980162316102924</v>
      </c>
      <c r="AM167">
        <v>0.5</v>
      </c>
      <c r="AN167">
        <v>0.70582338746728901</v>
      </c>
      <c r="AO167">
        <v>26</v>
      </c>
      <c r="AP167">
        <v>0.15253333333333333</v>
      </c>
      <c r="AQ167">
        <v>65.150000000000006</v>
      </c>
      <c r="AR167">
        <v>4.7786350838831293</v>
      </c>
      <c r="AS167">
        <v>-116487.02000000002</v>
      </c>
      <c r="AT167">
        <v>0.58827992328012946</v>
      </c>
      <c r="AU167">
        <v>66890495.520000003</v>
      </c>
    </row>
    <row r="168" spans="1:47" ht="15" x14ac:dyDescent="0.25">
      <c r="A168" t="s">
        <v>953</v>
      </c>
      <c r="B168" t="s">
        <v>174</v>
      </c>
      <c r="C168" t="s">
        <v>109</v>
      </c>
      <c r="D168"/>
      <c r="E168">
        <v>70.028000000000006</v>
      </c>
      <c r="F168" t="s">
        <v>1538</v>
      </c>
      <c r="G168">
        <v>770770</v>
      </c>
      <c r="H168">
        <v>4.0447992764898071E-2</v>
      </c>
      <c r="I168">
        <v>536729</v>
      </c>
      <c r="J168">
        <v>4.820993269094501E-3</v>
      </c>
      <c r="K168">
        <v>0.72484726704499458</v>
      </c>
      <c r="L168" s="126">
        <v>80410.648700000005</v>
      </c>
      <c r="M168">
        <v>29525</v>
      </c>
      <c r="N168">
        <v>28</v>
      </c>
      <c r="O168">
        <v>1348.9700000000003</v>
      </c>
      <c r="P168">
        <v>811.34</v>
      </c>
      <c r="Q168">
        <v>-208.5</v>
      </c>
      <c r="R168">
        <v>14121.5</v>
      </c>
      <c r="S168">
        <v>5340.5081749999999</v>
      </c>
      <c r="T168">
        <v>7293.22892568727</v>
      </c>
      <c r="U168">
        <v>0.767021738151351</v>
      </c>
      <c r="V168">
        <v>0.194852767920349</v>
      </c>
      <c r="W168">
        <v>4.8840144318288599E-3</v>
      </c>
      <c r="X168">
        <v>10340.5</v>
      </c>
      <c r="Y168">
        <v>382.38</v>
      </c>
      <c r="Z168">
        <v>65861.5809142738</v>
      </c>
      <c r="AA168">
        <v>10.779376498801</v>
      </c>
      <c r="AB168">
        <v>13.966494521156964</v>
      </c>
      <c r="AC168">
        <v>75.58</v>
      </c>
      <c r="AD168">
        <v>70.660335736967454</v>
      </c>
      <c r="AE168">
        <v>0.60909999999999997</v>
      </c>
      <c r="AF168">
        <v>0.12353817714816229</v>
      </c>
      <c r="AG168">
        <v>0.1288197159021629</v>
      </c>
      <c r="AH168">
        <v>0.28543346429733191</v>
      </c>
      <c r="AI168">
        <v>185.75011356480135</v>
      </c>
      <c r="AJ168">
        <v>6.4755434778225807</v>
      </c>
      <c r="AK168">
        <v>1.4256433266129032</v>
      </c>
      <c r="AL168">
        <v>2.9220959475806452</v>
      </c>
      <c r="AM168">
        <v>2.5</v>
      </c>
      <c r="AN168">
        <v>0.55417634631416401</v>
      </c>
      <c r="AO168">
        <v>11</v>
      </c>
      <c r="AP168">
        <v>0.17539964476021314</v>
      </c>
      <c r="AQ168">
        <v>172.73</v>
      </c>
      <c r="AR168">
        <v>3.9223551714985918</v>
      </c>
      <c r="AS168">
        <v>336493.18000000017</v>
      </c>
      <c r="AT168">
        <v>0.60078864436279356</v>
      </c>
      <c r="AU168">
        <v>75415936.700000003</v>
      </c>
    </row>
    <row r="169" spans="1:47" ht="15" x14ac:dyDescent="0.25">
      <c r="A169" t="s">
        <v>954</v>
      </c>
      <c r="B169" t="s">
        <v>496</v>
      </c>
      <c r="C169" t="s">
        <v>392</v>
      </c>
      <c r="D169"/>
      <c r="E169">
        <v>95.981000000000009</v>
      </c>
      <c r="F169" t="s">
        <v>1538</v>
      </c>
      <c r="G169">
        <v>1714449</v>
      </c>
      <c r="H169">
        <v>0.57789865074877111</v>
      </c>
      <c r="I169">
        <v>1700676</v>
      </c>
      <c r="J169">
        <v>0</v>
      </c>
      <c r="K169">
        <v>0.67353375925636583</v>
      </c>
      <c r="L169" s="126">
        <v>192264.7482</v>
      </c>
      <c r="M169">
        <v>41603</v>
      </c>
      <c r="N169">
        <v>48</v>
      </c>
      <c r="O169">
        <v>12.43</v>
      </c>
      <c r="P169">
        <v>0</v>
      </c>
      <c r="Q169">
        <v>22.549999999999997</v>
      </c>
      <c r="R169">
        <v>11396.1</v>
      </c>
      <c r="S169">
        <v>1171.104904</v>
      </c>
      <c r="T169">
        <v>1391.8184001413501</v>
      </c>
      <c r="U169">
        <v>0.29528712655787798</v>
      </c>
      <c r="V169">
        <v>0.16578946287120999</v>
      </c>
      <c r="W169">
        <v>4.2644668150070304E-3</v>
      </c>
      <c r="X169">
        <v>9588.9</v>
      </c>
      <c r="Y169">
        <v>78.070000000000007</v>
      </c>
      <c r="Z169">
        <v>54239.676572306897</v>
      </c>
      <c r="AA169">
        <v>12.1829268292683</v>
      </c>
      <c r="AB169">
        <v>15.000703266299475</v>
      </c>
      <c r="AC169">
        <v>13</v>
      </c>
      <c r="AD169">
        <v>90.084992615384621</v>
      </c>
      <c r="AE169">
        <v>0.54259999999999997</v>
      </c>
      <c r="AF169">
        <v>0.12676233398579101</v>
      </c>
      <c r="AG169">
        <v>0.14886001066547233</v>
      </c>
      <c r="AH169">
        <v>0.27878511388445415</v>
      </c>
      <c r="AI169">
        <v>200.94954704416472</v>
      </c>
      <c r="AJ169">
        <v>4.9029345225701455</v>
      </c>
      <c r="AK169">
        <v>1.0394690502394479</v>
      </c>
      <c r="AL169">
        <v>1.7037034755006737</v>
      </c>
      <c r="AM169">
        <v>2.2999999999999998</v>
      </c>
      <c r="AN169">
        <v>0.98211729585473895</v>
      </c>
      <c r="AO169">
        <v>131</v>
      </c>
      <c r="AP169">
        <v>5.6441717791411043E-2</v>
      </c>
      <c r="AQ169">
        <v>6.06</v>
      </c>
      <c r="AR169">
        <v>3.3756617529074431</v>
      </c>
      <c r="AS169">
        <v>-1967.0799999999581</v>
      </c>
      <c r="AT169">
        <v>0.48584223350005051</v>
      </c>
      <c r="AU169">
        <v>13345974.869999999</v>
      </c>
    </row>
    <row r="170" spans="1:47" ht="15" x14ac:dyDescent="0.25">
      <c r="A170" t="s">
        <v>955</v>
      </c>
      <c r="B170" t="s">
        <v>751</v>
      </c>
      <c r="C170" t="s">
        <v>371</v>
      </c>
      <c r="D170"/>
      <c r="E170">
        <v>97.268000000000001</v>
      </c>
      <c r="F170" t="s">
        <v>1538</v>
      </c>
      <c r="G170">
        <v>628329</v>
      </c>
      <c r="H170">
        <v>0.47622439993185389</v>
      </c>
      <c r="I170">
        <v>471963</v>
      </c>
      <c r="J170">
        <v>0</v>
      </c>
      <c r="K170">
        <v>0.69389708259497196</v>
      </c>
      <c r="L170" s="126">
        <v>236211.90839999999</v>
      </c>
      <c r="M170">
        <v>51271</v>
      </c>
      <c r="N170">
        <v>113</v>
      </c>
      <c r="O170">
        <v>27.619999999999994</v>
      </c>
      <c r="P170">
        <v>0</v>
      </c>
      <c r="Q170">
        <v>53.19</v>
      </c>
      <c r="R170">
        <v>10744.7</v>
      </c>
      <c r="S170">
        <v>1039.5032659999999</v>
      </c>
      <c r="T170">
        <v>1147.66497656704</v>
      </c>
      <c r="U170">
        <v>0.15015482019659199</v>
      </c>
      <c r="V170">
        <v>9.0681731441524902E-2</v>
      </c>
      <c r="W170">
        <v>4.7425728819210904E-3</v>
      </c>
      <c r="X170">
        <v>9732.1</v>
      </c>
      <c r="Y170">
        <v>59.4</v>
      </c>
      <c r="Z170">
        <v>62252.474747474698</v>
      </c>
      <c r="AA170">
        <v>8.6363636363636402</v>
      </c>
      <c r="AB170">
        <v>17.500054983164983</v>
      </c>
      <c r="AC170">
        <v>10.200000000000001</v>
      </c>
      <c r="AD170">
        <v>101.91208490196077</v>
      </c>
      <c r="AE170">
        <v>0.74199999999999999</v>
      </c>
      <c r="AF170">
        <v>0.11359083685279424</v>
      </c>
      <c r="AG170">
        <v>0.14823038447805484</v>
      </c>
      <c r="AH170">
        <v>0.27465629611907744</v>
      </c>
      <c r="AI170">
        <v>165.1009723715481</v>
      </c>
      <c r="AJ170">
        <v>9.4126294843931166</v>
      </c>
      <c r="AK170">
        <v>1.6102469948666553</v>
      </c>
      <c r="AL170">
        <v>3.1460196477162148</v>
      </c>
      <c r="AM170">
        <v>0</v>
      </c>
      <c r="AN170">
        <v>1.26211281287177</v>
      </c>
      <c r="AO170">
        <v>133</v>
      </c>
      <c r="AP170">
        <v>4.8611111111111112E-2</v>
      </c>
      <c r="AQ170">
        <v>4.2</v>
      </c>
      <c r="AR170">
        <v>1.8453998815555701</v>
      </c>
      <c r="AS170">
        <v>45005.320000000007</v>
      </c>
      <c r="AT170">
        <v>0.40296490355936349</v>
      </c>
      <c r="AU170">
        <v>11169140.4</v>
      </c>
    </row>
    <row r="171" spans="1:47" ht="15" x14ac:dyDescent="0.25">
      <c r="A171" t="s">
        <v>956</v>
      </c>
      <c r="B171" t="s">
        <v>175</v>
      </c>
      <c r="C171" t="s">
        <v>176</v>
      </c>
      <c r="D171"/>
      <c r="E171">
        <v>90.653000000000006</v>
      </c>
      <c r="F171" t="s">
        <v>1542</v>
      </c>
      <c r="G171">
        <v>5416296</v>
      </c>
      <c r="H171">
        <v>0.35201858672657232</v>
      </c>
      <c r="I171">
        <v>5651225</v>
      </c>
      <c r="J171">
        <v>0</v>
      </c>
      <c r="K171">
        <v>0.62695381140734718</v>
      </c>
      <c r="L171" s="126">
        <v>129629.85890000001</v>
      </c>
      <c r="M171">
        <v>0</v>
      </c>
      <c r="N171">
        <v>171</v>
      </c>
      <c r="O171">
        <v>455.58</v>
      </c>
      <c r="P171">
        <v>0</v>
      </c>
      <c r="Q171">
        <v>-0.15</v>
      </c>
      <c r="R171">
        <v>9328.1</v>
      </c>
      <c r="S171">
        <v>4114.2664249999998</v>
      </c>
      <c r="T171">
        <v>5340.6196383585902</v>
      </c>
      <c r="U171">
        <v>0.76669382343171899</v>
      </c>
      <c r="V171">
        <v>0.15211107749299399</v>
      </c>
      <c r="W171">
        <v>2.1763288457917501E-2</v>
      </c>
      <c r="X171">
        <v>7186.1</v>
      </c>
      <c r="Y171">
        <v>241.37</v>
      </c>
      <c r="Z171">
        <v>55085.6437005427</v>
      </c>
      <c r="AA171">
        <v>14.0833333333333</v>
      </c>
      <c r="AB171">
        <v>17.045475514769855</v>
      </c>
      <c r="AC171">
        <v>24.8</v>
      </c>
      <c r="AD171">
        <v>165.89783971774193</v>
      </c>
      <c r="AE171">
        <v>0.2215</v>
      </c>
      <c r="AF171">
        <v>0.11021883203613166</v>
      </c>
      <c r="AG171">
        <v>0.16671198959545283</v>
      </c>
      <c r="AH171">
        <v>0.28120954371394308</v>
      </c>
      <c r="AI171">
        <v>135.67035829479613</v>
      </c>
      <c r="AJ171">
        <v>6.3157474237885713</v>
      </c>
      <c r="AK171">
        <v>1.1222522859845498</v>
      </c>
      <c r="AL171">
        <v>3.9184221152881484</v>
      </c>
      <c r="AM171">
        <v>0</v>
      </c>
      <c r="AN171">
        <v>0.81493290239808203</v>
      </c>
      <c r="AO171">
        <v>38</v>
      </c>
      <c r="AP171">
        <v>7.0525105404369487E-2</v>
      </c>
      <c r="AQ171">
        <v>62.37</v>
      </c>
      <c r="AR171">
        <v>3.3804169668437014</v>
      </c>
      <c r="AS171">
        <v>219982.79999999981</v>
      </c>
      <c r="AT171">
        <v>0.62001332351732674</v>
      </c>
      <c r="AU171">
        <v>38378182.030000001</v>
      </c>
    </row>
    <row r="172" spans="1:47" ht="15" x14ac:dyDescent="0.25">
      <c r="A172" t="s">
        <v>957</v>
      </c>
      <c r="B172" t="s">
        <v>423</v>
      </c>
      <c r="C172" t="s">
        <v>198</v>
      </c>
      <c r="D172"/>
      <c r="E172">
        <v>93.166000000000011</v>
      </c>
      <c r="F172" t="s">
        <v>1538</v>
      </c>
      <c r="G172">
        <v>-529211</v>
      </c>
      <c r="H172">
        <v>0.38294819974159361</v>
      </c>
      <c r="I172">
        <v>170789</v>
      </c>
      <c r="J172">
        <v>0</v>
      </c>
      <c r="K172">
        <v>0.68381924302468311</v>
      </c>
      <c r="L172" s="126">
        <v>139508.90710000001</v>
      </c>
      <c r="M172">
        <v>39148</v>
      </c>
      <c r="N172">
        <v>250</v>
      </c>
      <c r="O172">
        <v>220.39000000000001</v>
      </c>
      <c r="P172">
        <v>0</v>
      </c>
      <c r="Q172">
        <v>71.759999999999991</v>
      </c>
      <c r="R172">
        <v>8352.9</v>
      </c>
      <c r="S172">
        <v>9111.1686460000001</v>
      </c>
      <c r="T172">
        <v>11086.6466703969</v>
      </c>
      <c r="U172">
        <v>0.39320055705179002</v>
      </c>
      <c r="V172">
        <v>0.13684108937522099</v>
      </c>
      <c r="W172">
        <v>6.3887879109289794E-2</v>
      </c>
      <c r="X172">
        <v>6864.6</v>
      </c>
      <c r="Y172">
        <v>502.90000000000003</v>
      </c>
      <c r="Z172">
        <v>55226.544044541704</v>
      </c>
      <c r="AA172">
        <v>12.158699808795397</v>
      </c>
      <c r="AB172">
        <v>18.117257200238615</v>
      </c>
      <c r="AC172">
        <v>45</v>
      </c>
      <c r="AD172">
        <v>202.47041435555556</v>
      </c>
      <c r="AE172">
        <v>0.35439999999999999</v>
      </c>
      <c r="AF172">
        <v>0.12489464157130963</v>
      </c>
      <c r="AG172">
        <v>0.12538721174626979</v>
      </c>
      <c r="AH172">
        <v>0.2513860940079139</v>
      </c>
      <c r="AI172">
        <v>121.43557462145564</v>
      </c>
      <c r="AJ172">
        <v>4.6554320601579864</v>
      </c>
      <c r="AK172">
        <v>1.1323847815476944</v>
      </c>
      <c r="AL172">
        <v>2.5544438368793045</v>
      </c>
      <c r="AM172">
        <v>0.5</v>
      </c>
      <c r="AN172">
        <v>1.0211640837228499</v>
      </c>
      <c r="AO172">
        <v>35</v>
      </c>
      <c r="AP172">
        <v>6.418649209643941E-2</v>
      </c>
      <c r="AQ172">
        <v>157.11000000000001</v>
      </c>
      <c r="AR172">
        <v>2.4904473411802606</v>
      </c>
      <c r="AS172">
        <v>359592.25</v>
      </c>
      <c r="AT172">
        <v>0.44648864392596749</v>
      </c>
      <c r="AU172">
        <v>76104922.680000007</v>
      </c>
    </row>
    <row r="173" spans="1:47" ht="15" x14ac:dyDescent="0.25">
      <c r="A173" t="s">
        <v>958</v>
      </c>
      <c r="B173" t="s">
        <v>535</v>
      </c>
      <c r="C173" t="s">
        <v>202</v>
      </c>
      <c r="D173"/>
      <c r="E173">
        <v>96.228999999999999</v>
      </c>
      <c r="F173" t="s">
        <v>1542</v>
      </c>
      <c r="G173">
        <v>1740896</v>
      </c>
      <c r="H173">
        <v>0.46587936069016628</v>
      </c>
      <c r="I173">
        <v>1766183</v>
      </c>
      <c r="J173">
        <v>0</v>
      </c>
      <c r="K173">
        <v>0.578041117532889</v>
      </c>
      <c r="L173" s="126">
        <v>79189.480800000005</v>
      </c>
      <c r="M173">
        <v>35024</v>
      </c>
      <c r="N173">
        <v>9</v>
      </c>
      <c r="O173">
        <v>22.339999999999996</v>
      </c>
      <c r="P173">
        <v>0</v>
      </c>
      <c r="Q173">
        <v>29.929999999999993</v>
      </c>
      <c r="R173">
        <v>9437</v>
      </c>
      <c r="S173">
        <v>928.78330900000003</v>
      </c>
      <c r="T173">
        <v>1050.17288702873</v>
      </c>
      <c r="U173">
        <v>0.36731884896523298</v>
      </c>
      <c r="V173">
        <v>0.107297586029294</v>
      </c>
      <c r="W173">
        <v>2.1533548036660501E-3</v>
      </c>
      <c r="X173">
        <v>8346.1</v>
      </c>
      <c r="Y173">
        <v>54</v>
      </c>
      <c r="Z173">
        <v>48144.685185185204</v>
      </c>
      <c r="AA173">
        <v>12.462962962962999</v>
      </c>
      <c r="AB173">
        <v>17.199690907407408</v>
      </c>
      <c r="AC173">
        <v>6.69</v>
      </c>
      <c r="AD173">
        <v>138.83158579970103</v>
      </c>
      <c r="AE173">
        <v>0.59809999999999997</v>
      </c>
      <c r="AF173">
        <v>0.10777669221260777</v>
      </c>
      <c r="AG173">
        <v>0.20407251903642218</v>
      </c>
      <c r="AH173">
        <v>0.31408402519629158</v>
      </c>
      <c r="AI173">
        <v>149.61293840391355</v>
      </c>
      <c r="AJ173">
        <v>6.8163178082586109</v>
      </c>
      <c r="AK173">
        <v>1.6065673800716764</v>
      </c>
      <c r="AL173">
        <v>2.568657004274673</v>
      </c>
      <c r="AM173">
        <v>5</v>
      </c>
      <c r="AN173">
        <v>1.72027726375761</v>
      </c>
      <c r="AO173">
        <v>60</v>
      </c>
      <c r="AP173">
        <v>9.7244732576985422E-3</v>
      </c>
      <c r="AQ173">
        <v>9.48</v>
      </c>
      <c r="AR173">
        <v>1.9772443378197049</v>
      </c>
      <c r="AS173">
        <v>3277.8699999999953</v>
      </c>
      <c r="AT173">
        <v>0.38962562555888669</v>
      </c>
      <c r="AU173">
        <v>8764888.5199999996</v>
      </c>
    </row>
    <row r="174" spans="1:47" ht="15" x14ac:dyDescent="0.25">
      <c r="A174" t="s">
        <v>959</v>
      </c>
      <c r="B174" t="s">
        <v>482</v>
      </c>
      <c r="C174" t="s">
        <v>216</v>
      </c>
      <c r="D174"/>
      <c r="E174">
        <v>89.035000000000011</v>
      </c>
      <c r="F174" t="s">
        <v>1538</v>
      </c>
      <c r="G174">
        <v>1249187</v>
      </c>
      <c r="H174">
        <v>0.41011991541643794</v>
      </c>
      <c r="I174">
        <v>465162</v>
      </c>
      <c r="J174">
        <v>0</v>
      </c>
      <c r="K174">
        <v>0.64652292191977712</v>
      </c>
      <c r="L174" s="126">
        <v>132222.80660000001</v>
      </c>
      <c r="M174">
        <v>38505</v>
      </c>
      <c r="N174">
        <v>66</v>
      </c>
      <c r="O174">
        <v>56.61</v>
      </c>
      <c r="P174">
        <v>0</v>
      </c>
      <c r="Q174">
        <v>182.36</v>
      </c>
      <c r="R174">
        <v>10150.200000000001</v>
      </c>
      <c r="S174">
        <v>1857.7141079999999</v>
      </c>
      <c r="T174">
        <v>2141.1392131899001</v>
      </c>
      <c r="U174">
        <v>0.34911186344933498</v>
      </c>
      <c r="V174">
        <v>0.11481891647452599</v>
      </c>
      <c r="W174">
        <v>0</v>
      </c>
      <c r="X174">
        <v>8806.6</v>
      </c>
      <c r="Y174">
        <v>100.53</v>
      </c>
      <c r="Z174">
        <v>58250.671441360799</v>
      </c>
      <c r="AA174">
        <v>13.216216216216198</v>
      </c>
      <c r="AB174">
        <v>18.479201313040882</v>
      </c>
      <c r="AC174">
        <v>11</v>
      </c>
      <c r="AD174">
        <v>168.8831007272727</v>
      </c>
      <c r="AE174">
        <v>0.90810000000000002</v>
      </c>
      <c r="AF174">
        <v>0.11436690894664951</v>
      </c>
      <c r="AG174">
        <v>0.16472183058014125</v>
      </c>
      <c r="AH174">
        <v>0.28639342994607425</v>
      </c>
      <c r="AI174">
        <v>171.29815542101704</v>
      </c>
      <c r="AJ174">
        <v>6.3604261791259589</v>
      </c>
      <c r="AK174">
        <v>1.7476054213554646</v>
      </c>
      <c r="AL174">
        <v>2.4006594432206345</v>
      </c>
      <c r="AM174">
        <v>3</v>
      </c>
      <c r="AN174">
        <v>1.34742523879569</v>
      </c>
      <c r="AO174">
        <v>101</v>
      </c>
      <c r="AP174">
        <v>7.3126142595978062E-3</v>
      </c>
      <c r="AQ174">
        <v>10.45</v>
      </c>
      <c r="AR174">
        <v>3.275576030772021</v>
      </c>
      <c r="AS174">
        <v>35397.550000000047</v>
      </c>
      <c r="AT174">
        <v>0.61872933906912131</v>
      </c>
      <c r="AU174">
        <v>18856132.350000001</v>
      </c>
    </row>
    <row r="175" spans="1:47" ht="15" x14ac:dyDescent="0.25">
      <c r="A175" t="s">
        <v>960</v>
      </c>
      <c r="B175" t="s">
        <v>557</v>
      </c>
      <c r="C175" t="s">
        <v>206</v>
      </c>
      <c r="D175"/>
      <c r="E175">
        <v>96.846000000000004</v>
      </c>
      <c r="F175" t="s">
        <v>1542</v>
      </c>
      <c r="G175">
        <v>-134547</v>
      </c>
      <c r="H175">
        <v>0.22073622675174107</v>
      </c>
      <c r="I175">
        <v>-185571</v>
      </c>
      <c r="J175">
        <v>1.4784191320453213E-2</v>
      </c>
      <c r="K175">
        <v>0.7457763327634106</v>
      </c>
      <c r="L175" s="126">
        <v>117117.6171</v>
      </c>
      <c r="M175">
        <v>37074</v>
      </c>
      <c r="N175">
        <v>23</v>
      </c>
      <c r="O175">
        <v>41.519999999999996</v>
      </c>
      <c r="P175">
        <v>0</v>
      </c>
      <c r="Q175">
        <v>60.53</v>
      </c>
      <c r="R175">
        <v>8419</v>
      </c>
      <c r="S175">
        <v>1634.9072630000001</v>
      </c>
      <c r="T175">
        <v>1972.0864672340101</v>
      </c>
      <c r="U175">
        <v>0.51438667625516599</v>
      </c>
      <c r="V175">
        <v>0.140872289953244</v>
      </c>
      <c r="W175">
        <v>0</v>
      </c>
      <c r="X175">
        <v>6979.5</v>
      </c>
      <c r="Y175">
        <v>89.13</v>
      </c>
      <c r="Z175">
        <v>50934.888365309103</v>
      </c>
      <c r="AA175">
        <v>8.2934782608695716</v>
      </c>
      <c r="AB175">
        <v>18.342951452933917</v>
      </c>
      <c r="AC175">
        <v>10.14</v>
      </c>
      <c r="AD175">
        <v>161.23345788954634</v>
      </c>
      <c r="AE175">
        <v>0.63129999999999997</v>
      </c>
      <c r="AF175">
        <v>0.10479413318747234</v>
      </c>
      <c r="AG175">
        <v>0.15921683043498702</v>
      </c>
      <c r="AH175">
        <v>0.27858397767879955</v>
      </c>
      <c r="AI175">
        <v>194.70095167104287</v>
      </c>
      <c r="AJ175">
        <v>5.9346744764669292</v>
      </c>
      <c r="AK175">
        <v>1.5719915933123481</v>
      </c>
      <c r="AL175">
        <v>3.5772378564831393</v>
      </c>
      <c r="AM175">
        <v>0.5</v>
      </c>
      <c r="AN175">
        <v>0.70063802089682203</v>
      </c>
      <c r="AO175">
        <v>37</v>
      </c>
      <c r="AP175">
        <v>0</v>
      </c>
      <c r="AQ175">
        <v>15.73</v>
      </c>
      <c r="AR175">
        <v>4.2453801177432977</v>
      </c>
      <c r="AS175">
        <v>-159044.14000000001</v>
      </c>
      <c r="AT175">
        <v>0.40499069103604701</v>
      </c>
      <c r="AU175">
        <v>13764269.02</v>
      </c>
    </row>
    <row r="176" spans="1:47" ht="15" x14ac:dyDescent="0.25">
      <c r="A176" t="s">
        <v>961</v>
      </c>
      <c r="B176" t="s">
        <v>703</v>
      </c>
      <c r="C176" t="s">
        <v>289</v>
      </c>
      <c r="D176"/>
      <c r="E176">
        <v>88.185000000000002</v>
      </c>
      <c r="F176" t="s">
        <v>1538</v>
      </c>
      <c r="G176">
        <v>73269</v>
      </c>
      <c r="H176">
        <v>0.80005302591242367</v>
      </c>
      <c r="I176">
        <v>21609</v>
      </c>
      <c r="J176">
        <v>0</v>
      </c>
      <c r="K176">
        <v>0.61405759509331892</v>
      </c>
      <c r="L176" s="126">
        <v>190655.75090000001</v>
      </c>
      <c r="M176">
        <v>36577</v>
      </c>
      <c r="N176">
        <v>4</v>
      </c>
      <c r="O176">
        <v>4.37</v>
      </c>
      <c r="P176">
        <v>0</v>
      </c>
      <c r="Q176">
        <v>273.19</v>
      </c>
      <c r="R176">
        <v>9112.1</v>
      </c>
      <c r="S176">
        <v>621.26301699999999</v>
      </c>
      <c r="T176">
        <v>720.71707095928002</v>
      </c>
      <c r="U176">
        <v>0.32528701124985798</v>
      </c>
      <c r="V176">
        <v>0.14612619537273999</v>
      </c>
      <c r="W176">
        <v>0</v>
      </c>
      <c r="X176">
        <v>7854.7</v>
      </c>
      <c r="Y176">
        <v>30.7</v>
      </c>
      <c r="Z176">
        <v>48072.306188925104</v>
      </c>
      <c r="AA176">
        <v>10.34375</v>
      </c>
      <c r="AB176">
        <v>20.236580358306188</v>
      </c>
      <c r="AC176">
        <v>4.0999999999999996</v>
      </c>
      <c r="AD176">
        <v>151.52756512195123</v>
      </c>
      <c r="AE176">
        <v>0.29899999999999999</v>
      </c>
      <c r="AF176">
        <v>0.11271104224052382</v>
      </c>
      <c r="AG176">
        <v>0.12328938252811797</v>
      </c>
      <c r="AH176">
        <v>0.24956282813809774</v>
      </c>
      <c r="AI176">
        <v>167.4009190217096</v>
      </c>
      <c r="AJ176">
        <v>7.1250014423076928</v>
      </c>
      <c r="AK176">
        <v>1.552190096153846</v>
      </c>
      <c r="AL176">
        <v>3.5530593269230768</v>
      </c>
      <c r="AM176">
        <v>0</v>
      </c>
      <c r="AN176">
        <v>1.19584114451374</v>
      </c>
      <c r="AO176">
        <v>56</v>
      </c>
      <c r="AP176">
        <v>5.1679586563307496E-3</v>
      </c>
      <c r="AQ176">
        <v>6.79</v>
      </c>
      <c r="AR176">
        <v>3.2917138176548422</v>
      </c>
      <c r="AS176">
        <v>-44313.260000000009</v>
      </c>
      <c r="AT176">
        <v>0.44286127743756126</v>
      </c>
      <c r="AU176">
        <v>5660986.7000000002</v>
      </c>
    </row>
    <row r="177" spans="1:47" ht="15" x14ac:dyDescent="0.25">
      <c r="A177" t="s">
        <v>962</v>
      </c>
      <c r="B177" t="s">
        <v>709</v>
      </c>
      <c r="C177" t="s">
        <v>100</v>
      </c>
      <c r="D177"/>
      <c r="E177">
        <v>86.231999999999999</v>
      </c>
      <c r="F177" t="s">
        <v>1541</v>
      </c>
      <c r="G177">
        <v>2006330</v>
      </c>
      <c r="H177">
        <v>0.31040563027506607</v>
      </c>
      <c r="I177">
        <v>2006330</v>
      </c>
      <c r="J177">
        <v>0</v>
      </c>
      <c r="K177">
        <v>0.65540022272920162</v>
      </c>
      <c r="L177" s="126">
        <v>106693.6839</v>
      </c>
      <c r="M177">
        <v>33282</v>
      </c>
      <c r="N177">
        <v>51</v>
      </c>
      <c r="O177">
        <v>28.08</v>
      </c>
      <c r="P177">
        <v>0</v>
      </c>
      <c r="Q177">
        <v>-5.9200000000000017</v>
      </c>
      <c r="R177">
        <v>9119</v>
      </c>
      <c r="S177">
        <v>1518.118768</v>
      </c>
      <c r="T177">
        <v>1860.90543409783</v>
      </c>
      <c r="U177">
        <v>0.48632802094440603</v>
      </c>
      <c r="V177">
        <v>0.15998668820883699</v>
      </c>
      <c r="W177">
        <v>2.6348399639836298E-3</v>
      </c>
      <c r="X177">
        <v>7439.2</v>
      </c>
      <c r="Y177">
        <v>95.210000000000008</v>
      </c>
      <c r="Z177">
        <v>47613.070265728398</v>
      </c>
      <c r="AA177">
        <v>9.8989898989899014</v>
      </c>
      <c r="AB177">
        <v>15.944950824493224</v>
      </c>
      <c r="AC177">
        <v>11</v>
      </c>
      <c r="AD177">
        <v>138.01079709090911</v>
      </c>
      <c r="AE177">
        <v>0.69779999999999998</v>
      </c>
      <c r="AF177">
        <v>0.15681418225519714</v>
      </c>
      <c r="AG177">
        <v>0.15341689765904454</v>
      </c>
      <c r="AH177">
        <v>0.31329412150465347</v>
      </c>
      <c r="AI177">
        <v>190.37245707774557</v>
      </c>
      <c r="AJ177">
        <v>4.9768870411891708</v>
      </c>
      <c r="AK177">
        <v>1.1371418092232741</v>
      </c>
      <c r="AL177">
        <v>2.5328522393843773</v>
      </c>
      <c r="AM177">
        <v>1.5</v>
      </c>
      <c r="AN177">
        <v>1.13512969326571</v>
      </c>
      <c r="AO177">
        <v>65</v>
      </c>
      <c r="AP177">
        <v>1.231060606060606E-2</v>
      </c>
      <c r="AQ177">
        <v>15.4</v>
      </c>
      <c r="AR177">
        <v>2.2403653428582442</v>
      </c>
      <c r="AS177">
        <v>-16081.109999999986</v>
      </c>
      <c r="AT177">
        <v>0.54244767758513079</v>
      </c>
      <c r="AU177">
        <v>13843666.74</v>
      </c>
    </row>
    <row r="178" spans="1:47" ht="15" x14ac:dyDescent="0.25">
      <c r="A178" t="s">
        <v>963</v>
      </c>
      <c r="B178" t="s">
        <v>358</v>
      </c>
      <c r="C178" t="s">
        <v>269</v>
      </c>
      <c r="D178"/>
      <c r="E178">
        <v>84.323999999999998</v>
      </c>
      <c r="F178" t="s">
        <v>1542</v>
      </c>
      <c r="G178">
        <v>293719</v>
      </c>
      <c r="H178">
        <v>0.19841824918244219</v>
      </c>
      <c r="I178">
        <v>293719</v>
      </c>
      <c r="J178">
        <v>0</v>
      </c>
      <c r="K178">
        <v>0.62701580211309682</v>
      </c>
      <c r="L178" s="126">
        <v>126136.32279999999</v>
      </c>
      <c r="M178">
        <v>32308</v>
      </c>
      <c r="N178">
        <v>0</v>
      </c>
      <c r="O178">
        <v>11.34</v>
      </c>
      <c r="P178">
        <v>0</v>
      </c>
      <c r="Q178">
        <v>276.70999999999998</v>
      </c>
      <c r="R178">
        <v>9162.1</v>
      </c>
      <c r="S178">
        <v>657.08756900000003</v>
      </c>
      <c r="T178">
        <v>747.40590217570002</v>
      </c>
      <c r="U178">
        <v>0</v>
      </c>
      <c r="V178">
        <v>0.11748470469086</v>
      </c>
      <c r="W178">
        <v>9.1312030284353193E-3</v>
      </c>
      <c r="X178">
        <v>8054.9000000000005</v>
      </c>
      <c r="Y178">
        <v>29.900000000000002</v>
      </c>
      <c r="Z178">
        <v>56183.678929765898</v>
      </c>
      <c r="AA178">
        <v>11.40625</v>
      </c>
      <c r="AB178">
        <v>21.976172876254179</v>
      </c>
      <c r="AC178">
        <v>4.1500000000000004</v>
      </c>
      <c r="AD178">
        <v>158.33435397590361</v>
      </c>
      <c r="AE178">
        <v>0.52049999999999996</v>
      </c>
      <c r="AF178">
        <v>0.11595927929319649</v>
      </c>
      <c r="AG178">
        <v>0.14712021152342469</v>
      </c>
      <c r="AH178">
        <v>0.26605159848553833</v>
      </c>
      <c r="AI178">
        <v>125.80362785709616</v>
      </c>
      <c r="AJ178">
        <v>8.1681530049356432</v>
      </c>
      <c r="AK178">
        <v>1.3867683634955967</v>
      </c>
      <c r="AL178">
        <v>4.4907450643569149</v>
      </c>
      <c r="AM178">
        <v>0</v>
      </c>
      <c r="AN178">
        <v>0</v>
      </c>
      <c r="AO178" t="s">
        <v>1552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6020302.8799999999</v>
      </c>
    </row>
    <row r="179" spans="1:47" ht="15" x14ac:dyDescent="0.25">
      <c r="A179" t="s">
        <v>964</v>
      </c>
      <c r="B179" t="s">
        <v>177</v>
      </c>
      <c r="C179" t="s">
        <v>109</v>
      </c>
      <c r="D179"/>
      <c r="E179">
        <v>94.04</v>
      </c>
      <c r="F179" t="s">
        <v>1541</v>
      </c>
      <c r="G179">
        <v>-292798</v>
      </c>
      <c r="H179">
        <v>0.80757856388022653</v>
      </c>
      <c r="I179">
        <v>-292799</v>
      </c>
      <c r="J179">
        <v>0</v>
      </c>
      <c r="K179">
        <v>0.79888312238898362</v>
      </c>
      <c r="L179" s="126">
        <v>190917.2193</v>
      </c>
      <c r="M179">
        <v>43698</v>
      </c>
      <c r="N179">
        <v>18</v>
      </c>
      <c r="O179">
        <v>51</v>
      </c>
      <c r="P179">
        <v>0</v>
      </c>
      <c r="Q179">
        <v>-3</v>
      </c>
      <c r="R179">
        <v>12285.1</v>
      </c>
      <c r="S179">
        <v>1729.6478460000001</v>
      </c>
      <c r="T179">
        <v>2116.9461006541601</v>
      </c>
      <c r="U179">
        <v>0.28725513644238099</v>
      </c>
      <c r="V179">
        <v>0.13563903863006299</v>
      </c>
      <c r="W179">
        <v>2.4854055754422101E-2</v>
      </c>
      <c r="X179">
        <v>10037.6</v>
      </c>
      <c r="Y179">
        <v>106.27</v>
      </c>
      <c r="Z179">
        <v>68364.709889903097</v>
      </c>
      <c r="AA179">
        <v>12.753846153846199</v>
      </c>
      <c r="AB179">
        <v>16.275974837677616</v>
      </c>
      <c r="AC179">
        <v>14.13</v>
      </c>
      <c r="AD179">
        <v>122.40961401273886</v>
      </c>
      <c r="AE179">
        <v>0.31009999999999999</v>
      </c>
      <c r="AF179">
        <v>0.11044371410879221</v>
      </c>
      <c r="AG179">
        <v>0.15954796246279448</v>
      </c>
      <c r="AH179">
        <v>0.27507738903428619</v>
      </c>
      <c r="AI179">
        <v>188.52161193047846</v>
      </c>
      <c r="AJ179">
        <v>5.8668985451244495</v>
      </c>
      <c r="AK179">
        <v>1.1803328978520344</v>
      </c>
      <c r="AL179">
        <v>3.2273963738514948</v>
      </c>
      <c r="AM179">
        <v>0</v>
      </c>
      <c r="AN179">
        <v>0.84717741058217699</v>
      </c>
      <c r="AO179">
        <v>4</v>
      </c>
      <c r="AP179">
        <v>0.343205574912892</v>
      </c>
      <c r="AQ179">
        <v>127.5</v>
      </c>
      <c r="AR179">
        <v>4.1022576623911817</v>
      </c>
      <c r="AS179">
        <v>-10032.160000000033</v>
      </c>
      <c r="AT179">
        <v>0.2559352060024927</v>
      </c>
      <c r="AU179">
        <v>21248959.309999999</v>
      </c>
    </row>
    <row r="180" spans="1:47" ht="15" x14ac:dyDescent="0.25">
      <c r="A180" t="s">
        <v>965</v>
      </c>
      <c r="B180" t="s">
        <v>497</v>
      </c>
      <c r="C180" t="s">
        <v>392</v>
      </c>
      <c r="D180"/>
      <c r="E180">
        <v>86.756</v>
      </c>
      <c r="F180" t="s">
        <v>1542</v>
      </c>
      <c r="G180">
        <v>619704</v>
      </c>
      <c r="H180">
        <v>0.49959959528945808</v>
      </c>
      <c r="I180">
        <v>611777</v>
      </c>
      <c r="J180">
        <v>1.7242128178770596E-4</v>
      </c>
      <c r="K180">
        <v>0.6641214628018477</v>
      </c>
      <c r="L180" s="126">
        <v>150337.48629999999</v>
      </c>
      <c r="M180">
        <v>33309</v>
      </c>
      <c r="N180">
        <v>10</v>
      </c>
      <c r="O180">
        <v>6.66</v>
      </c>
      <c r="P180">
        <v>0</v>
      </c>
      <c r="Q180">
        <v>-16.060000000000002</v>
      </c>
      <c r="R180">
        <v>11182.7</v>
      </c>
      <c r="S180">
        <v>409.38937600000003</v>
      </c>
      <c r="T180">
        <v>470.26285538040901</v>
      </c>
      <c r="U180">
        <v>0.37866148729760901</v>
      </c>
      <c r="V180">
        <v>0.1435924072441</v>
      </c>
      <c r="W180">
        <v>2.0817308654340901E-2</v>
      </c>
      <c r="X180">
        <v>9735.1</v>
      </c>
      <c r="Y180">
        <v>29.14</v>
      </c>
      <c r="Z180">
        <v>50071.406657515399</v>
      </c>
      <c r="AA180">
        <v>12.3783783783784</v>
      </c>
      <c r="AB180">
        <v>14.049052024708306</v>
      </c>
      <c r="AC180">
        <v>9.4600000000000009</v>
      </c>
      <c r="AD180">
        <v>43.275832558139534</v>
      </c>
      <c r="AE180">
        <v>0.3987</v>
      </c>
      <c r="AF180">
        <v>0.12346049517043987</v>
      </c>
      <c r="AG180">
        <v>0.15679674399762747</v>
      </c>
      <c r="AH180">
        <v>0.28401441887555762</v>
      </c>
      <c r="AI180">
        <v>242.49774376167494</v>
      </c>
      <c r="AJ180">
        <v>3.8953540634191546</v>
      </c>
      <c r="AK180">
        <v>1.0014541278858939</v>
      </c>
      <c r="AL180">
        <v>2.1402194891010917</v>
      </c>
      <c r="AM180">
        <v>0.5</v>
      </c>
      <c r="AN180">
        <v>1.4530849624276601</v>
      </c>
      <c r="AO180">
        <v>56</v>
      </c>
      <c r="AP180">
        <v>0</v>
      </c>
      <c r="AQ180">
        <v>3.68</v>
      </c>
      <c r="AR180">
        <v>1.507113529935195</v>
      </c>
      <c r="AS180">
        <v>-22966.50999999998</v>
      </c>
      <c r="AT180">
        <v>0.57437847249960006</v>
      </c>
      <c r="AU180">
        <v>4578069.55</v>
      </c>
    </row>
    <row r="181" spans="1:47" ht="15" x14ac:dyDescent="0.25">
      <c r="A181" t="s">
        <v>966</v>
      </c>
      <c r="B181" t="s">
        <v>419</v>
      </c>
      <c r="C181" t="s">
        <v>360</v>
      </c>
      <c r="D181"/>
      <c r="E181">
        <v>89.350000000000009</v>
      </c>
      <c r="F181" t="s">
        <v>1540</v>
      </c>
      <c r="G181">
        <v>480652</v>
      </c>
      <c r="H181">
        <v>0.20203082450098758</v>
      </c>
      <c r="I181">
        <v>472167</v>
      </c>
      <c r="J181">
        <v>0</v>
      </c>
      <c r="K181">
        <v>0.69604880483445064</v>
      </c>
      <c r="L181" s="126">
        <v>119223.2844</v>
      </c>
      <c r="M181">
        <v>37967</v>
      </c>
      <c r="N181">
        <v>3</v>
      </c>
      <c r="O181">
        <v>12.599999999999998</v>
      </c>
      <c r="P181">
        <v>0</v>
      </c>
      <c r="Q181">
        <v>143.75</v>
      </c>
      <c r="R181">
        <v>8986.7000000000007</v>
      </c>
      <c r="S181">
        <v>868.99953400000004</v>
      </c>
      <c r="T181">
        <v>1022.92516433483</v>
      </c>
      <c r="U181">
        <v>0.428396327540493</v>
      </c>
      <c r="V181">
        <v>0.13509666277910801</v>
      </c>
      <c r="W181">
        <v>2.3014972065566099E-3</v>
      </c>
      <c r="X181">
        <v>7634.4000000000005</v>
      </c>
      <c r="Y181">
        <v>54.800000000000004</v>
      </c>
      <c r="Z181">
        <v>47382.270072992702</v>
      </c>
      <c r="AA181">
        <v>12.5535714285714</v>
      </c>
      <c r="AB181">
        <v>15.857655729927007</v>
      </c>
      <c r="AC181">
        <v>12.5</v>
      </c>
      <c r="AD181">
        <v>69.519962720000009</v>
      </c>
      <c r="AE181">
        <v>0.83069999999999999</v>
      </c>
      <c r="AF181">
        <v>0.11399631979613993</v>
      </c>
      <c r="AG181">
        <v>0.1942048658065284</v>
      </c>
      <c r="AH181">
        <v>0.31246395403711069</v>
      </c>
      <c r="AI181">
        <v>185.63646318364999</v>
      </c>
      <c r="AJ181">
        <v>5.1289255383776142</v>
      </c>
      <c r="AK181">
        <v>1.4305168673055704</v>
      </c>
      <c r="AL181">
        <v>2.2029594341610981</v>
      </c>
      <c r="AM181">
        <v>1.5</v>
      </c>
      <c r="AN181">
        <v>1.02296991891874</v>
      </c>
      <c r="AO181">
        <v>57</v>
      </c>
      <c r="AP181">
        <v>2.840909090909091E-3</v>
      </c>
      <c r="AQ181">
        <v>6.04</v>
      </c>
      <c r="AR181">
        <v>2.3088213615053461</v>
      </c>
      <c r="AS181">
        <v>7519.289999999979</v>
      </c>
      <c r="AT181">
        <v>0.5185081414938173</v>
      </c>
      <c r="AU181">
        <v>7809406.9800000004</v>
      </c>
    </row>
    <row r="182" spans="1:47" ht="15" x14ac:dyDescent="0.25">
      <c r="A182" t="s">
        <v>967</v>
      </c>
      <c r="B182" t="s">
        <v>409</v>
      </c>
      <c r="C182" t="s">
        <v>106</v>
      </c>
      <c r="D182"/>
      <c r="E182">
        <v>84.433000000000007</v>
      </c>
      <c r="F182" t="s">
        <v>1542</v>
      </c>
      <c r="G182">
        <v>1545914</v>
      </c>
      <c r="H182">
        <v>0.3629694316496147</v>
      </c>
      <c r="I182">
        <v>611136</v>
      </c>
      <c r="J182">
        <v>0</v>
      </c>
      <c r="K182">
        <v>0.64522191752136271</v>
      </c>
      <c r="L182" s="126">
        <v>132437.5656</v>
      </c>
      <c r="M182">
        <v>32067</v>
      </c>
      <c r="N182">
        <v>28</v>
      </c>
      <c r="O182">
        <v>37.199999999999996</v>
      </c>
      <c r="P182">
        <v>0</v>
      </c>
      <c r="Q182">
        <v>-120.91000000000001</v>
      </c>
      <c r="R182">
        <v>11803.4</v>
      </c>
      <c r="S182">
        <v>987.82667000000004</v>
      </c>
      <c r="T182">
        <v>1361.2412234251901</v>
      </c>
      <c r="U182">
        <v>0.99930548342048697</v>
      </c>
      <c r="V182">
        <v>0.21118579234148399</v>
      </c>
      <c r="W182">
        <v>0</v>
      </c>
      <c r="X182">
        <v>8565.5</v>
      </c>
      <c r="Y182">
        <v>71</v>
      </c>
      <c r="Z182">
        <v>49350.1830985915</v>
      </c>
      <c r="AA182">
        <v>10.366197183098601</v>
      </c>
      <c r="AB182">
        <v>13.913051690140845</v>
      </c>
      <c r="AC182">
        <v>11.1</v>
      </c>
      <c r="AD182">
        <v>88.993393693693704</v>
      </c>
      <c r="AE182">
        <v>0.63129999999999997</v>
      </c>
      <c r="AF182">
        <v>0.11116441453550648</v>
      </c>
      <c r="AG182">
        <v>0.20757257851309338</v>
      </c>
      <c r="AH182">
        <v>0.32188709868255372</v>
      </c>
      <c r="AI182">
        <v>250.74945587367063</v>
      </c>
      <c r="AJ182">
        <v>4.6959406452238017</v>
      </c>
      <c r="AK182">
        <v>0.9390167018575114</v>
      </c>
      <c r="AL182">
        <v>2.5382453562215126</v>
      </c>
      <c r="AM182">
        <v>4</v>
      </c>
      <c r="AN182">
        <v>1.68786474302806</v>
      </c>
      <c r="AO182">
        <v>207</v>
      </c>
      <c r="AP182">
        <v>0</v>
      </c>
      <c r="AQ182">
        <v>4.04</v>
      </c>
      <c r="AR182">
        <v>2.8252165499152353</v>
      </c>
      <c r="AS182">
        <v>51893.869999999995</v>
      </c>
      <c r="AT182">
        <v>0.71547077293540884</v>
      </c>
      <c r="AU182">
        <v>11659689.83</v>
      </c>
    </row>
    <row r="183" spans="1:47" ht="15" x14ac:dyDescent="0.25">
      <c r="A183" t="s">
        <v>968</v>
      </c>
      <c r="B183" t="s">
        <v>442</v>
      </c>
      <c r="C183" t="s">
        <v>375</v>
      </c>
      <c r="D183"/>
      <c r="E183">
        <v>88.519000000000005</v>
      </c>
      <c r="F183" t="s">
        <v>1538</v>
      </c>
      <c r="G183">
        <v>379036</v>
      </c>
      <c r="H183">
        <v>0.2876359858058905</v>
      </c>
      <c r="I183">
        <v>304036</v>
      </c>
      <c r="J183">
        <v>6.2928650246776626E-3</v>
      </c>
      <c r="K183">
        <v>0.66023262839436825</v>
      </c>
      <c r="L183" s="126">
        <v>89505.165399999998</v>
      </c>
      <c r="M183">
        <v>33274</v>
      </c>
      <c r="N183">
        <v>26</v>
      </c>
      <c r="O183">
        <v>25.11</v>
      </c>
      <c r="P183">
        <v>0</v>
      </c>
      <c r="Q183">
        <v>-18.840000000000003</v>
      </c>
      <c r="R183">
        <v>11049</v>
      </c>
      <c r="S183">
        <v>829.41224299999999</v>
      </c>
      <c r="T183">
        <v>1032.69857414526</v>
      </c>
      <c r="U183">
        <v>0.60517344810884399</v>
      </c>
      <c r="V183">
        <v>0.176601221209608</v>
      </c>
      <c r="W183">
        <v>0</v>
      </c>
      <c r="X183">
        <v>8874</v>
      </c>
      <c r="Y183">
        <v>62.27</v>
      </c>
      <c r="Z183">
        <v>52429.259675606198</v>
      </c>
      <c r="AA183">
        <v>10.402597402597401</v>
      </c>
      <c r="AB183">
        <v>13.319612060382205</v>
      </c>
      <c r="AC183">
        <v>9</v>
      </c>
      <c r="AD183">
        <v>92.156915888888889</v>
      </c>
      <c r="AE183">
        <v>0.3765</v>
      </c>
      <c r="AF183">
        <v>0.12129802156342931</v>
      </c>
      <c r="AG183">
        <v>0.1544650409465344</v>
      </c>
      <c r="AH183">
        <v>0.29038034601359702</v>
      </c>
      <c r="AI183">
        <v>256.23566784026843</v>
      </c>
      <c r="AJ183">
        <v>4.5584041877426182</v>
      </c>
      <c r="AK183">
        <v>1.2374436889777674</v>
      </c>
      <c r="AL183">
        <v>0.59332643218444892</v>
      </c>
      <c r="AM183">
        <v>0.5</v>
      </c>
      <c r="AN183">
        <v>1.00125156445557</v>
      </c>
      <c r="AO183">
        <v>64</v>
      </c>
      <c r="AP183">
        <v>0</v>
      </c>
      <c r="AQ183">
        <v>4.84</v>
      </c>
      <c r="AR183">
        <v>3.9277880180474289</v>
      </c>
      <c r="AS183">
        <v>-17821.040000000037</v>
      </c>
      <c r="AT183">
        <v>0.66744721163814424</v>
      </c>
      <c r="AU183">
        <v>9164140.1999999993</v>
      </c>
    </row>
    <row r="184" spans="1:47" ht="15" x14ac:dyDescent="0.25">
      <c r="A184" t="s">
        <v>969</v>
      </c>
      <c r="B184" t="s">
        <v>655</v>
      </c>
      <c r="C184" t="s">
        <v>210</v>
      </c>
      <c r="D184"/>
      <c r="E184">
        <v>96.932000000000002</v>
      </c>
      <c r="F184" t="s">
        <v>1542</v>
      </c>
      <c r="G184">
        <v>899108</v>
      </c>
      <c r="H184">
        <v>0.19591549028031768</v>
      </c>
      <c r="I184">
        <v>944871</v>
      </c>
      <c r="J184">
        <v>0</v>
      </c>
      <c r="K184">
        <v>0.67824649048435559</v>
      </c>
      <c r="L184" s="126">
        <v>161170.1231</v>
      </c>
      <c r="M184">
        <v>40036</v>
      </c>
      <c r="N184">
        <v>40</v>
      </c>
      <c r="O184">
        <v>82.109999999999985</v>
      </c>
      <c r="P184">
        <v>0</v>
      </c>
      <c r="Q184">
        <v>-11.069999999999993</v>
      </c>
      <c r="R184">
        <v>8447.2999999999993</v>
      </c>
      <c r="S184">
        <v>2044.9067930000001</v>
      </c>
      <c r="T184">
        <v>2390.7382006386201</v>
      </c>
      <c r="U184">
        <v>0.32148831245043402</v>
      </c>
      <c r="V184">
        <v>0.115981921920292</v>
      </c>
      <c r="W184">
        <v>2.28725554436554E-2</v>
      </c>
      <c r="X184">
        <v>7225.4000000000005</v>
      </c>
      <c r="Y184">
        <v>129.92000000000002</v>
      </c>
      <c r="Z184">
        <v>52455.3648399015</v>
      </c>
      <c r="AA184">
        <v>11.5285714285714</v>
      </c>
      <c r="AB184">
        <v>15.7397382466133</v>
      </c>
      <c r="AC184">
        <v>14</v>
      </c>
      <c r="AD184">
        <v>146.06477092857145</v>
      </c>
      <c r="AE184">
        <v>0.69779999999999998</v>
      </c>
      <c r="AF184">
        <v>0.12461269984752778</v>
      </c>
      <c r="AG184">
        <v>0.11550463371631194</v>
      </c>
      <c r="AH184">
        <v>0.24486754376218264</v>
      </c>
      <c r="AI184">
        <v>148.48598529742375</v>
      </c>
      <c r="AJ184">
        <v>5.7980843433012783</v>
      </c>
      <c r="AK184">
        <v>0.89691835726518243</v>
      </c>
      <c r="AL184">
        <v>2.9752108747200632</v>
      </c>
      <c r="AM184">
        <v>0</v>
      </c>
      <c r="AN184">
        <v>1.0171935615101799</v>
      </c>
      <c r="AO184">
        <v>46</v>
      </c>
      <c r="AP184">
        <v>6.3829787234042548E-2</v>
      </c>
      <c r="AQ184">
        <v>19.72</v>
      </c>
      <c r="AR184">
        <v>3.9683855684308011</v>
      </c>
      <c r="AS184">
        <v>-126550.37</v>
      </c>
      <c r="AT184">
        <v>0.41742733845962632</v>
      </c>
      <c r="AU184">
        <v>17273936.68</v>
      </c>
    </row>
    <row r="185" spans="1:47" ht="15" x14ac:dyDescent="0.25">
      <c r="A185" t="s">
        <v>970</v>
      </c>
      <c r="B185" t="s">
        <v>178</v>
      </c>
      <c r="C185" t="s">
        <v>179</v>
      </c>
      <c r="D185"/>
      <c r="E185">
        <v>94.569000000000003</v>
      </c>
      <c r="F185" t="s">
        <v>1542</v>
      </c>
      <c r="G185">
        <v>-167004</v>
      </c>
      <c r="H185">
        <v>0.19283670784363194</v>
      </c>
      <c r="I185">
        <v>-1171204</v>
      </c>
      <c r="J185">
        <v>0</v>
      </c>
      <c r="K185">
        <v>0.72583114074546518</v>
      </c>
      <c r="L185" s="126">
        <v>132426.35370000001</v>
      </c>
      <c r="M185">
        <v>33681</v>
      </c>
      <c r="N185">
        <v>110</v>
      </c>
      <c r="O185">
        <v>264.92999999999995</v>
      </c>
      <c r="P185">
        <v>0</v>
      </c>
      <c r="Q185">
        <v>-190.65</v>
      </c>
      <c r="R185">
        <v>11043.2</v>
      </c>
      <c r="S185">
        <v>5572.2826409999998</v>
      </c>
      <c r="T185">
        <v>6926.5304642301708</v>
      </c>
      <c r="U185">
        <v>0.42709538143113701</v>
      </c>
      <c r="V185">
        <v>0.18060835152098301</v>
      </c>
      <c r="W185">
        <v>1.39440839609055E-2</v>
      </c>
      <c r="X185">
        <v>8884.1</v>
      </c>
      <c r="Y185">
        <v>336.55</v>
      </c>
      <c r="Z185">
        <v>56809.098202347304</v>
      </c>
      <c r="AA185">
        <v>11.0938416422287</v>
      </c>
      <c r="AB185">
        <v>16.557072176496806</v>
      </c>
      <c r="AC185">
        <v>40.17</v>
      </c>
      <c r="AD185">
        <v>138.71751657953695</v>
      </c>
      <c r="AE185">
        <v>0.65339999999999998</v>
      </c>
      <c r="AF185">
        <v>0.11472696507884587</v>
      </c>
      <c r="AG185">
        <v>0.13415990716416187</v>
      </c>
      <c r="AH185">
        <v>0.25730982720713796</v>
      </c>
      <c r="AI185">
        <v>129.86670752762342</v>
      </c>
      <c r="AJ185">
        <v>12.094757577516326</v>
      </c>
      <c r="AK185">
        <v>1.4332983718738512</v>
      </c>
      <c r="AL185">
        <v>3.7190203743778101</v>
      </c>
      <c r="AM185">
        <v>2.5</v>
      </c>
      <c r="AN185">
        <v>0.91930287521561505</v>
      </c>
      <c r="AO185">
        <v>32</v>
      </c>
      <c r="AP185">
        <v>8.6732059886422297E-2</v>
      </c>
      <c r="AQ185">
        <v>48.53</v>
      </c>
      <c r="AR185">
        <v>3.9650902065355602</v>
      </c>
      <c r="AS185">
        <v>94779.440000000177</v>
      </c>
      <c r="AT185">
        <v>0.38378247878335581</v>
      </c>
      <c r="AU185">
        <v>61535668.579999998</v>
      </c>
    </row>
    <row r="186" spans="1:47" ht="15" x14ac:dyDescent="0.25">
      <c r="A186" t="s">
        <v>971</v>
      </c>
      <c r="B186" t="s">
        <v>513</v>
      </c>
      <c r="C186" t="s">
        <v>145</v>
      </c>
      <c r="D186"/>
      <c r="E186">
        <v>90.154000000000011</v>
      </c>
      <c r="F186" t="s">
        <v>1542</v>
      </c>
      <c r="G186">
        <v>-135989</v>
      </c>
      <c r="H186">
        <v>0.24037656439958441</v>
      </c>
      <c r="I186">
        <v>-135989</v>
      </c>
      <c r="J186">
        <v>8.4917960150698493E-3</v>
      </c>
      <c r="K186">
        <v>0.70660005817361948</v>
      </c>
      <c r="L186" s="126">
        <v>119543.51459999999</v>
      </c>
      <c r="M186">
        <v>42108</v>
      </c>
      <c r="N186">
        <v>0</v>
      </c>
      <c r="O186">
        <v>67.740000000000009</v>
      </c>
      <c r="P186">
        <v>0</v>
      </c>
      <c r="Q186">
        <v>-46.43</v>
      </c>
      <c r="R186">
        <v>12563.300000000001</v>
      </c>
      <c r="S186">
        <v>1374.69841</v>
      </c>
      <c r="T186">
        <v>1758.4663807249501</v>
      </c>
      <c r="U186">
        <v>0.52346468779286703</v>
      </c>
      <c r="V186">
        <v>0.16903729233236001</v>
      </c>
      <c r="W186">
        <v>3.5467040367057702E-2</v>
      </c>
      <c r="X186">
        <v>9821.5</v>
      </c>
      <c r="Y186">
        <v>89.97</v>
      </c>
      <c r="Z186">
        <v>63698.778704012402</v>
      </c>
      <c r="AA186">
        <v>14.180851063829799</v>
      </c>
      <c r="AB186">
        <v>15.279519951094809</v>
      </c>
      <c r="AC186">
        <v>15</v>
      </c>
      <c r="AD186">
        <v>91.646560666666659</v>
      </c>
      <c r="AE186">
        <v>0.7863</v>
      </c>
      <c r="AF186">
        <v>0.12472123500462028</v>
      </c>
      <c r="AG186">
        <v>0.1048176735587194</v>
      </c>
      <c r="AH186">
        <v>0.23329935970177967</v>
      </c>
      <c r="AI186">
        <v>198.67557713986153</v>
      </c>
      <c r="AJ186">
        <v>4.9193115455167895</v>
      </c>
      <c r="AK186">
        <v>0.94658141689153807</v>
      </c>
      <c r="AL186">
        <v>2.9033956626964805</v>
      </c>
      <c r="AM186">
        <v>1.5</v>
      </c>
      <c r="AN186">
        <v>0.68058805185899796</v>
      </c>
      <c r="AO186">
        <v>4</v>
      </c>
      <c r="AP186">
        <v>7.5032341526520052E-2</v>
      </c>
      <c r="AQ186">
        <v>174.25</v>
      </c>
      <c r="AR186">
        <v>0</v>
      </c>
      <c r="AS186">
        <v>0</v>
      </c>
      <c r="AT186">
        <v>0</v>
      </c>
      <c r="AU186">
        <v>17270757.100000001</v>
      </c>
    </row>
    <row r="187" spans="1:47" ht="15" x14ac:dyDescent="0.25">
      <c r="A187" t="s">
        <v>972</v>
      </c>
      <c r="B187" t="s">
        <v>575</v>
      </c>
      <c r="C187" t="s">
        <v>173</v>
      </c>
      <c r="D187"/>
      <c r="E187">
        <v>66.876000000000005</v>
      </c>
      <c r="F187" t="s">
        <v>1542</v>
      </c>
      <c r="G187">
        <v>987675</v>
      </c>
      <c r="H187">
        <v>0.36495594067629927</v>
      </c>
      <c r="I187">
        <v>987675</v>
      </c>
      <c r="J187">
        <v>3.9691409205327034E-3</v>
      </c>
      <c r="K187">
        <v>0.7066416826267824</v>
      </c>
      <c r="L187" s="126">
        <v>178766.8891</v>
      </c>
      <c r="M187">
        <v>40887</v>
      </c>
      <c r="N187">
        <v>21</v>
      </c>
      <c r="O187">
        <v>49.57</v>
      </c>
      <c r="P187">
        <v>0</v>
      </c>
      <c r="Q187">
        <v>155.26000000000002</v>
      </c>
      <c r="R187">
        <v>10595.5</v>
      </c>
      <c r="S187">
        <v>1585.98937</v>
      </c>
      <c r="T187">
        <v>1828.9512879209101</v>
      </c>
      <c r="U187">
        <v>0.32770390699403001</v>
      </c>
      <c r="V187">
        <v>0.111917098788626</v>
      </c>
      <c r="W187">
        <v>0</v>
      </c>
      <c r="X187">
        <v>9187.9</v>
      </c>
      <c r="Y187">
        <v>92.3</v>
      </c>
      <c r="Z187">
        <v>62696.782231852703</v>
      </c>
      <c r="AA187">
        <v>14.484210526315799</v>
      </c>
      <c r="AB187">
        <v>17.182983423618637</v>
      </c>
      <c r="AC187">
        <v>18</v>
      </c>
      <c r="AD187">
        <v>88.110520555555553</v>
      </c>
      <c r="AE187">
        <v>0.7752</v>
      </c>
      <c r="AF187">
        <v>0.11315880723073941</v>
      </c>
      <c r="AG187">
        <v>0.14671138530018088</v>
      </c>
      <c r="AH187">
        <v>0.27398696788092497</v>
      </c>
      <c r="AI187">
        <v>155.26901040957165</v>
      </c>
      <c r="AJ187">
        <v>4.7646420174209654</v>
      </c>
      <c r="AK187">
        <v>0.70892412336805355</v>
      </c>
      <c r="AL187">
        <v>3.0476075206594788</v>
      </c>
      <c r="AM187">
        <v>1.4</v>
      </c>
      <c r="AN187">
        <v>1.38895573564243</v>
      </c>
      <c r="AO187">
        <v>89</v>
      </c>
      <c r="AP187">
        <v>1.344286781179985E-2</v>
      </c>
      <c r="AQ187">
        <v>14.54</v>
      </c>
      <c r="AR187">
        <v>4.2060318924139333</v>
      </c>
      <c r="AS187">
        <v>17505.939999999944</v>
      </c>
      <c r="AT187">
        <v>0.44008281509898561</v>
      </c>
      <c r="AU187">
        <v>16804293.390000001</v>
      </c>
    </row>
    <row r="188" spans="1:47" ht="15" x14ac:dyDescent="0.25">
      <c r="A188" t="s">
        <v>973</v>
      </c>
      <c r="B188" t="s">
        <v>514</v>
      </c>
      <c r="C188" t="s">
        <v>145</v>
      </c>
      <c r="D188"/>
      <c r="E188">
        <v>101.04400000000001</v>
      </c>
      <c r="F188" t="s">
        <v>1538</v>
      </c>
      <c r="G188">
        <v>2394975</v>
      </c>
      <c r="H188">
        <v>0.22494669602749201</v>
      </c>
      <c r="I188">
        <v>2439040</v>
      </c>
      <c r="J188">
        <v>0</v>
      </c>
      <c r="K188">
        <v>0.80506491843434858</v>
      </c>
      <c r="L188" s="126">
        <v>177168.70689999999</v>
      </c>
      <c r="M188">
        <v>59093</v>
      </c>
      <c r="N188">
        <v>118</v>
      </c>
      <c r="O188">
        <v>71.56</v>
      </c>
      <c r="P188">
        <v>0</v>
      </c>
      <c r="Q188">
        <v>-73.989999999999995</v>
      </c>
      <c r="R188">
        <v>10562</v>
      </c>
      <c r="S188">
        <v>7085.5317930000001</v>
      </c>
      <c r="T188">
        <v>7987.72173354405</v>
      </c>
      <c r="U188">
        <v>0.115438472495186</v>
      </c>
      <c r="V188">
        <v>8.8317831925929E-2</v>
      </c>
      <c r="W188">
        <v>9.1453690270668995E-3</v>
      </c>
      <c r="X188">
        <v>9369.1</v>
      </c>
      <c r="Y188">
        <v>426.56</v>
      </c>
      <c r="Z188">
        <v>66875.783008252096</v>
      </c>
      <c r="AA188">
        <v>13.934065934065899</v>
      </c>
      <c r="AB188">
        <v>16.610867856807953</v>
      </c>
      <c r="AC188">
        <v>49.1</v>
      </c>
      <c r="AD188">
        <v>144.30818315682282</v>
      </c>
      <c r="AE188">
        <v>0.3987</v>
      </c>
      <c r="AF188">
        <v>0.11254882560898107</v>
      </c>
      <c r="AG188">
        <v>0.13572446461959498</v>
      </c>
      <c r="AH188">
        <v>0.26055507745585332</v>
      </c>
      <c r="AI188">
        <v>137.56186952162616</v>
      </c>
      <c r="AJ188">
        <v>5.7343720676844852</v>
      </c>
      <c r="AK188">
        <v>1.1626753695243353</v>
      </c>
      <c r="AL188">
        <v>3.0685676398559965</v>
      </c>
      <c r="AM188">
        <v>0.5</v>
      </c>
      <c r="AN188">
        <v>0.89121664124911104</v>
      </c>
      <c r="AO188">
        <v>33</v>
      </c>
      <c r="AP188">
        <v>0.13456599897277863</v>
      </c>
      <c r="AQ188">
        <v>112.03</v>
      </c>
      <c r="AR188">
        <v>3.4476222715272491</v>
      </c>
      <c r="AS188">
        <v>286993.98</v>
      </c>
      <c r="AT188">
        <v>0.33927038666116827</v>
      </c>
      <c r="AU188">
        <v>74837661.989999995</v>
      </c>
    </row>
    <row r="189" spans="1:47" ht="15" x14ac:dyDescent="0.25">
      <c r="A189" t="s">
        <v>974</v>
      </c>
      <c r="B189" t="s">
        <v>763</v>
      </c>
      <c r="C189" t="s">
        <v>119</v>
      </c>
      <c r="D189"/>
      <c r="E189">
        <v>90.614000000000004</v>
      </c>
      <c r="F189" t="s">
        <v>1542</v>
      </c>
      <c r="G189">
        <v>2422413</v>
      </c>
      <c r="H189">
        <v>0.53602875541822204</v>
      </c>
      <c r="I189">
        <v>2852337</v>
      </c>
      <c r="J189">
        <v>0</v>
      </c>
      <c r="K189">
        <v>0.6018863119165031</v>
      </c>
      <c r="L189" s="126">
        <v>193972.67850000001</v>
      </c>
      <c r="M189">
        <v>32757</v>
      </c>
      <c r="N189">
        <v>47</v>
      </c>
      <c r="O189">
        <v>16.07</v>
      </c>
      <c r="P189">
        <v>0</v>
      </c>
      <c r="Q189">
        <v>31.92</v>
      </c>
      <c r="R189">
        <v>10502.6</v>
      </c>
      <c r="S189">
        <v>910.73598700000002</v>
      </c>
      <c r="T189">
        <v>1104.3877737139501</v>
      </c>
      <c r="U189">
        <v>0.49116411494124901</v>
      </c>
      <c r="V189">
        <v>0.16754129975979501</v>
      </c>
      <c r="W189">
        <v>0</v>
      </c>
      <c r="X189">
        <v>8661</v>
      </c>
      <c r="Y189">
        <v>56.47</v>
      </c>
      <c r="Z189">
        <v>50587.181335222202</v>
      </c>
      <c r="AA189">
        <v>11.9714285714286</v>
      </c>
      <c r="AB189">
        <v>16.127784434212856</v>
      </c>
      <c r="AC189">
        <v>9</v>
      </c>
      <c r="AD189">
        <v>101.19288744444445</v>
      </c>
      <c r="AE189">
        <v>0.3765</v>
      </c>
      <c r="AF189">
        <v>0.13172277875743474</v>
      </c>
      <c r="AG189">
        <v>0.20560187532025537</v>
      </c>
      <c r="AH189">
        <v>0.34174806119404938</v>
      </c>
      <c r="AI189">
        <v>207.6617183240833</v>
      </c>
      <c r="AJ189">
        <v>4.9413336682088564</v>
      </c>
      <c r="AK189">
        <v>1.273525393258427</v>
      </c>
      <c r="AL189">
        <v>3.3194699272967614</v>
      </c>
      <c r="AM189">
        <v>0</v>
      </c>
      <c r="AN189">
        <v>1.7438523505778201</v>
      </c>
      <c r="AO189">
        <v>136</v>
      </c>
      <c r="AP189">
        <v>4.5375218150087257E-2</v>
      </c>
      <c r="AQ189">
        <v>4.1500000000000004</v>
      </c>
      <c r="AR189">
        <v>3.4217258897150447</v>
      </c>
      <c r="AS189">
        <v>-24783.299999999988</v>
      </c>
      <c r="AT189">
        <v>0.67773025568751721</v>
      </c>
      <c r="AU189">
        <v>9565105.3200000003</v>
      </c>
    </row>
    <row r="190" spans="1:47" ht="15" x14ac:dyDescent="0.25">
      <c r="A190" t="s">
        <v>975</v>
      </c>
      <c r="B190" t="s">
        <v>704</v>
      </c>
      <c r="C190" t="s">
        <v>289</v>
      </c>
      <c r="D190"/>
      <c r="E190">
        <v>90.536000000000001</v>
      </c>
      <c r="F190" t="s">
        <v>1540</v>
      </c>
      <c r="G190">
        <v>1131111</v>
      </c>
      <c r="H190">
        <v>0.62810774261723723</v>
      </c>
      <c r="I190">
        <v>1338551</v>
      </c>
      <c r="J190">
        <v>3.519012367801324E-2</v>
      </c>
      <c r="K190">
        <v>0.62094287203233289</v>
      </c>
      <c r="L190" s="126">
        <v>131493.49909999999</v>
      </c>
      <c r="M190">
        <v>43000</v>
      </c>
      <c r="N190">
        <v>11</v>
      </c>
      <c r="O190">
        <v>8.6199999999999992</v>
      </c>
      <c r="P190">
        <v>0</v>
      </c>
      <c r="Q190">
        <v>-16.14</v>
      </c>
      <c r="R190">
        <v>9908</v>
      </c>
      <c r="S190">
        <v>756.16529000000003</v>
      </c>
      <c r="T190">
        <v>837.012586548179</v>
      </c>
      <c r="U190">
        <v>8.9817498764059894E-2</v>
      </c>
      <c r="V190">
        <v>0.123465673755007</v>
      </c>
      <c r="W190">
        <v>0</v>
      </c>
      <c r="X190">
        <v>8951</v>
      </c>
      <c r="Y190">
        <v>47.94</v>
      </c>
      <c r="Z190">
        <v>57012.182937004603</v>
      </c>
      <c r="AA190">
        <v>12.3275862068966</v>
      </c>
      <c r="AB190">
        <v>15.773159991656238</v>
      </c>
      <c r="AC190">
        <v>5.1000000000000005</v>
      </c>
      <c r="AD190">
        <v>148.26770392156862</v>
      </c>
      <c r="AE190">
        <v>0.47620000000000001</v>
      </c>
      <c r="AF190">
        <v>0.11361204264737988</v>
      </c>
      <c r="AG190">
        <v>0.1476603972271758</v>
      </c>
      <c r="AH190">
        <v>0.2692984805305631</v>
      </c>
      <c r="AI190">
        <v>235.05575083987259</v>
      </c>
      <c r="AJ190">
        <v>4.4121551020867438</v>
      </c>
      <c r="AK190">
        <v>0.95481498359973216</v>
      </c>
      <c r="AL190">
        <v>1.7919028811585396</v>
      </c>
      <c r="AM190">
        <v>2.4</v>
      </c>
      <c r="AN190">
        <v>1.0963169591562301</v>
      </c>
      <c r="AO190">
        <v>45</v>
      </c>
      <c r="AP190">
        <v>0</v>
      </c>
      <c r="AQ190">
        <v>6.96</v>
      </c>
      <c r="AR190">
        <v>0</v>
      </c>
      <c r="AS190">
        <v>53433.409999999974</v>
      </c>
      <c r="AT190">
        <v>0.65348734063744762</v>
      </c>
      <c r="AU190">
        <v>7492097.1500000004</v>
      </c>
    </row>
    <row r="191" spans="1:47" ht="15" x14ac:dyDescent="0.25">
      <c r="A191" t="s">
        <v>976</v>
      </c>
      <c r="B191" t="s">
        <v>611</v>
      </c>
      <c r="C191" t="s">
        <v>139</v>
      </c>
      <c r="D191"/>
      <c r="E191">
        <v>81.802000000000007</v>
      </c>
      <c r="F191" t="s">
        <v>1542</v>
      </c>
      <c r="G191">
        <v>1052285</v>
      </c>
      <c r="H191">
        <v>0.41724180189040261</v>
      </c>
      <c r="I191">
        <v>910453</v>
      </c>
      <c r="J191">
        <v>4.7554874047023828E-3</v>
      </c>
      <c r="K191">
        <v>0.69086248895428215</v>
      </c>
      <c r="L191" s="126">
        <v>128373.09050000001</v>
      </c>
      <c r="M191">
        <v>38802</v>
      </c>
      <c r="N191">
        <v>25</v>
      </c>
      <c r="O191">
        <v>2.08</v>
      </c>
      <c r="P191">
        <v>0</v>
      </c>
      <c r="Q191">
        <v>26.59</v>
      </c>
      <c r="R191">
        <v>10165.5</v>
      </c>
      <c r="S191">
        <v>953.73793699999999</v>
      </c>
      <c r="T191">
        <v>1062.3000392754</v>
      </c>
      <c r="U191">
        <v>9.4202243105277694E-2</v>
      </c>
      <c r="V191">
        <v>0.103207494618094</v>
      </c>
      <c r="W191">
        <v>4.8141285167311101E-3</v>
      </c>
      <c r="X191">
        <v>9126.6</v>
      </c>
      <c r="Y191">
        <v>64.400000000000006</v>
      </c>
      <c r="Z191">
        <v>53018.524689441008</v>
      </c>
      <c r="AA191">
        <v>9.4250000000000007</v>
      </c>
      <c r="AB191">
        <v>14.809595295031054</v>
      </c>
      <c r="AC191">
        <v>6</v>
      </c>
      <c r="AD191">
        <v>158.95632283333333</v>
      </c>
      <c r="AE191">
        <v>0.3765</v>
      </c>
      <c r="AF191">
        <v>0.10874524279554972</v>
      </c>
      <c r="AG191">
        <v>0.19096591738210655</v>
      </c>
      <c r="AH191">
        <v>0.31825488814088349</v>
      </c>
      <c r="AI191">
        <v>237.57784105006195</v>
      </c>
      <c r="AJ191">
        <v>4.0222524240137343</v>
      </c>
      <c r="AK191">
        <v>0.80359967694527923</v>
      </c>
      <c r="AL191">
        <v>2.1763953801409612</v>
      </c>
      <c r="AM191">
        <v>0.5</v>
      </c>
      <c r="AN191">
        <v>1.3769949047963701</v>
      </c>
      <c r="AO191">
        <v>61</v>
      </c>
      <c r="AP191">
        <v>0</v>
      </c>
      <c r="AQ191">
        <v>6.1</v>
      </c>
      <c r="AR191">
        <v>0</v>
      </c>
      <c r="AS191">
        <v>39756.73000000004</v>
      </c>
      <c r="AT191">
        <v>0.75200019133884066</v>
      </c>
      <c r="AU191">
        <v>9695179.4100000001</v>
      </c>
    </row>
    <row r="192" spans="1:47" ht="15" x14ac:dyDescent="0.25">
      <c r="A192" t="s">
        <v>977</v>
      </c>
      <c r="B192" t="s">
        <v>180</v>
      </c>
      <c r="C192" t="s">
        <v>181</v>
      </c>
      <c r="D192"/>
      <c r="E192">
        <v>78.942999999999998</v>
      </c>
      <c r="F192" t="s">
        <v>1538</v>
      </c>
      <c r="G192">
        <v>2079906</v>
      </c>
      <c r="H192">
        <v>0.18350534350173411</v>
      </c>
      <c r="I192">
        <v>1696438</v>
      </c>
      <c r="J192">
        <v>0</v>
      </c>
      <c r="K192">
        <v>0.59064796848289736</v>
      </c>
      <c r="L192" s="126">
        <v>76141.114000000001</v>
      </c>
      <c r="M192">
        <v>27064</v>
      </c>
      <c r="N192">
        <v>8</v>
      </c>
      <c r="O192">
        <v>128.80000000000001</v>
      </c>
      <c r="P192">
        <v>0</v>
      </c>
      <c r="Q192">
        <v>-391.33</v>
      </c>
      <c r="R192">
        <v>10094.4</v>
      </c>
      <c r="S192">
        <v>1795.812752</v>
      </c>
      <c r="T192">
        <v>2291.0069997340802</v>
      </c>
      <c r="U192">
        <v>0.75112634850028104</v>
      </c>
      <c r="V192">
        <v>0.15905624051387701</v>
      </c>
      <c r="W192">
        <v>8.7181968067459193E-3</v>
      </c>
      <c r="X192">
        <v>7912.5</v>
      </c>
      <c r="Y192">
        <v>119.14</v>
      </c>
      <c r="Z192">
        <v>46569.390884673499</v>
      </c>
      <c r="AA192">
        <v>11.655737704918</v>
      </c>
      <c r="AB192">
        <v>15.073130367634716</v>
      </c>
      <c r="AC192">
        <v>18</v>
      </c>
      <c r="AD192">
        <v>99.767375111111107</v>
      </c>
      <c r="AE192">
        <v>0.7752</v>
      </c>
      <c r="AF192">
        <v>0.11101241026755961</v>
      </c>
      <c r="AG192">
        <v>0.18682426307716546</v>
      </c>
      <c r="AH192">
        <v>0.30506047473750691</v>
      </c>
      <c r="AI192">
        <v>205.55762263570338</v>
      </c>
      <c r="AJ192">
        <v>4.7493055807640943</v>
      </c>
      <c r="AK192">
        <v>1.12123962800324</v>
      </c>
      <c r="AL192">
        <v>2.0487582860842548</v>
      </c>
      <c r="AM192">
        <v>1.73</v>
      </c>
      <c r="AN192">
        <v>1.02953250017549</v>
      </c>
      <c r="AO192">
        <v>22</v>
      </c>
      <c r="AP192">
        <v>7.125307125307126E-2</v>
      </c>
      <c r="AQ192">
        <v>35.770000000000003</v>
      </c>
      <c r="AR192">
        <v>4.1950206259098133</v>
      </c>
      <c r="AS192">
        <v>27840.770000000019</v>
      </c>
      <c r="AT192">
        <v>0.6877418339857938</v>
      </c>
      <c r="AU192">
        <v>18127672.370000001</v>
      </c>
    </row>
    <row r="193" spans="1:47" ht="15" x14ac:dyDescent="0.25">
      <c r="A193" t="s">
        <v>978</v>
      </c>
      <c r="B193" t="s">
        <v>182</v>
      </c>
      <c r="C193" t="s">
        <v>183</v>
      </c>
      <c r="D193"/>
      <c r="E193">
        <v>93.025000000000006</v>
      </c>
      <c r="F193" t="s">
        <v>1542</v>
      </c>
      <c r="G193">
        <v>2932499</v>
      </c>
      <c r="H193">
        <v>0.18442248650102519</v>
      </c>
      <c r="I193">
        <v>2897046</v>
      </c>
      <c r="J193">
        <v>2.0922756880482054E-3</v>
      </c>
      <c r="K193">
        <v>0.67248438093268792</v>
      </c>
      <c r="L193" s="126">
        <v>135638.1716</v>
      </c>
      <c r="M193">
        <v>33114</v>
      </c>
      <c r="N193">
        <v>92</v>
      </c>
      <c r="O193">
        <v>132.93</v>
      </c>
      <c r="P193">
        <v>0</v>
      </c>
      <c r="Q193">
        <v>83.92</v>
      </c>
      <c r="R193">
        <v>10161.200000000001</v>
      </c>
      <c r="S193">
        <v>2861.3187939999998</v>
      </c>
      <c r="T193">
        <v>3559.1694918844</v>
      </c>
      <c r="U193">
        <v>0.478149833170949</v>
      </c>
      <c r="V193">
        <v>0.16752294082195199</v>
      </c>
      <c r="W193">
        <v>2.3631931591052199E-3</v>
      </c>
      <c r="X193">
        <v>8168.9000000000005</v>
      </c>
      <c r="Y193">
        <v>189.86</v>
      </c>
      <c r="Z193">
        <v>54558.643210786904</v>
      </c>
      <c r="AA193">
        <v>10.6315789473684</v>
      </c>
      <c r="AB193">
        <v>15.070677309596542</v>
      </c>
      <c r="AC193">
        <v>18</v>
      </c>
      <c r="AD193">
        <v>158.96215522222221</v>
      </c>
      <c r="AE193">
        <v>0.73099999999999998</v>
      </c>
      <c r="AF193">
        <v>0.10277389875182312</v>
      </c>
      <c r="AG193">
        <v>0.15716926016515684</v>
      </c>
      <c r="AH193">
        <v>0.27529313701931091</v>
      </c>
      <c r="AI193">
        <v>186.94177004032218</v>
      </c>
      <c r="AJ193">
        <v>4.7642555804823337</v>
      </c>
      <c r="AK193">
        <v>0.82647332211628344</v>
      </c>
      <c r="AL193">
        <v>2.4120975322490184</v>
      </c>
      <c r="AM193">
        <v>1.03</v>
      </c>
      <c r="AN193">
        <v>0.84462241214424005</v>
      </c>
      <c r="AO193">
        <v>24</v>
      </c>
      <c r="AP193">
        <v>2.6109660574412531E-2</v>
      </c>
      <c r="AQ193">
        <v>38.71</v>
      </c>
      <c r="AR193">
        <v>3.6039422073162606</v>
      </c>
      <c r="AS193">
        <v>150403.59000000008</v>
      </c>
      <c r="AT193">
        <v>0.556711045661198</v>
      </c>
      <c r="AU193">
        <v>29074548.210000001</v>
      </c>
    </row>
    <row r="194" spans="1:47" ht="15" x14ac:dyDescent="0.25">
      <c r="A194" t="s">
        <v>979</v>
      </c>
      <c r="B194" t="s">
        <v>632</v>
      </c>
      <c r="C194" t="s">
        <v>335</v>
      </c>
      <c r="D194"/>
      <c r="E194">
        <v>94.38300000000001</v>
      </c>
      <c r="F194" t="s">
        <v>1542</v>
      </c>
      <c r="G194">
        <v>200000</v>
      </c>
      <c r="H194">
        <v>0.2624526412649596</v>
      </c>
      <c r="I194">
        <v>275136</v>
      </c>
      <c r="J194">
        <v>0</v>
      </c>
      <c r="K194">
        <v>0.65866845444514677</v>
      </c>
      <c r="L194" s="126">
        <v>133453.46609999999</v>
      </c>
      <c r="M194">
        <v>32095</v>
      </c>
      <c r="N194">
        <v>37</v>
      </c>
      <c r="O194">
        <v>109.78</v>
      </c>
      <c r="P194">
        <v>0</v>
      </c>
      <c r="Q194">
        <v>-8.0799999999999841</v>
      </c>
      <c r="R194">
        <v>10563.2</v>
      </c>
      <c r="S194">
        <v>1951.7431770000001</v>
      </c>
      <c r="T194">
        <v>2331.0371605242799</v>
      </c>
      <c r="U194">
        <v>0.53422324683243905</v>
      </c>
      <c r="V194">
        <v>0.12968992026352</v>
      </c>
      <c r="W194">
        <v>0</v>
      </c>
      <c r="X194">
        <v>8844.4</v>
      </c>
      <c r="Y194">
        <v>133.71</v>
      </c>
      <c r="Z194">
        <v>52275.061251963198</v>
      </c>
      <c r="AA194">
        <v>13.25</v>
      </c>
      <c r="AB194">
        <v>14.596837760825666</v>
      </c>
      <c r="AC194">
        <v>12.200000000000001</v>
      </c>
      <c r="AD194">
        <v>159.97894893442623</v>
      </c>
      <c r="AE194">
        <v>0.27689999999999998</v>
      </c>
      <c r="AF194">
        <v>0.12827059412691097</v>
      </c>
      <c r="AG194">
        <v>0.14140089518737123</v>
      </c>
      <c r="AH194">
        <v>0.27197255050690616</v>
      </c>
      <c r="AI194">
        <v>169.46491930787468</v>
      </c>
      <c r="AJ194">
        <v>5.770341736406734</v>
      </c>
      <c r="AK194">
        <v>1.4729808436532508</v>
      </c>
      <c r="AL194">
        <v>3.3407063600522449</v>
      </c>
      <c r="AM194">
        <v>2.5</v>
      </c>
      <c r="AN194">
        <v>1.51431933799076</v>
      </c>
      <c r="AO194">
        <v>191</v>
      </c>
      <c r="AP194">
        <v>1.0971786833855799E-2</v>
      </c>
      <c r="AQ194">
        <v>6.2</v>
      </c>
      <c r="AR194">
        <v>3.3520687436871723</v>
      </c>
      <c r="AS194">
        <v>-39321.620000000112</v>
      </c>
      <c r="AT194">
        <v>0.62696090401993831</v>
      </c>
      <c r="AU194">
        <v>20616606.09</v>
      </c>
    </row>
    <row r="195" spans="1:47" ht="15" x14ac:dyDescent="0.25">
      <c r="A195" t="s">
        <v>980</v>
      </c>
      <c r="B195" t="s">
        <v>466</v>
      </c>
      <c r="C195" t="s">
        <v>196</v>
      </c>
      <c r="D195"/>
      <c r="E195">
        <v>99.912000000000006</v>
      </c>
      <c r="F195" t="s">
        <v>1540</v>
      </c>
      <c r="G195">
        <v>1296192</v>
      </c>
      <c r="H195">
        <v>0.59245518695533828</v>
      </c>
      <c r="I195">
        <v>1336360</v>
      </c>
      <c r="J195">
        <v>0</v>
      </c>
      <c r="K195">
        <v>0.59336077454406277</v>
      </c>
      <c r="L195" s="126">
        <v>164826.80780000001</v>
      </c>
      <c r="M195">
        <v>39137</v>
      </c>
      <c r="N195">
        <v>48</v>
      </c>
      <c r="O195">
        <v>0.7</v>
      </c>
      <c r="P195">
        <v>0</v>
      </c>
      <c r="Q195">
        <v>103.67</v>
      </c>
      <c r="R195">
        <v>8649.7999999999993</v>
      </c>
      <c r="S195">
        <v>640.73838999999998</v>
      </c>
      <c r="T195">
        <v>690.95242088045597</v>
      </c>
      <c r="U195">
        <v>0.21918430234842001</v>
      </c>
      <c r="V195">
        <v>7.1974754002175498E-2</v>
      </c>
      <c r="W195">
        <v>4.4792071846982704E-3</v>
      </c>
      <c r="X195">
        <v>8021.2</v>
      </c>
      <c r="Y195">
        <v>37.380000000000003</v>
      </c>
      <c r="Z195">
        <v>52069.2616372392</v>
      </c>
      <c r="AA195">
        <v>11.3</v>
      </c>
      <c r="AB195">
        <v>17.141208935259495</v>
      </c>
      <c r="AC195">
        <v>6</v>
      </c>
      <c r="AD195">
        <v>106.78973166666667</v>
      </c>
      <c r="AE195">
        <v>0.89700000000000002</v>
      </c>
      <c r="AF195">
        <v>0.11695798020321391</v>
      </c>
      <c r="AG195">
        <v>0.13066019713555771</v>
      </c>
      <c r="AH195">
        <v>0.25364932585771616</v>
      </c>
      <c r="AI195">
        <v>199.95212086480413</v>
      </c>
      <c r="AJ195">
        <v>3.8586012785188539</v>
      </c>
      <c r="AK195">
        <v>1.0197346175761217</v>
      </c>
      <c r="AL195">
        <v>1.9167243222991484</v>
      </c>
      <c r="AM195">
        <v>1.5</v>
      </c>
      <c r="AN195">
        <v>1.38332250244527</v>
      </c>
      <c r="AO195">
        <v>63</v>
      </c>
      <c r="AP195">
        <v>6.369426751592357E-3</v>
      </c>
      <c r="AQ195">
        <v>4.71</v>
      </c>
      <c r="AR195">
        <v>2.0624383469509766</v>
      </c>
      <c r="AS195">
        <v>-3985.3600000000151</v>
      </c>
      <c r="AT195">
        <v>0.3797528383186502</v>
      </c>
      <c r="AU195">
        <v>5542262.6100000003</v>
      </c>
    </row>
    <row r="196" spans="1:47" ht="15" x14ac:dyDescent="0.25">
      <c r="A196" t="s">
        <v>981</v>
      </c>
      <c r="B196" t="s">
        <v>551</v>
      </c>
      <c r="C196" t="s">
        <v>244</v>
      </c>
      <c r="D196"/>
      <c r="E196">
        <v>95.206000000000003</v>
      </c>
      <c r="F196" t="s">
        <v>1538</v>
      </c>
      <c r="G196">
        <v>1248474</v>
      </c>
      <c r="H196">
        <v>0.45407666153885978</v>
      </c>
      <c r="I196">
        <v>1248475</v>
      </c>
      <c r="J196">
        <v>5.0079193680368176E-3</v>
      </c>
      <c r="K196">
        <v>0.6635591385945403</v>
      </c>
      <c r="L196" s="126">
        <v>144203.4963</v>
      </c>
      <c r="M196">
        <v>38219</v>
      </c>
      <c r="N196">
        <v>66</v>
      </c>
      <c r="O196">
        <v>31.21</v>
      </c>
      <c r="P196">
        <v>0</v>
      </c>
      <c r="Q196">
        <v>103.69999999999999</v>
      </c>
      <c r="R196">
        <v>8694</v>
      </c>
      <c r="S196">
        <v>1160.9285150000001</v>
      </c>
      <c r="T196">
        <v>1410.4667604447602</v>
      </c>
      <c r="U196">
        <v>0.36640152731540099</v>
      </c>
      <c r="V196">
        <v>0.16946080439759001</v>
      </c>
      <c r="W196">
        <v>0</v>
      </c>
      <c r="X196">
        <v>7155.9000000000005</v>
      </c>
      <c r="Y196">
        <v>64.53</v>
      </c>
      <c r="Z196">
        <v>47684.619246861897</v>
      </c>
      <c r="AA196">
        <v>7.7285714285714295</v>
      </c>
      <c r="AB196">
        <v>17.990524019835735</v>
      </c>
      <c r="AC196">
        <v>6</v>
      </c>
      <c r="AD196">
        <v>193.48808583333334</v>
      </c>
      <c r="AE196">
        <v>0.29899999999999999</v>
      </c>
      <c r="AF196">
        <v>0.10449214177674278</v>
      </c>
      <c r="AG196">
        <v>0.17605218145275991</v>
      </c>
      <c r="AH196">
        <v>0.28566474579622031</v>
      </c>
      <c r="AI196">
        <v>151.60278839390898</v>
      </c>
      <c r="AJ196">
        <v>4.0396130681818185</v>
      </c>
      <c r="AK196">
        <v>1.2433628409090911</v>
      </c>
      <c r="AL196">
        <v>1.6810865340909089</v>
      </c>
      <c r="AM196">
        <v>2.5</v>
      </c>
      <c r="AN196">
        <v>1.8842409301946199</v>
      </c>
      <c r="AO196">
        <v>83</v>
      </c>
      <c r="AP196">
        <v>7.7071290944123313E-3</v>
      </c>
      <c r="AQ196">
        <v>6.16</v>
      </c>
      <c r="AR196">
        <v>2.3766626530333306</v>
      </c>
      <c r="AS196">
        <v>35374.450000000012</v>
      </c>
      <c r="AT196">
        <v>0.452176372327666</v>
      </c>
      <c r="AU196">
        <v>10093157.609999999</v>
      </c>
    </row>
    <row r="197" spans="1:47" ht="15" x14ac:dyDescent="0.25">
      <c r="A197" t="s">
        <v>982</v>
      </c>
      <c r="B197" t="s">
        <v>184</v>
      </c>
      <c r="C197" t="s">
        <v>185</v>
      </c>
      <c r="D197"/>
      <c r="E197">
        <v>84.269000000000005</v>
      </c>
      <c r="F197" t="s">
        <v>1542</v>
      </c>
      <c r="G197">
        <v>2229948</v>
      </c>
      <c r="H197">
        <v>0.38345927328973012</v>
      </c>
      <c r="I197">
        <v>1833239</v>
      </c>
      <c r="J197">
        <v>0</v>
      </c>
      <c r="K197">
        <v>0.73710711950872598</v>
      </c>
      <c r="L197" s="126">
        <v>132478.2813</v>
      </c>
      <c r="M197">
        <v>32187</v>
      </c>
      <c r="N197">
        <v>60</v>
      </c>
      <c r="O197">
        <v>145.44999999999999</v>
      </c>
      <c r="P197">
        <v>0</v>
      </c>
      <c r="Q197">
        <v>-186.57</v>
      </c>
      <c r="R197">
        <v>10348.5</v>
      </c>
      <c r="S197">
        <v>3916.2482030000001</v>
      </c>
      <c r="T197">
        <v>4976.0163204632099</v>
      </c>
      <c r="U197">
        <v>0.74304095275955095</v>
      </c>
      <c r="V197">
        <v>0.13300076042192599</v>
      </c>
      <c r="W197">
        <v>2.5597957995411601E-2</v>
      </c>
      <c r="X197">
        <v>8144.5</v>
      </c>
      <c r="Y197">
        <v>236.20000000000002</v>
      </c>
      <c r="Z197">
        <v>55551.664373412408</v>
      </c>
      <c r="AA197">
        <v>10.176923076923101</v>
      </c>
      <c r="AB197">
        <v>16.580221011854359</v>
      </c>
      <c r="AC197">
        <v>39</v>
      </c>
      <c r="AD197">
        <v>100.41662058974359</v>
      </c>
      <c r="AE197">
        <v>0.31009999999999999</v>
      </c>
      <c r="AF197">
        <v>0.11966618691614457</v>
      </c>
      <c r="AG197">
        <v>0.13100061867535659</v>
      </c>
      <c r="AH197">
        <v>0.25350686006710349</v>
      </c>
      <c r="AI197">
        <v>160.73138559445897</v>
      </c>
      <c r="AJ197">
        <v>5.4577555984138888</v>
      </c>
      <c r="AK197">
        <v>1.1202399184067715</v>
      </c>
      <c r="AL197">
        <v>3.2385918495736052</v>
      </c>
      <c r="AM197">
        <v>1.35</v>
      </c>
      <c r="AN197">
        <v>1.0761344271264099</v>
      </c>
      <c r="AO197">
        <v>143</v>
      </c>
      <c r="AP197">
        <v>5.0919377652050922E-2</v>
      </c>
      <c r="AQ197">
        <v>9.18</v>
      </c>
      <c r="AR197">
        <v>3.7103342263725412</v>
      </c>
      <c r="AS197">
        <v>-219411.10000000009</v>
      </c>
      <c r="AT197">
        <v>0.72653294322707496</v>
      </c>
      <c r="AU197">
        <v>40527116.439999998</v>
      </c>
    </row>
    <row r="198" spans="1:47" ht="15" x14ac:dyDescent="0.25">
      <c r="A198" t="s">
        <v>983</v>
      </c>
      <c r="B198" t="s">
        <v>764</v>
      </c>
      <c r="C198" t="s">
        <v>119</v>
      </c>
      <c r="D198"/>
      <c r="E198">
        <v>78.545000000000002</v>
      </c>
      <c r="F198" t="s">
        <v>1538</v>
      </c>
      <c r="G198">
        <v>764162</v>
      </c>
      <c r="H198">
        <v>0.25744468699675632</v>
      </c>
      <c r="I198">
        <v>764162</v>
      </c>
      <c r="J198">
        <v>0</v>
      </c>
      <c r="K198">
        <v>0.64853302055873741</v>
      </c>
      <c r="L198" s="126">
        <v>97796.65</v>
      </c>
      <c r="M198">
        <v>34150</v>
      </c>
      <c r="N198">
        <v>10</v>
      </c>
      <c r="O198">
        <v>18.04</v>
      </c>
      <c r="P198">
        <v>0</v>
      </c>
      <c r="Q198">
        <v>-10.629999999999999</v>
      </c>
      <c r="R198">
        <v>10967.4</v>
      </c>
      <c r="S198">
        <v>633.70011999999997</v>
      </c>
      <c r="T198">
        <v>775.38342673284603</v>
      </c>
      <c r="U198">
        <v>0.43682218176004101</v>
      </c>
      <c r="V198">
        <v>0.174576176504432</v>
      </c>
      <c r="W198">
        <v>0</v>
      </c>
      <c r="X198">
        <v>8963.4</v>
      </c>
      <c r="Y198">
        <v>45</v>
      </c>
      <c r="Z198">
        <v>41543.822222222203</v>
      </c>
      <c r="AA198">
        <v>12.867924528301899</v>
      </c>
      <c r="AB198">
        <v>14.082224888888888</v>
      </c>
      <c r="AC198">
        <v>8</v>
      </c>
      <c r="AD198">
        <v>79.212514999999996</v>
      </c>
      <c r="AE198">
        <v>0.33229999999999998</v>
      </c>
      <c r="AF198">
        <v>0.11557817846960802</v>
      </c>
      <c r="AG198">
        <v>0.20119375099947626</v>
      </c>
      <c r="AH198">
        <v>0.32076794262325953</v>
      </c>
      <c r="AI198">
        <v>265.1538080819679</v>
      </c>
      <c r="AJ198">
        <v>5.9343562382460071</v>
      </c>
      <c r="AK198">
        <v>2.0070514438069846</v>
      </c>
      <c r="AL198">
        <v>2.9206098388363841</v>
      </c>
      <c r="AM198">
        <v>0.5</v>
      </c>
      <c r="AN198">
        <v>1.2846521287299499</v>
      </c>
      <c r="AO198">
        <v>163</v>
      </c>
      <c r="AP198">
        <v>0</v>
      </c>
      <c r="AQ198">
        <v>2.67</v>
      </c>
      <c r="AR198">
        <v>2.0230168238311883</v>
      </c>
      <c r="AS198">
        <v>9904.3000000000466</v>
      </c>
      <c r="AT198">
        <v>0.51607831301797591</v>
      </c>
      <c r="AU198">
        <v>6950064.46</v>
      </c>
    </row>
    <row r="199" spans="1:47" ht="15" x14ac:dyDescent="0.25">
      <c r="A199" t="s">
        <v>984</v>
      </c>
      <c r="B199" t="s">
        <v>489</v>
      </c>
      <c r="C199" t="s">
        <v>122</v>
      </c>
      <c r="D199"/>
      <c r="E199">
        <v>98.677000000000007</v>
      </c>
      <c r="F199" t="s">
        <v>1538</v>
      </c>
      <c r="G199">
        <v>1116374</v>
      </c>
      <c r="H199">
        <v>9.1457467998174405E-2</v>
      </c>
      <c r="I199">
        <v>372264</v>
      </c>
      <c r="J199">
        <v>0</v>
      </c>
      <c r="K199">
        <v>0.77938697044820304</v>
      </c>
      <c r="L199" s="126">
        <v>189618.554</v>
      </c>
      <c r="M199">
        <v>51666</v>
      </c>
      <c r="N199">
        <v>102</v>
      </c>
      <c r="O199">
        <v>202.85999999999993</v>
      </c>
      <c r="P199">
        <v>0</v>
      </c>
      <c r="Q199">
        <v>-17.21</v>
      </c>
      <c r="R199">
        <v>11086.9</v>
      </c>
      <c r="S199">
        <v>7357.4303630000004</v>
      </c>
      <c r="T199">
        <v>8933.7438124412311</v>
      </c>
      <c r="U199">
        <v>0.26186832031589802</v>
      </c>
      <c r="V199">
        <v>0.15118997083465799</v>
      </c>
      <c r="W199">
        <v>3.7800433613156E-2</v>
      </c>
      <c r="X199">
        <v>9130.7000000000007</v>
      </c>
      <c r="Y199">
        <v>482.31</v>
      </c>
      <c r="Z199">
        <v>63059.239907943003</v>
      </c>
      <c r="AA199">
        <v>9.8596837944664006</v>
      </c>
      <c r="AB199">
        <v>15.254567317700236</v>
      </c>
      <c r="AC199">
        <v>54.51</v>
      </c>
      <c r="AD199">
        <v>134.97395639332234</v>
      </c>
      <c r="AE199">
        <v>0.29899999999999999</v>
      </c>
      <c r="AF199">
        <v>0.12228785947975948</v>
      </c>
      <c r="AG199">
        <v>0.11304823913807038</v>
      </c>
      <c r="AH199">
        <v>0.24106302675942715</v>
      </c>
      <c r="AI199">
        <v>135.31150835032375</v>
      </c>
      <c r="AJ199">
        <v>5.9073128085621445</v>
      </c>
      <c r="AK199">
        <v>1.3691928240310585</v>
      </c>
      <c r="AL199">
        <v>3.7051848183658196</v>
      </c>
      <c r="AM199">
        <v>2.16</v>
      </c>
      <c r="AN199">
        <v>0.94972163263669696</v>
      </c>
      <c r="AO199">
        <v>28</v>
      </c>
      <c r="AP199">
        <v>0.11538461538461539</v>
      </c>
      <c r="AQ199">
        <v>120.89</v>
      </c>
      <c r="AR199">
        <v>3.674896589017929</v>
      </c>
      <c r="AS199">
        <v>84726.679999999702</v>
      </c>
      <c r="AT199">
        <v>0.46518430243294318</v>
      </c>
      <c r="AU199">
        <v>81571051.25</v>
      </c>
    </row>
    <row r="200" spans="1:47" ht="15" x14ac:dyDescent="0.25">
      <c r="A200" t="s">
        <v>985</v>
      </c>
      <c r="B200" t="s">
        <v>186</v>
      </c>
      <c r="C200" t="s">
        <v>132</v>
      </c>
      <c r="D200"/>
      <c r="E200">
        <v>84.448000000000008</v>
      </c>
      <c r="F200" t="s">
        <v>1538</v>
      </c>
      <c r="G200">
        <v>1042731</v>
      </c>
      <c r="H200">
        <v>0.19186472895602691</v>
      </c>
      <c r="I200">
        <v>1042731</v>
      </c>
      <c r="J200">
        <v>0</v>
      </c>
      <c r="K200">
        <v>0.63918826474825774</v>
      </c>
      <c r="L200" s="126">
        <v>76612.748600000006</v>
      </c>
      <c r="M200">
        <v>29268</v>
      </c>
      <c r="N200">
        <v>46</v>
      </c>
      <c r="O200">
        <v>149.70999999999998</v>
      </c>
      <c r="P200">
        <v>0</v>
      </c>
      <c r="Q200">
        <v>-66.400000000000006</v>
      </c>
      <c r="R200">
        <v>10007.4</v>
      </c>
      <c r="S200">
        <v>1728.697494</v>
      </c>
      <c r="T200">
        <v>2170.9705842937701</v>
      </c>
      <c r="U200">
        <v>0.579448023426128</v>
      </c>
      <c r="V200">
        <v>0.16704565258078599</v>
      </c>
      <c r="W200">
        <v>1.7388571513715599E-3</v>
      </c>
      <c r="X200">
        <v>7968.7</v>
      </c>
      <c r="Y200">
        <v>106.67</v>
      </c>
      <c r="Z200">
        <v>49646.343864254202</v>
      </c>
      <c r="AA200">
        <v>14.747747747747697</v>
      </c>
      <c r="AB200">
        <v>16.206032567732258</v>
      </c>
      <c r="AC200">
        <v>15.34</v>
      </c>
      <c r="AD200">
        <v>112.6921443285528</v>
      </c>
      <c r="AE200">
        <v>0.76419999999999999</v>
      </c>
      <c r="AF200">
        <v>0.10878995195257254</v>
      </c>
      <c r="AG200">
        <v>0.19736800463178916</v>
      </c>
      <c r="AH200">
        <v>0.30919062553927779</v>
      </c>
      <c r="AI200">
        <v>181.57948460588213</v>
      </c>
      <c r="AJ200">
        <v>4.9299769350358078</v>
      </c>
      <c r="AK200">
        <v>1.5387356321839081</v>
      </c>
      <c r="AL200">
        <v>2.3457834123403929</v>
      </c>
      <c r="AM200">
        <v>0.5</v>
      </c>
      <c r="AN200">
        <v>1.02874273422655</v>
      </c>
      <c r="AO200">
        <v>29</v>
      </c>
      <c r="AP200">
        <v>2.1464646464646464E-2</v>
      </c>
      <c r="AQ200">
        <v>24.48</v>
      </c>
      <c r="AR200">
        <v>4.3488612796614614</v>
      </c>
      <c r="AS200">
        <v>-24202.580000000075</v>
      </c>
      <c r="AT200">
        <v>0.6625540671695771</v>
      </c>
      <c r="AU200">
        <v>17299723.359999999</v>
      </c>
    </row>
    <row r="201" spans="1:47" ht="15" x14ac:dyDescent="0.25">
      <c r="A201" t="s">
        <v>986</v>
      </c>
      <c r="B201" t="s">
        <v>787</v>
      </c>
      <c r="C201" t="s">
        <v>188</v>
      </c>
      <c r="D201"/>
      <c r="E201">
        <v>82.411000000000001</v>
      </c>
      <c r="F201" t="s">
        <v>1542</v>
      </c>
      <c r="G201">
        <v>-1361444</v>
      </c>
      <c r="H201">
        <v>0.24081696471706054</v>
      </c>
      <c r="I201">
        <v>-934304</v>
      </c>
      <c r="J201">
        <v>1.2864464866497288E-2</v>
      </c>
      <c r="K201">
        <v>0.76261194415363065</v>
      </c>
      <c r="L201" s="126">
        <v>230468.53039999999</v>
      </c>
      <c r="M201">
        <v>31386</v>
      </c>
      <c r="N201">
        <v>82</v>
      </c>
      <c r="O201">
        <v>73.8</v>
      </c>
      <c r="P201">
        <v>0</v>
      </c>
      <c r="Q201">
        <v>-117.59</v>
      </c>
      <c r="R201">
        <v>12133</v>
      </c>
      <c r="S201">
        <v>2169.8844530000001</v>
      </c>
      <c r="T201">
        <v>2880.65498468748</v>
      </c>
      <c r="U201">
        <v>0.99905293943317597</v>
      </c>
      <c r="V201">
        <v>0.13680830266771801</v>
      </c>
      <c r="W201">
        <v>6.1910669858142894E-5</v>
      </c>
      <c r="X201">
        <v>9139.3000000000011</v>
      </c>
      <c r="Y201">
        <v>159.80000000000001</v>
      </c>
      <c r="Z201">
        <v>49479.868585732205</v>
      </c>
      <c r="AA201">
        <v>11.060606060606101</v>
      </c>
      <c r="AB201">
        <v>13.578751270337921</v>
      </c>
      <c r="AC201">
        <v>17</v>
      </c>
      <c r="AD201">
        <v>127.64026194117648</v>
      </c>
      <c r="AE201">
        <v>0.54259999999999997</v>
      </c>
      <c r="AF201">
        <v>9.801828667154025E-2</v>
      </c>
      <c r="AG201">
        <v>0.19596001623298398</v>
      </c>
      <c r="AH201">
        <v>0.30049729068667053</v>
      </c>
      <c r="AI201">
        <v>181.53962044171573</v>
      </c>
      <c r="AJ201">
        <v>6.1413840373679935</v>
      </c>
      <c r="AK201">
        <v>1.5570626269293257</v>
      </c>
      <c r="AL201">
        <v>3.2090944861900894</v>
      </c>
      <c r="AM201">
        <v>1</v>
      </c>
      <c r="AN201">
        <v>1.47443099368693</v>
      </c>
      <c r="AO201">
        <v>382</v>
      </c>
      <c r="AP201">
        <v>2.3338048090523339E-2</v>
      </c>
      <c r="AQ201">
        <v>3.43</v>
      </c>
      <c r="AR201">
        <v>4.4168434742065479</v>
      </c>
      <c r="AS201">
        <v>-80932.130000000121</v>
      </c>
      <c r="AT201">
        <v>0.71527618188186837</v>
      </c>
      <c r="AU201">
        <v>26327190.43</v>
      </c>
    </row>
    <row r="202" spans="1:47" ht="15" x14ac:dyDescent="0.25">
      <c r="A202" t="s">
        <v>987</v>
      </c>
      <c r="B202" t="s">
        <v>187</v>
      </c>
      <c r="C202" t="s">
        <v>188</v>
      </c>
      <c r="D202"/>
      <c r="E202">
        <v>90.63600000000001</v>
      </c>
      <c r="F202" t="s">
        <v>1542</v>
      </c>
      <c r="G202">
        <v>-314972</v>
      </c>
      <c r="H202">
        <v>5.6555042578826532E-3</v>
      </c>
      <c r="I202">
        <v>-44582</v>
      </c>
      <c r="J202">
        <v>0</v>
      </c>
      <c r="K202">
        <v>0.80694526750021178</v>
      </c>
      <c r="L202" s="126">
        <v>121469.1684</v>
      </c>
      <c r="M202">
        <v>31549</v>
      </c>
      <c r="N202">
        <v>16</v>
      </c>
      <c r="O202">
        <v>41.58</v>
      </c>
      <c r="P202">
        <v>0</v>
      </c>
      <c r="Q202">
        <v>25.060000000000002</v>
      </c>
      <c r="R202">
        <v>9984.4</v>
      </c>
      <c r="S202">
        <v>2095.7852370000001</v>
      </c>
      <c r="T202">
        <v>2772.7010110844399</v>
      </c>
      <c r="U202">
        <v>0.52429889599418</v>
      </c>
      <c r="V202">
        <v>0.223959385586606</v>
      </c>
      <c r="W202">
        <v>2.86288876077239E-3</v>
      </c>
      <c r="X202">
        <v>7546.9000000000005</v>
      </c>
      <c r="Y202">
        <v>124.86</v>
      </c>
      <c r="Z202">
        <v>52081.114848630503</v>
      </c>
      <c r="AA202">
        <v>14.139705882352898</v>
      </c>
      <c r="AB202">
        <v>16.785081186929361</v>
      </c>
      <c r="AC202">
        <v>14.450000000000001</v>
      </c>
      <c r="AD202">
        <v>145.03704062283737</v>
      </c>
      <c r="AE202">
        <v>0.443</v>
      </c>
      <c r="AF202">
        <v>0.10171602906311721</v>
      </c>
      <c r="AG202">
        <v>0.21359746540884433</v>
      </c>
      <c r="AH202">
        <v>0.31654635252186364</v>
      </c>
      <c r="AI202">
        <v>182.47289524160342</v>
      </c>
      <c r="AJ202">
        <v>6.2025384390101044</v>
      </c>
      <c r="AK202">
        <v>1.9113989184779199</v>
      </c>
      <c r="AL202">
        <v>3.1725442440850995</v>
      </c>
      <c r="AM202">
        <v>1.5</v>
      </c>
      <c r="AN202">
        <v>1.3362011933998299</v>
      </c>
      <c r="AO202">
        <v>100</v>
      </c>
      <c r="AP202">
        <v>2.8708133971291867E-2</v>
      </c>
      <c r="AQ202">
        <v>11.83</v>
      </c>
      <c r="AR202">
        <v>4.0062075195548097</v>
      </c>
      <c r="AS202">
        <v>55887.45000000007</v>
      </c>
      <c r="AT202">
        <v>0.46279657147056341</v>
      </c>
      <c r="AU202">
        <v>20925174.59</v>
      </c>
    </row>
    <row r="203" spans="1:47" ht="15" x14ac:dyDescent="0.25">
      <c r="A203" t="s">
        <v>988</v>
      </c>
      <c r="B203" t="s">
        <v>747</v>
      </c>
      <c r="C203" t="s">
        <v>149</v>
      </c>
      <c r="D203"/>
      <c r="E203">
        <v>87.099000000000004</v>
      </c>
      <c r="F203" t="s">
        <v>1542</v>
      </c>
      <c r="G203">
        <v>875987</v>
      </c>
      <c r="H203">
        <v>0.30812785197696524</v>
      </c>
      <c r="I203">
        <v>875824</v>
      </c>
      <c r="J203">
        <v>0</v>
      </c>
      <c r="K203">
        <v>0.6819218110857409</v>
      </c>
      <c r="L203" s="126">
        <v>173838.97709999999</v>
      </c>
      <c r="M203">
        <v>32707</v>
      </c>
      <c r="N203">
        <v>99</v>
      </c>
      <c r="O203">
        <v>26.270000000000003</v>
      </c>
      <c r="P203">
        <v>0</v>
      </c>
      <c r="Q203">
        <v>19.11999999999999</v>
      </c>
      <c r="R203">
        <v>9555</v>
      </c>
      <c r="S203">
        <v>1151.5637240000001</v>
      </c>
      <c r="T203">
        <v>1323.40571314409</v>
      </c>
      <c r="U203">
        <v>0.37771265708957003</v>
      </c>
      <c r="V203">
        <v>0.130547962624081</v>
      </c>
      <c r="W203">
        <v>2.6104122050305198E-3</v>
      </c>
      <c r="X203">
        <v>8314.2999999999993</v>
      </c>
      <c r="Y203">
        <v>73.03</v>
      </c>
      <c r="Z203">
        <v>49616.746542516797</v>
      </c>
      <c r="AA203">
        <v>11.6</v>
      </c>
      <c r="AB203">
        <v>15.768365384088732</v>
      </c>
      <c r="AC203">
        <v>7.25</v>
      </c>
      <c r="AD203">
        <v>158.83637572413795</v>
      </c>
      <c r="AE203">
        <v>0.47620000000000001</v>
      </c>
      <c r="AF203">
        <v>0.11900322030121339</v>
      </c>
      <c r="AG203">
        <v>0.1499625381054237</v>
      </c>
      <c r="AH203">
        <v>0.27374324468078293</v>
      </c>
      <c r="AI203">
        <v>201.99924255342381</v>
      </c>
      <c r="AJ203">
        <v>4.1148727296176082</v>
      </c>
      <c r="AK203">
        <v>0.85817036734518415</v>
      </c>
      <c r="AL203">
        <v>2.2244816972250283</v>
      </c>
      <c r="AM203">
        <v>2</v>
      </c>
      <c r="AN203">
        <v>1.8153328288364501</v>
      </c>
      <c r="AO203">
        <v>109</v>
      </c>
      <c r="AP203">
        <v>4.1322314049586778E-3</v>
      </c>
      <c r="AQ203">
        <v>6.25</v>
      </c>
      <c r="AR203">
        <v>3.8944589453708929</v>
      </c>
      <c r="AS203">
        <v>-31345.590000000026</v>
      </c>
      <c r="AT203">
        <v>0.50261125530981798</v>
      </c>
      <c r="AU203">
        <v>11003241.869999999</v>
      </c>
    </row>
    <row r="204" spans="1:47" ht="15" x14ac:dyDescent="0.25">
      <c r="A204" t="s">
        <v>989</v>
      </c>
      <c r="B204" t="s">
        <v>189</v>
      </c>
      <c r="C204" t="s">
        <v>109</v>
      </c>
      <c r="D204"/>
      <c r="E204">
        <v>72.024000000000001</v>
      </c>
      <c r="F204" t="s">
        <v>1538</v>
      </c>
      <c r="G204">
        <v>-404040</v>
      </c>
      <c r="H204">
        <v>1.2181833093663004E-2</v>
      </c>
      <c r="I204">
        <v>-306218</v>
      </c>
      <c r="J204">
        <v>9.0287376672226905E-3</v>
      </c>
      <c r="K204">
        <v>0.75938598076058672</v>
      </c>
      <c r="L204" s="126">
        <v>81747.718399999998</v>
      </c>
      <c r="M204">
        <v>29998</v>
      </c>
      <c r="N204">
        <v>31</v>
      </c>
      <c r="O204">
        <v>368.57000000000005</v>
      </c>
      <c r="P204">
        <v>136.94</v>
      </c>
      <c r="Q204">
        <v>-58.11</v>
      </c>
      <c r="R204">
        <v>11018.2</v>
      </c>
      <c r="S204">
        <v>3528.3505690000002</v>
      </c>
      <c r="T204">
        <v>4710.1369129307704</v>
      </c>
      <c r="U204">
        <v>0.75644290945739101</v>
      </c>
      <c r="V204">
        <v>0.18738835897119699</v>
      </c>
      <c r="W204">
        <v>5.6094068922435403E-3</v>
      </c>
      <c r="X204">
        <v>8253.7000000000007</v>
      </c>
      <c r="Y204">
        <v>243.62</v>
      </c>
      <c r="Z204">
        <v>60481.319144569396</v>
      </c>
      <c r="AA204">
        <v>7.9960000000000004</v>
      </c>
      <c r="AB204">
        <v>14.483008656924719</v>
      </c>
      <c r="AC204">
        <v>29.12</v>
      </c>
      <c r="AD204">
        <v>121.16588492445055</v>
      </c>
      <c r="AE204">
        <v>0.432</v>
      </c>
      <c r="AF204">
        <v>0.1290166686750373</v>
      </c>
      <c r="AG204">
        <v>0.12197829396906586</v>
      </c>
      <c r="AH204">
        <v>0.25605584107401386</v>
      </c>
      <c r="AI204">
        <v>163.65607348468666</v>
      </c>
      <c r="AJ204">
        <v>5.5109773204303165</v>
      </c>
      <c r="AK204">
        <v>1.6516812599145185</v>
      </c>
      <c r="AL204">
        <v>2.3906597787460431</v>
      </c>
      <c r="AM204">
        <v>1.5</v>
      </c>
      <c r="AN204">
        <v>0.88321224308127499</v>
      </c>
      <c r="AO204">
        <v>7</v>
      </c>
      <c r="AP204">
        <v>0.14437555358724535</v>
      </c>
      <c r="AQ204">
        <v>126.29</v>
      </c>
      <c r="AR204">
        <v>4.0106712426626974</v>
      </c>
      <c r="AS204">
        <v>198977.90000000014</v>
      </c>
      <c r="AT204">
        <v>0.53651446308738693</v>
      </c>
      <c r="AU204">
        <v>38876048.130000003</v>
      </c>
    </row>
    <row r="205" spans="1:47" ht="15" x14ac:dyDescent="0.25">
      <c r="A205" t="s">
        <v>990</v>
      </c>
      <c r="B205" t="s">
        <v>190</v>
      </c>
      <c r="C205" t="s">
        <v>104</v>
      </c>
      <c r="D205"/>
      <c r="E205">
        <v>88.257000000000005</v>
      </c>
      <c r="F205" t="s">
        <v>1538</v>
      </c>
      <c r="G205">
        <v>19846</v>
      </c>
      <c r="H205">
        <v>0.17386452548960196</v>
      </c>
      <c r="I205">
        <v>-81410</v>
      </c>
      <c r="J205">
        <v>0</v>
      </c>
      <c r="K205">
        <v>0.77018600504606138</v>
      </c>
      <c r="L205" s="126">
        <v>148452.14120000001</v>
      </c>
      <c r="M205">
        <v>32239</v>
      </c>
      <c r="N205">
        <v>43</v>
      </c>
      <c r="O205">
        <v>72.799999999999983</v>
      </c>
      <c r="P205">
        <v>1</v>
      </c>
      <c r="Q205">
        <v>161.1</v>
      </c>
      <c r="R205">
        <v>8935.5</v>
      </c>
      <c r="S205">
        <v>2423.089958</v>
      </c>
      <c r="T205">
        <v>2909.3371008092904</v>
      </c>
      <c r="U205">
        <v>0.487907697812348</v>
      </c>
      <c r="V205">
        <v>0.148665911808463</v>
      </c>
      <c r="W205">
        <v>1.56345833859463E-2</v>
      </c>
      <c r="X205">
        <v>7442.1</v>
      </c>
      <c r="Y205">
        <v>126.95</v>
      </c>
      <c r="Z205">
        <v>57653.351713272896</v>
      </c>
      <c r="AA205">
        <v>12.702290076335899</v>
      </c>
      <c r="AB205">
        <v>19.086963040567152</v>
      </c>
      <c r="AC205">
        <v>14</v>
      </c>
      <c r="AD205">
        <v>173.07785414285715</v>
      </c>
      <c r="AE205" t="s">
        <v>1552</v>
      </c>
      <c r="AF205">
        <v>0.10429935994272642</v>
      </c>
      <c r="AG205">
        <v>0.2087637794089939</v>
      </c>
      <c r="AH205">
        <v>0.31705255384159481</v>
      </c>
      <c r="AI205">
        <v>166.00621808197846</v>
      </c>
      <c r="AJ205">
        <v>5.6969455659195321</v>
      </c>
      <c r="AK205">
        <v>1.7896789791372487</v>
      </c>
      <c r="AL205">
        <v>2.6454196167538435</v>
      </c>
      <c r="AM205">
        <v>1.35</v>
      </c>
      <c r="AN205">
        <v>1.1453264577518001</v>
      </c>
      <c r="AO205">
        <v>93</v>
      </c>
      <c r="AP205">
        <v>9.4413847364280094E-3</v>
      </c>
      <c r="AQ205">
        <v>12.35</v>
      </c>
      <c r="AR205">
        <v>4.1263048347011901</v>
      </c>
      <c r="AS205">
        <v>-59688.310000000056</v>
      </c>
      <c r="AT205">
        <v>0.57835702982642256</v>
      </c>
      <c r="AU205">
        <v>21651607.629999999</v>
      </c>
    </row>
    <row r="206" spans="1:47" ht="15" x14ac:dyDescent="0.25">
      <c r="A206" t="s">
        <v>991</v>
      </c>
      <c r="B206" t="s">
        <v>639</v>
      </c>
      <c r="C206" t="s">
        <v>274</v>
      </c>
      <c r="D206"/>
      <c r="E206">
        <v>95.15</v>
      </c>
      <c r="F206" t="s">
        <v>1538</v>
      </c>
      <c r="G206">
        <v>794839</v>
      </c>
      <c r="H206">
        <v>0.21312848962649678</v>
      </c>
      <c r="I206">
        <v>794839</v>
      </c>
      <c r="J206">
        <v>0</v>
      </c>
      <c r="K206">
        <v>0.71694744126008059</v>
      </c>
      <c r="L206" s="126">
        <v>118772.80650000001</v>
      </c>
      <c r="M206">
        <v>43190</v>
      </c>
      <c r="N206">
        <v>39</v>
      </c>
      <c r="O206">
        <v>22.5</v>
      </c>
      <c r="P206">
        <v>0</v>
      </c>
      <c r="Q206">
        <v>110.5</v>
      </c>
      <c r="R206">
        <v>8863.3000000000011</v>
      </c>
      <c r="S206">
        <v>1301.3662360000001</v>
      </c>
      <c r="T206">
        <v>1411.3082324575</v>
      </c>
      <c r="U206">
        <v>0.271887590297064</v>
      </c>
      <c r="V206">
        <v>8.4083082051008395E-2</v>
      </c>
      <c r="W206">
        <v>0</v>
      </c>
      <c r="X206">
        <v>8172.9000000000005</v>
      </c>
      <c r="Y206">
        <v>75.62</v>
      </c>
      <c r="Z206">
        <v>52896.613594287199</v>
      </c>
      <c r="AA206">
        <v>11.25</v>
      </c>
      <c r="AB206">
        <v>17.209286379264746</v>
      </c>
      <c r="AC206">
        <v>17</v>
      </c>
      <c r="AD206">
        <v>76.550955058823533</v>
      </c>
      <c r="AE206" t="s">
        <v>1552</v>
      </c>
      <c r="AF206">
        <v>0.1321982300261493</v>
      </c>
      <c r="AG206">
        <v>0.13361762951078993</v>
      </c>
      <c r="AH206">
        <v>0.2697944442502076</v>
      </c>
      <c r="AI206">
        <v>172.92672406478508</v>
      </c>
      <c r="AJ206">
        <v>5.0208953035224697</v>
      </c>
      <c r="AK206">
        <v>1.2473679907216908</v>
      </c>
      <c r="AL206">
        <v>2.0353839078212417</v>
      </c>
      <c r="AM206">
        <v>2.1</v>
      </c>
      <c r="AN206">
        <v>1.4246248302417901</v>
      </c>
      <c r="AO206">
        <v>48</v>
      </c>
      <c r="AP206">
        <v>1.637852593266606E-2</v>
      </c>
      <c r="AQ206">
        <v>21.92</v>
      </c>
      <c r="AR206">
        <v>3.9827976355808627</v>
      </c>
      <c r="AS206">
        <v>8914.140000000014</v>
      </c>
      <c r="AT206">
        <v>0.48046940927908527</v>
      </c>
      <c r="AU206">
        <v>11534448.75</v>
      </c>
    </row>
    <row r="207" spans="1:47" ht="15" x14ac:dyDescent="0.25">
      <c r="A207" t="s">
        <v>992</v>
      </c>
      <c r="B207" t="s">
        <v>359</v>
      </c>
      <c r="C207" t="s">
        <v>360</v>
      </c>
      <c r="D207"/>
      <c r="E207">
        <v>86.88</v>
      </c>
      <c r="F207" t="s">
        <v>1538</v>
      </c>
      <c r="G207">
        <v>905553</v>
      </c>
      <c r="H207">
        <v>0.30428331125501423</v>
      </c>
      <c r="I207">
        <v>912537</v>
      </c>
      <c r="J207">
        <v>0</v>
      </c>
      <c r="K207">
        <v>0.63267378626019644</v>
      </c>
      <c r="L207" s="126">
        <v>103819.1746</v>
      </c>
      <c r="M207">
        <v>0</v>
      </c>
      <c r="N207">
        <v>7</v>
      </c>
      <c r="O207">
        <v>14.43</v>
      </c>
      <c r="P207">
        <v>0</v>
      </c>
      <c r="Q207">
        <v>1.6700000000000017</v>
      </c>
      <c r="R207">
        <v>9034.4</v>
      </c>
      <c r="S207">
        <v>1008.125311</v>
      </c>
      <c r="T207">
        <v>1191.27250349868</v>
      </c>
      <c r="U207">
        <v>0.54586875162784199</v>
      </c>
      <c r="V207">
        <v>0.110378323791535</v>
      </c>
      <c r="W207">
        <v>0</v>
      </c>
      <c r="X207">
        <v>7645.5</v>
      </c>
      <c r="Y207">
        <v>63.17</v>
      </c>
      <c r="Z207">
        <v>45942.476175399701</v>
      </c>
      <c r="AA207">
        <v>10.538461538461499</v>
      </c>
      <c r="AB207">
        <v>15.95892529681811</v>
      </c>
      <c r="AC207">
        <v>8</v>
      </c>
      <c r="AD207">
        <v>126.015663875</v>
      </c>
      <c r="AE207">
        <v>0.60909999999999997</v>
      </c>
      <c r="AF207">
        <v>0.10905630738384628</v>
      </c>
      <c r="AG207">
        <v>0.18405952789647531</v>
      </c>
      <c r="AH207">
        <v>0.30617896993731819</v>
      </c>
      <c r="AI207">
        <v>184.82523746494843</v>
      </c>
      <c r="AJ207">
        <v>4.0097598845041249</v>
      </c>
      <c r="AK207">
        <v>1.1401166229263606</v>
      </c>
      <c r="AL207">
        <v>2.5127387335168816</v>
      </c>
      <c r="AM207">
        <v>2</v>
      </c>
      <c r="AN207">
        <v>1.6329433372114299</v>
      </c>
      <c r="AO207">
        <v>55</v>
      </c>
      <c r="AP207">
        <v>2.2172949002217297E-2</v>
      </c>
      <c r="AQ207">
        <v>7.82</v>
      </c>
      <c r="AR207">
        <v>2.9800137463399596</v>
      </c>
      <c r="AS207">
        <v>7552.9700000000303</v>
      </c>
      <c r="AT207">
        <v>0.56899892896570892</v>
      </c>
      <c r="AU207">
        <v>9107822.3499999996</v>
      </c>
    </row>
    <row r="208" spans="1:47" ht="15" x14ac:dyDescent="0.25">
      <c r="A208" t="s">
        <v>993</v>
      </c>
      <c r="B208" t="s">
        <v>361</v>
      </c>
      <c r="C208" t="s">
        <v>185</v>
      </c>
      <c r="D208"/>
      <c r="E208">
        <v>83.045000000000002</v>
      </c>
      <c r="F208" t="s">
        <v>1538</v>
      </c>
      <c r="G208">
        <v>-8283</v>
      </c>
      <c r="H208">
        <v>5.0023062065784546E-3</v>
      </c>
      <c r="I208">
        <v>-4533</v>
      </c>
      <c r="J208">
        <v>8.2961663433859228E-3</v>
      </c>
      <c r="K208">
        <v>0.77225818806291002</v>
      </c>
      <c r="L208" s="126">
        <v>104345.844</v>
      </c>
      <c r="M208">
        <v>36871</v>
      </c>
      <c r="N208">
        <v>15</v>
      </c>
      <c r="O208">
        <v>16.59</v>
      </c>
      <c r="P208">
        <v>0</v>
      </c>
      <c r="Q208">
        <v>35.110000000000007</v>
      </c>
      <c r="R208">
        <v>10027.9</v>
      </c>
      <c r="S208">
        <v>954.47197000000006</v>
      </c>
      <c r="T208">
        <v>1091.6679533540901</v>
      </c>
      <c r="U208">
        <v>0.363981500682519</v>
      </c>
      <c r="V208">
        <v>0.134832582878259</v>
      </c>
      <c r="W208">
        <v>0</v>
      </c>
      <c r="X208">
        <v>8767.6</v>
      </c>
      <c r="Y208">
        <v>62.9</v>
      </c>
      <c r="Z208">
        <v>56379.904610492798</v>
      </c>
      <c r="AA208">
        <v>13.6666666666667</v>
      </c>
      <c r="AB208">
        <v>15.174435135135136</v>
      </c>
      <c r="AC208">
        <v>8.1</v>
      </c>
      <c r="AD208">
        <v>117.83604567901236</v>
      </c>
      <c r="AE208">
        <v>0.67549999999999999</v>
      </c>
      <c r="AF208">
        <v>0.10849738500876845</v>
      </c>
      <c r="AG208">
        <v>0.16550438782598739</v>
      </c>
      <c r="AH208">
        <v>0.27708121933900143</v>
      </c>
      <c r="AI208">
        <v>197.91571249598874</v>
      </c>
      <c r="AJ208">
        <v>7.5698380138164687</v>
      </c>
      <c r="AK208">
        <v>1.40155665546174</v>
      </c>
      <c r="AL208">
        <v>1.8609669939916891</v>
      </c>
      <c r="AM208">
        <v>1.5</v>
      </c>
      <c r="AN208">
        <v>1.1802652178983799</v>
      </c>
      <c r="AO208">
        <v>59</v>
      </c>
      <c r="AP208">
        <v>0</v>
      </c>
      <c r="AQ208">
        <v>5.0199999999999996</v>
      </c>
      <c r="AR208">
        <v>1.2619410985907207</v>
      </c>
      <c r="AS208">
        <v>4807.7199999999721</v>
      </c>
      <c r="AT208">
        <v>0.61569819244316482</v>
      </c>
      <c r="AU208">
        <v>9571320.9800000004</v>
      </c>
    </row>
    <row r="209" spans="1:47" ht="15" x14ac:dyDescent="0.25">
      <c r="A209" t="s">
        <v>994</v>
      </c>
      <c r="B209" t="s">
        <v>191</v>
      </c>
      <c r="C209" t="s">
        <v>192</v>
      </c>
      <c r="D209"/>
      <c r="E209">
        <v>91.692000000000007</v>
      </c>
      <c r="F209" t="s">
        <v>1538</v>
      </c>
      <c r="G209">
        <v>1908779</v>
      </c>
      <c r="H209">
        <v>0.43063011214983354</v>
      </c>
      <c r="I209">
        <v>1948323</v>
      </c>
      <c r="J209">
        <v>0</v>
      </c>
      <c r="K209">
        <v>0.70332783197648541</v>
      </c>
      <c r="L209" s="126">
        <v>76046.1639</v>
      </c>
      <c r="M209">
        <v>27657</v>
      </c>
      <c r="N209">
        <v>13</v>
      </c>
      <c r="O209">
        <v>35.829999999999991</v>
      </c>
      <c r="P209">
        <v>0</v>
      </c>
      <c r="Q209">
        <v>112.54</v>
      </c>
      <c r="R209">
        <v>9825.5</v>
      </c>
      <c r="S209">
        <v>1665.536394</v>
      </c>
      <c r="T209">
        <v>2019.84941619491</v>
      </c>
      <c r="U209">
        <v>0.58214682518669703</v>
      </c>
      <c r="V209">
        <v>0.129517970172917</v>
      </c>
      <c r="W209">
        <v>0</v>
      </c>
      <c r="X209">
        <v>8101.9000000000005</v>
      </c>
      <c r="Y209">
        <v>106.28</v>
      </c>
      <c r="Z209">
        <v>53396.659766654098</v>
      </c>
      <c r="AA209">
        <v>11.9189189189189</v>
      </c>
      <c r="AB209">
        <v>15.671211836657884</v>
      </c>
      <c r="AC209">
        <v>10.8</v>
      </c>
      <c r="AD209">
        <v>154.21633277777775</v>
      </c>
      <c r="AE209">
        <v>0.60909999999999997</v>
      </c>
      <c r="AF209">
        <v>0.11604763597990463</v>
      </c>
      <c r="AG209">
        <v>0.14156978771890405</v>
      </c>
      <c r="AH209">
        <v>0.26300804007662953</v>
      </c>
      <c r="AI209">
        <v>145.52849212612281</v>
      </c>
      <c r="AJ209">
        <v>6.8150141305289562</v>
      </c>
      <c r="AK209">
        <v>1.722555624775665</v>
      </c>
      <c r="AL209">
        <v>4.3056972229900614</v>
      </c>
      <c r="AM209">
        <v>1.5</v>
      </c>
      <c r="AN209">
        <v>1.3806352742588399</v>
      </c>
      <c r="AO209">
        <v>7</v>
      </c>
      <c r="AP209">
        <v>2.1590909090909091E-2</v>
      </c>
      <c r="AQ209">
        <v>116</v>
      </c>
      <c r="AR209">
        <v>3.6395724557967322</v>
      </c>
      <c r="AS209">
        <v>105558.05000000005</v>
      </c>
      <c r="AT209">
        <v>0.44593908632282803</v>
      </c>
      <c r="AU209">
        <v>16364718.939999999</v>
      </c>
    </row>
    <row r="210" spans="1:47" ht="15" x14ac:dyDescent="0.25">
      <c r="A210" t="s">
        <v>995</v>
      </c>
      <c r="B210" t="s">
        <v>443</v>
      </c>
      <c r="C210" t="s">
        <v>375</v>
      </c>
      <c r="D210"/>
      <c r="E210">
        <v>97.01400000000001</v>
      </c>
      <c r="F210" t="s">
        <v>1539</v>
      </c>
      <c r="G210">
        <v>412994</v>
      </c>
      <c r="H210">
        <v>0.19839280652167646</v>
      </c>
      <c r="I210">
        <v>478939</v>
      </c>
      <c r="J210">
        <v>1.2541952858838627E-2</v>
      </c>
      <c r="K210">
        <v>0.61741411161505688</v>
      </c>
      <c r="L210" s="126">
        <v>96001.770699999994</v>
      </c>
      <c r="M210">
        <v>35681</v>
      </c>
      <c r="N210">
        <v>93</v>
      </c>
      <c r="O210">
        <v>52.42</v>
      </c>
      <c r="P210">
        <v>0</v>
      </c>
      <c r="Q210">
        <v>131.19</v>
      </c>
      <c r="R210">
        <v>10707.7</v>
      </c>
      <c r="S210">
        <v>2643.4637779999998</v>
      </c>
      <c r="T210">
        <v>3375.38111857083</v>
      </c>
      <c r="U210">
        <v>0.54744834336065595</v>
      </c>
      <c r="V210">
        <v>0.164331331344613</v>
      </c>
      <c r="W210">
        <v>4.2780272209956499E-3</v>
      </c>
      <c r="X210">
        <v>8385.9</v>
      </c>
      <c r="Y210">
        <v>161.66</v>
      </c>
      <c r="Z210">
        <v>55127.322590622302</v>
      </c>
      <c r="AA210">
        <v>10.060606060606101</v>
      </c>
      <c r="AB210">
        <v>16.351996647284423</v>
      </c>
      <c r="AC210">
        <v>14</v>
      </c>
      <c r="AD210">
        <v>188.81884128571429</v>
      </c>
      <c r="AE210">
        <v>0.31009999999999999</v>
      </c>
      <c r="AF210">
        <v>0.12175344158532536</v>
      </c>
      <c r="AG210">
        <v>0.13717296845140126</v>
      </c>
      <c r="AH210">
        <v>0.26359814592442704</v>
      </c>
      <c r="AI210">
        <v>138.43843938609854</v>
      </c>
      <c r="AJ210">
        <v>5.8324900466448248</v>
      </c>
      <c r="AK210">
        <v>1.2177891938123877</v>
      </c>
      <c r="AL210">
        <v>2.7414540232868889</v>
      </c>
      <c r="AM210">
        <v>5.0999999999999996</v>
      </c>
      <c r="AN210">
        <v>1.06612225823114</v>
      </c>
      <c r="AO210">
        <v>41</v>
      </c>
      <c r="AP210">
        <v>2.9350104821802937E-2</v>
      </c>
      <c r="AQ210">
        <v>43.39</v>
      </c>
      <c r="AR210">
        <v>2.9885977401794741</v>
      </c>
      <c r="AS210">
        <v>14630.449999999953</v>
      </c>
      <c r="AT210">
        <v>0.51234966374401281</v>
      </c>
      <c r="AU210">
        <v>28305461.41</v>
      </c>
    </row>
    <row r="211" spans="1:47" ht="15" x14ac:dyDescent="0.25">
      <c r="A211" t="s">
        <v>996</v>
      </c>
      <c r="B211" t="s">
        <v>430</v>
      </c>
      <c r="C211" t="s">
        <v>308</v>
      </c>
      <c r="D211"/>
      <c r="E211">
        <v>81.03</v>
      </c>
      <c r="F211" t="s">
        <v>1539</v>
      </c>
      <c r="G211">
        <v>418220</v>
      </c>
      <c r="H211">
        <v>0.32898889260096009</v>
      </c>
      <c r="I211">
        <v>496454</v>
      </c>
      <c r="J211">
        <v>4.7074169271311642E-3</v>
      </c>
      <c r="K211">
        <v>0.73530447512608976</v>
      </c>
      <c r="L211" s="126">
        <v>133767.4706</v>
      </c>
      <c r="M211">
        <v>38318</v>
      </c>
      <c r="N211">
        <v>119</v>
      </c>
      <c r="O211">
        <v>57.97999999999999</v>
      </c>
      <c r="P211">
        <v>0</v>
      </c>
      <c r="Q211">
        <v>20.349999999999994</v>
      </c>
      <c r="R211">
        <v>8905.4</v>
      </c>
      <c r="S211">
        <v>1880.287493</v>
      </c>
      <c r="T211">
        <v>2267.6621200240502</v>
      </c>
      <c r="U211">
        <v>0.38150830746391601</v>
      </c>
      <c r="V211">
        <v>0.16337961622552799</v>
      </c>
      <c r="W211">
        <v>0</v>
      </c>
      <c r="X211">
        <v>7384.1</v>
      </c>
      <c r="Y211">
        <v>114.38</v>
      </c>
      <c r="Z211">
        <v>49224.584717608006</v>
      </c>
      <c r="AA211">
        <v>11.533898305084698</v>
      </c>
      <c r="AB211">
        <v>16.438953427172585</v>
      </c>
      <c r="AC211">
        <v>9</v>
      </c>
      <c r="AD211">
        <v>208.92083255555556</v>
      </c>
      <c r="AE211">
        <v>0.69779999999999998</v>
      </c>
      <c r="AF211">
        <v>0.12149579876662242</v>
      </c>
      <c r="AG211">
        <v>0.13935734010341705</v>
      </c>
      <c r="AH211">
        <v>0.26603040276479417</v>
      </c>
      <c r="AI211">
        <v>191.26809136309029</v>
      </c>
      <c r="AJ211">
        <v>4.7390795492146296</v>
      </c>
      <c r="AK211">
        <v>1.0538074569220803</v>
      </c>
      <c r="AL211">
        <v>2.409519685017476</v>
      </c>
      <c r="AM211">
        <v>3</v>
      </c>
      <c r="AN211">
        <v>1.6022132884988201</v>
      </c>
      <c r="AO211">
        <v>182</v>
      </c>
      <c r="AP211">
        <v>0</v>
      </c>
      <c r="AQ211">
        <v>5.38</v>
      </c>
      <c r="AR211">
        <v>3.6357859625661626</v>
      </c>
      <c r="AS211">
        <v>-9302.2299999999814</v>
      </c>
      <c r="AT211">
        <v>0.47395234504528327</v>
      </c>
      <c r="AU211">
        <v>16744744.619999999</v>
      </c>
    </row>
    <row r="212" spans="1:47" ht="15" x14ac:dyDescent="0.25">
      <c r="A212" t="s">
        <v>997</v>
      </c>
      <c r="B212" t="s">
        <v>405</v>
      </c>
      <c r="C212" t="s">
        <v>104</v>
      </c>
      <c r="D212"/>
      <c r="E212">
        <v>87.968000000000004</v>
      </c>
      <c r="F212" t="s">
        <v>1542</v>
      </c>
      <c r="G212">
        <v>98677</v>
      </c>
      <c r="H212">
        <v>0.1394542794584033</v>
      </c>
      <c r="I212">
        <v>90941</v>
      </c>
      <c r="J212">
        <v>0</v>
      </c>
      <c r="K212">
        <v>0.75396160976931514</v>
      </c>
      <c r="L212" s="126">
        <v>136798.06349999999</v>
      </c>
      <c r="M212">
        <v>34060</v>
      </c>
      <c r="N212">
        <v>51</v>
      </c>
      <c r="O212">
        <v>55.370000000000005</v>
      </c>
      <c r="P212">
        <v>0</v>
      </c>
      <c r="Q212">
        <v>30.160000000000004</v>
      </c>
      <c r="R212">
        <v>9899.3000000000011</v>
      </c>
      <c r="S212">
        <v>1180.4489900000001</v>
      </c>
      <c r="T212">
        <v>1445.35217594049</v>
      </c>
      <c r="U212">
        <v>0.49470428620554002</v>
      </c>
      <c r="V212">
        <v>0.150177285508966</v>
      </c>
      <c r="W212">
        <v>3.64428284190408E-4</v>
      </c>
      <c r="X212">
        <v>8084.9000000000005</v>
      </c>
      <c r="Y212">
        <v>74.17</v>
      </c>
      <c r="Z212">
        <v>52107.900768504805</v>
      </c>
      <c r="AA212">
        <v>12.452380952380999</v>
      </c>
      <c r="AB212">
        <v>15.915450856141298</v>
      </c>
      <c r="AC212">
        <v>8.1999999999999993</v>
      </c>
      <c r="AD212">
        <v>143.95719390243906</v>
      </c>
      <c r="AE212">
        <v>0.75309999999999999</v>
      </c>
      <c r="AF212">
        <v>0.11232424697863372</v>
      </c>
      <c r="AG212">
        <v>0.2037717099245093</v>
      </c>
      <c r="AH212">
        <v>0.31967791971344173</v>
      </c>
      <c r="AI212">
        <v>205.26088128551831</v>
      </c>
      <c r="AJ212">
        <v>5.6365556335121747</v>
      </c>
      <c r="AK212">
        <v>1.6209395377631037</v>
      </c>
      <c r="AL212">
        <v>3.1686622781675609</v>
      </c>
      <c r="AM212">
        <v>2.0499999999999998</v>
      </c>
      <c r="AN212">
        <v>1.57824189943533</v>
      </c>
      <c r="AO212">
        <v>122</v>
      </c>
      <c r="AP212">
        <v>1.1534025374855825E-3</v>
      </c>
      <c r="AQ212">
        <v>6.9</v>
      </c>
      <c r="AR212">
        <v>0.8428076123596423</v>
      </c>
      <c r="AS212">
        <v>3049.8099999999977</v>
      </c>
      <c r="AT212">
        <v>0.51218270393501331</v>
      </c>
      <c r="AU212">
        <v>11685564.74</v>
      </c>
    </row>
    <row r="213" spans="1:47" ht="15" x14ac:dyDescent="0.25">
      <c r="A213" t="s">
        <v>1553</v>
      </c>
      <c r="B213" t="s">
        <v>193</v>
      </c>
      <c r="C213" t="s">
        <v>122</v>
      </c>
      <c r="D213"/>
      <c r="E213">
        <v>103.476</v>
      </c>
      <c r="F213" t="s">
        <v>1539</v>
      </c>
      <c r="G213">
        <v>1149846</v>
      </c>
      <c r="H213">
        <v>0.23691920786700943</v>
      </c>
      <c r="I213">
        <v>1024869</v>
      </c>
      <c r="J213">
        <v>0</v>
      </c>
      <c r="K213">
        <v>0.76458033976550333</v>
      </c>
      <c r="L213" s="126">
        <v>278764.7745</v>
      </c>
      <c r="M213">
        <v>55166</v>
      </c>
      <c r="N213">
        <v>5</v>
      </c>
      <c r="O213">
        <v>28.049999999999997</v>
      </c>
      <c r="P213">
        <v>0</v>
      </c>
      <c r="Q213">
        <v>-0.5</v>
      </c>
      <c r="R213">
        <v>15818.4</v>
      </c>
      <c r="S213">
        <v>1047.1286689999999</v>
      </c>
      <c r="T213">
        <v>1186.2727671258699</v>
      </c>
      <c r="U213">
        <v>9.2284144117918299E-2</v>
      </c>
      <c r="V213">
        <v>0.102667796406212</v>
      </c>
      <c r="W213">
        <v>6.7673020611376299E-3</v>
      </c>
      <c r="X213">
        <v>13962.9</v>
      </c>
      <c r="Y213">
        <v>83</v>
      </c>
      <c r="Z213">
        <v>73127.554216867502</v>
      </c>
      <c r="AA213">
        <v>12.4404761904762</v>
      </c>
      <c r="AB213">
        <v>12.616008060240963</v>
      </c>
      <c r="AC213">
        <v>11</v>
      </c>
      <c r="AD213">
        <v>95.193515363636365</v>
      </c>
      <c r="AE213">
        <v>0.66449999999999998</v>
      </c>
      <c r="AF213">
        <v>0.12753683753922304</v>
      </c>
      <c r="AG213">
        <v>0.13494435162083387</v>
      </c>
      <c r="AH213">
        <v>0.27136056804920655</v>
      </c>
      <c r="AI213">
        <v>262.97818802246928</v>
      </c>
      <c r="AJ213">
        <v>5.5326208546983722</v>
      </c>
      <c r="AK213">
        <v>1.172045741760237</v>
      </c>
      <c r="AL213">
        <v>2.4381377917871099</v>
      </c>
      <c r="AM213">
        <v>2</v>
      </c>
      <c r="AN213">
        <v>0</v>
      </c>
      <c r="AO213">
        <v>2</v>
      </c>
      <c r="AP213">
        <v>0</v>
      </c>
      <c r="AQ213">
        <v>0</v>
      </c>
      <c r="AR213">
        <v>0</v>
      </c>
      <c r="AS213">
        <v>-39212.520000000019</v>
      </c>
      <c r="AT213">
        <v>0.22258221852029364</v>
      </c>
      <c r="AU213">
        <v>16563862.43</v>
      </c>
    </row>
    <row r="214" spans="1:47" ht="15" x14ac:dyDescent="0.25">
      <c r="A214" t="s">
        <v>998</v>
      </c>
      <c r="B214" t="s">
        <v>362</v>
      </c>
      <c r="C214" t="s">
        <v>200</v>
      </c>
      <c r="D214"/>
      <c r="E214">
        <v>104.462</v>
      </c>
      <c r="F214" t="s">
        <v>1538</v>
      </c>
      <c r="G214">
        <v>564216</v>
      </c>
      <c r="H214">
        <v>0.18159062401084644</v>
      </c>
      <c r="I214">
        <v>564216</v>
      </c>
      <c r="J214">
        <v>8.8412787629673969E-3</v>
      </c>
      <c r="K214">
        <v>0.78579275023254735</v>
      </c>
      <c r="L214" s="126">
        <v>181703.2751</v>
      </c>
      <c r="M214">
        <v>70492</v>
      </c>
      <c r="N214">
        <v>75</v>
      </c>
      <c r="O214">
        <v>15.61</v>
      </c>
      <c r="P214">
        <v>0</v>
      </c>
      <c r="Q214">
        <v>-11.03</v>
      </c>
      <c r="R214">
        <v>11620.800000000001</v>
      </c>
      <c r="S214">
        <v>2386.3336380000001</v>
      </c>
      <c r="T214">
        <v>2696.1636289081503</v>
      </c>
      <c r="U214">
        <v>4.65570669712028E-2</v>
      </c>
      <c r="V214">
        <v>0.11068263917252</v>
      </c>
      <c r="W214">
        <v>7.5656998302766299E-3</v>
      </c>
      <c r="X214">
        <v>10285.4</v>
      </c>
      <c r="Y214">
        <v>138.38</v>
      </c>
      <c r="Z214">
        <v>64029.505708917502</v>
      </c>
      <c r="AA214">
        <v>12.564285714285699</v>
      </c>
      <c r="AB214">
        <v>17.244787093510624</v>
      </c>
      <c r="AC214">
        <v>13</v>
      </c>
      <c r="AD214">
        <v>183.56412600000002</v>
      </c>
      <c r="AE214">
        <v>0.7863</v>
      </c>
      <c r="AF214">
        <v>0.11512702985732734</v>
      </c>
      <c r="AG214">
        <v>0.20177772426100646</v>
      </c>
      <c r="AH214">
        <v>0.32253344364305009</v>
      </c>
      <c r="AI214">
        <v>189.17513997680152</v>
      </c>
      <c r="AJ214">
        <v>4.7711202720214434</v>
      </c>
      <c r="AK214">
        <v>1.300283407356541</v>
      </c>
      <c r="AL214">
        <v>0.32043450330612383</v>
      </c>
      <c r="AM214">
        <v>2.2000000000000002</v>
      </c>
      <c r="AN214">
        <v>1.00354514632811</v>
      </c>
      <c r="AO214">
        <v>40</v>
      </c>
      <c r="AP214">
        <v>1.2298232129131437E-2</v>
      </c>
      <c r="AQ214">
        <v>31.15</v>
      </c>
      <c r="AR214">
        <v>0</v>
      </c>
      <c r="AS214">
        <v>9937.4299999999348</v>
      </c>
      <c r="AT214">
        <v>0.24508075280479472</v>
      </c>
      <c r="AU214">
        <v>27731041.789999999</v>
      </c>
    </row>
    <row r="215" spans="1:47" ht="15" x14ac:dyDescent="0.25">
      <c r="A215" t="s">
        <v>999</v>
      </c>
      <c r="B215" t="s">
        <v>691</v>
      </c>
      <c r="C215" t="s">
        <v>250</v>
      </c>
      <c r="D215"/>
      <c r="E215">
        <v>81.62</v>
      </c>
      <c r="F215" t="s">
        <v>1538</v>
      </c>
      <c r="G215">
        <v>661350</v>
      </c>
      <c r="H215">
        <v>0.20723360457923629</v>
      </c>
      <c r="I215">
        <v>733664</v>
      </c>
      <c r="J215">
        <v>5.3237558668229176E-3</v>
      </c>
      <c r="K215">
        <v>0.5132734593371131</v>
      </c>
      <c r="L215" s="126">
        <v>111301.59940000001</v>
      </c>
      <c r="M215">
        <v>35407</v>
      </c>
      <c r="N215">
        <v>9</v>
      </c>
      <c r="O215">
        <v>19.700000000000003</v>
      </c>
      <c r="P215">
        <v>0</v>
      </c>
      <c r="Q215">
        <v>-53.960000000000008</v>
      </c>
      <c r="R215">
        <v>10167.1</v>
      </c>
      <c r="S215">
        <v>585.54356499999994</v>
      </c>
      <c r="T215">
        <v>709.43055841123703</v>
      </c>
      <c r="U215">
        <v>0.55460870106223403</v>
      </c>
      <c r="V215">
        <v>0.156924714901444</v>
      </c>
      <c r="W215">
        <v>0</v>
      </c>
      <c r="X215">
        <v>8391.7000000000007</v>
      </c>
      <c r="Y215">
        <v>42</v>
      </c>
      <c r="Z215">
        <v>40575.190476190503</v>
      </c>
      <c r="AA215">
        <v>6.8095238095238093</v>
      </c>
      <c r="AB215">
        <v>13.941513452380951</v>
      </c>
      <c r="AC215">
        <v>9</v>
      </c>
      <c r="AD215">
        <v>65.060396111111103</v>
      </c>
      <c r="AE215">
        <v>0.47620000000000001</v>
      </c>
      <c r="AF215">
        <v>0.11498270714467271</v>
      </c>
      <c r="AG215">
        <v>0.19129307004399723</v>
      </c>
      <c r="AH215">
        <v>0.30919392337373425</v>
      </c>
      <c r="AI215">
        <v>247.87737185703682</v>
      </c>
      <c r="AJ215">
        <v>4.2043173284278259</v>
      </c>
      <c r="AK215">
        <v>1.2184569011250972</v>
      </c>
      <c r="AL215">
        <v>1.8340605471845006</v>
      </c>
      <c r="AM215">
        <v>0</v>
      </c>
      <c r="AN215">
        <v>1.2576614630921099</v>
      </c>
      <c r="AO215">
        <v>39</v>
      </c>
      <c r="AP215">
        <v>1.7897091722595078E-2</v>
      </c>
      <c r="AQ215">
        <v>9.18</v>
      </c>
      <c r="AR215">
        <v>1.8059923273007512</v>
      </c>
      <c r="AS215">
        <v>-5203.4500000000116</v>
      </c>
      <c r="AT215">
        <v>0.40750360071177816</v>
      </c>
      <c r="AU215">
        <v>5953299.4000000004</v>
      </c>
    </row>
    <row r="216" spans="1:47" ht="15" x14ac:dyDescent="0.25">
      <c r="A216" t="s">
        <v>1000</v>
      </c>
      <c r="B216" t="s">
        <v>725</v>
      </c>
      <c r="C216" t="s">
        <v>98</v>
      </c>
      <c r="D216"/>
      <c r="E216">
        <v>101.93300000000001</v>
      </c>
      <c r="F216" t="s">
        <v>1539</v>
      </c>
      <c r="G216">
        <v>2949627</v>
      </c>
      <c r="H216">
        <v>0.18323461156571497</v>
      </c>
      <c r="I216">
        <v>2930743</v>
      </c>
      <c r="J216">
        <v>3.8188474523978694E-3</v>
      </c>
      <c r="K216">
        <v>0.77051892413491385</v>
      </c>
      <c r="L216" s="126">
        <v>164414.62390000001</v>
      </c>
      <c r="M216">
        <v>45641</v>
      </c>
      <c r="N216">
        <v>26</v>
      </c>
      <c r="O216">
        <v>88.61</v>
      </c>
      <c r="P216">
        <v>0</v>
      </c>
      <c r="Q216">
        <v>-40.11</v>
      </c>
      <c r="R216">
        <v>9308.5</v>
      </c>
      <c r="S216">
        <v>4012.5539530000001</v>
      </c>
      <c r="T216">
        <v>4663.7704416574506</v>
      </c>
      <c r="U216">
        <v>0.19235524133524301</v>
      </c>
      <c r="V216">
        <v>0.120100293639591</v>
      </c>
      <c r="W216">
        <v>7.7909006000099496E-3</v>
      </c>
      <c r="X216">
        <v>8008.7</v>
      </c>
      <c r="Y216">
        <v>217.63</v>
      </c>
      <c r="Z216">
        <v>60770.031705187699</v>
      </c>
      <c r="AA216">
        <v>9.9369369369369398</v>
      </c>
      <c r="AB216">
        <v>18.437503804622526</v>
      </c>
      <c r="AC216">
        <v>26.35</v>
      </c>
      <c r="AD216">
        <v>152.2790874003795</v>
      </c>
      <c r="AE216">
        <v>0.443</v>
      </c>
      <c r="AF216">
        <v>0.11426975938562411</v>
      </c>
      <c r="AG216">
        <v>0.16319659008144213</v>
      </c>
      <c r="AH216">
        <v>0.28592107320926347</v>
      </c>
      <c r="AI216">
        <v>159.77554632522097</v>
      </c>
      <c r="AJ216">
        <v>4.250698977395384</v>
      </c>
      <c r="AK216">
        <v>0.92971900210260994</v>
      </c>
      <c r="AL216">
        <v>2.38443986036674</v>
      </c>
      <c r="AM216">
        <v>4.8</v>
      </c>
      <c r="AN216">
        <v>1.15222114167763</v>
      </c>
      <c r="AO216">
        <v>33</v>
      </c>
      <c r="AP216">
        <v>5.4125412541254123E-2</v>
      </c>
      <c r="AQ216">
        <v>85.58</v>
      </c>
      <c r="AR216">
        <v>4.079658841824032</v>
      </c>
      <c r="AS216">
        <v>-22218.859999999986</v>
      </c>
      <c r="AT216">
        <v>0.30339363597171132</v>
      </c>
      <c r="AU216">
        <v>37350752.32</v>
      </c>
    </row>
    <row r="217" spans="1:47" ht="15" x14ac:dyDescent="0.25">
      <c r="A217" t="s">
        <v>1001</v>
      </c>
      <c r="B217" t="s">
        <v>769</v>
      </c>
      <c r="C217" t="s">
        <v>267</v>
      </c>
      <c r="D217"/>
      <c r="E217">
        <v>86.820000000000007</v>
      </c>
      <c r="F217" t="s">
        <v>1538</v>
      </c>
      <c r="G217">
        <v>60584</v>
      </c>
      <c r="H217">
        <v>0.20518925011786987</v>
      </c>
      <c r="I217">
        <v>-166583</v>
      </c>
      <c r="J217">
        <v>0</v>
      </c>
      <c r="K217">
        <v>0.74371475323805414</v>
      </c>
      <c r="L217" s="126">
        <v>146380.9466</v>
      </c>
      <c r="M217">
        <v>37396</v>
      </c>
      <c r="N217">
        <v>80</v>
      </c>
      <c r="O217">
        <v>38.15</v>
      </c>
      <c r="P217">
        <v>0</v>
      </c>
      <c r="Q217">
        <v>59.55</v>
      </c>
      <c r="R217">
        <v>10107.4</v>
      </c>
      <c r="S217">
        <v>1017.1532979999999</v>
      </c>
      <c r="T217">
        <v>1135.3025651375899</v>
      </c>
      <c r="U217">
        <v>0.275436930255129</v>
      </c>
      <c r="V217">
        <v>0.10473784355757899</v>
      </c>
      <c r="W217">
        <v>0</v>
      </c>
      <c r="X217">
        <v>9055.6</v>
      </c>
      <c r="Y217">
        <v>75.83</v>
      </c>
      <c r="Z217">
        <v>51990.927073717496</v>
      </c>
      <c r="AA217">
        <v>5.0375000000000005</v>
      </c>
      <c r="AB217">
        <v>13.413600131873928</v>
      </c>
      <c r="AC217">
        <v>6.58</v>
      </c>
      <c r="AD217">
        <v>154.58256808510637</v>
      </c>
      <c r="AE217">
        <v>0.58699999999999997</v>
      </c>
      <c r="AF217">
        <v>0.11685525655879679</v>
      </c>
      <c r="AG217">
        <v>0.12685739959629494</v>
      </c>
      <c r="AH217">
        <v>0.24901267080219222</v>
      </c>
      <c r="AI217">
        <v>148.41125747399386</v>
      </c>
      <c r="AJ217">
        <v>6.1657970150440189</v>
      </c>
      <c r="AK217">
        <v>1.0574131706379963</v>
      </c>
      <c r="AL217">
        <v>3.2654744066191035</v>
      </c>
      <c r="AM217">
        <v>1.9</v>
      </c>
      <c r="AN217">
        <v>1.073169757888</v>
      </c>
      <c r="AO217">
        <v>53</v>
      </c>
      <c r="AP217">
        <v>8.4337349397590355E-2</v>
      </c>
      <c r="AQ217">
        <v>10.72</v>
      </c>
      <c r="AR217">
        <v>1.3942752273203953</v>
      </c>
      <c r="AS217">
        <v>45941.599999999977</v>
      </c>
      <c r="AT217">
        <v>0.39111333857388947</v>
      </c>
      <c r="AU217">
        <v>10280795.27</v>
      </c>
    </row>
    <row r="218" spans="1:47" ht="15" x14ac:dyDescent="0.25">
      <c r="A218" t="s">
        <v>1002</v>
      </c>
      <c r="B218" t="s">
        <v>510</v>
      </c>
      <c r="C218" t="s">
        <v>176</v>
      </c>
      <c r="D218"/>
      <c r="E218">
        <v>93.787000000000006</v>
      </c>
      <c r="F218" t="s">
        <v>1542</v>
      </c>
      <c r="G218">
        <v>743703</v>
      </c>
      <c r="H218">
        <v>0.53034103254056519</v>
      </c>
      <c r="I218">
        <v>697866</v>
      </c>
      <c r="J218">
        <v>3.6278369677081898E-3</v>
      </c>
      <c r="K218">
        <v>0.71268539918615292</v>
      </c>
      <c r="L218" s="126">
        <v>188909.7691</v>
      </c>
      <c r="M218">
        <v>40653</v>
      </c>
      <c r="N218">
        <v>44</v>
      </c>
      <c r="O218">
        <v>39.300000000000004</v>
      </c>
      <c r="P218">
        <v>0</v>
      </c>
      <c r="Q218">
        <v>97.740000000000009</v>
      </c>
      <c r="R218">
        <v>10102.9</v>
      </c>
      <c r="S218">
        <v>1254.4782359999999</v>
      </c>
      <c r="T218">
        <v>1434.9763613735299</v>
      </c>
      <c r="U218">
        <v>0.30169965977791602</v>
      </c>
      <c r="V218">
        <v>0.124639618698016</v>
      </c>
      <c r="W218">
        <v>2.33578225266237E-3</v>
      </c>
      <c r="X218">
        <v>8832.1</v>
      </c>
      <c r="Y218">
        <v>79.320000000000007</v>
      </c>
      <c r="Z218">
        <v>49859.182173474503</v>
      </c>
      <c r="AA218">
        <v>12.2659574468085</v>
      </c>
      <c r="AB218">
        <v>15.815408925869892</v>
      </c>
      <c r="AC218">
        <v>13.1</v>
      </c>
      <c r="AD218">
        <v>95.761697404580147</v>
      </c>
      <c r="AE218">
        <v>0.60909999999999997</v>
      </c>
      <c r="AF218">
        <v>0.11131317560409726</v>
      </c>
      <c r="AG218">
        <v>0.1995163761727313</v>
      </c>
      <c r="AH218">
        <v>0.31537425920813283</v>
      </c>
      <c r="AI218">
        <v>184.89200796306204</v>
      </c>
      <c r="AJ218">
        <v>8.364749054724653</v>
      </c>
      <c r="AK218">
        <v>0.97475565117291751</v>
      </c>
      <c r="AL218">
        <v>3.1419643619337512</v>
      </c>
      <c r="AM218">
        <v>2.5</v>
      </c>
      <c r="AN218">
        <v>1.1823777300198099</v>
      </c>
      <c r="AO218">
        <v>112</v>
      </c>
      <c r="AP218">
        <v>0</v>
      </c>
      <c r="AQ218">
        <v>5.46</v>
      </c>
      <c r="AR218">
        <v>5.0473233565540676</v>
      </c>
      <c r="AS218">
        <v>-110839.16999999998</v>
      </c>
      <c r="AT218">
        <v>0.33763483765656621</v>
      </c>
      <c r="AU218">
        <v>12673891.68</v>
      </c>
    </row>
    <row r="219" spans="1:47" ht="15" x14ac:dyDescent="0.25">
      <c r="A219" t="s">
        <v>1003</v>
      </c>
      <c r="B219" t="s">
        <v>363</v>
      </c>
      <c r="C219" t="s">
        <v>202</v>
      </c>
      <c r="D219"/>
      <c r="E219">
        <v>83.191000000000003</v>
      </c>
      <c r="F219" t="s">
        <v>1539</v>
      </c>
      <c r="G219">
        <v>181469</v>
      </c>
      <c r="H219">
        <v>0.21464561749668967</v>
      </c>
      <c r="I219">
        <v>-30223</v>
      </c>
      <c r="J219">
        <v>0</v>
      </c>
      <c r="K219">
        <v>0.6562971708586115</v>
      </c>
      <c r="L219" s="126">
        <v>82687.212899999999</v>
      </c>
      <c r="M219">
        <v>29146</v>
      </c>
      <c r="N219">
        <v>23</v>
      </c>
      <c r="O219">
        <v>50.53</v>
      </c>
      <c r="P219">
        <v>0</v>
      </c>
      <c r="Q219">
        <v>-69.14</v>
      </c>
      <c r="R219">
        <v>10771.2</v>
      </c>
      <c r="S219">
        <v>2023.8535629999999</v>
      </c>
      <c r="T219">
        <v>2422.7870895277701</v>
      </c>
      <c r="U219">
        <v>0.60701223322648101</v>
      </c>
      <c r="V219">
        <v>0.118024278716058</v>
      </c>
      <c r="W219">
        <v>0</v>
      </c>
      <c r="X219">
        <v>8997.6</v>
      </c>
      <c r="Y219">
        <v>127</v>
      </c>
      <c r="Z219">
        <v>50182.811023621995</v>
      </c>
      <c r="AA219">
        <v>12.078740157480299</v>
      </c>
      <c r="AB219">
        <v>15.935854826771653</v>
      </c>
      <c r="AC219">
        <v>15</v>
      </c>
      <c r="AD219">
        <v>134.92357086666667</v>
      </c>
      <c r="AE219">
        <v>0.52049999999999996</v>
      </c>
      <c r="AF219">
        <v>0.12351950040051374</v>
      </c>
      <c r="AG219">
        <v>0.22847063074857707</v>
      </c>
      <c r="AH219">
        <v>0.35582224928854111</v>
      </c>
      <c r="AI219">
        <v>0</v>
      </c>
      <c r="AJ219">
        <v>0</v>
      </c>
      <c r="AK219">
        <v>0</v>
      </c>
      <c r="AL219">
        <v>0</v>
      </c>
      <c r="AM219">
        <v>0.5</v>
      </c>
      <c r="AN219">
        <v>1.5429370497894801</v>
      </c>
      <c r="AO219">
        <v>164</v>
      </c>
      <c r="AP219">
        <v>1.5439429928741092E-2</v>
      </c>
      <c r="AQ219">
        <v>5.01</v>
      </c>
      <c r="AR219">
        <v>1.6703978899021501</v>
      </c>
      <c r="AS219">
        <v>11233.949999999953</v>
      </c>
      <c r="AT219">
        <v>0.53551305282851636</v>
      </c>
      <c r="AU219">
        <v>21799389.43</v>
      </c>
    </row>
    <row r="220" spans="1:47" ht="15" x14ac:dyDescent="0.25">
      <c r="A220" t="s">
        <v>1004</v>
      </c>
      <c r="B220" t="s">
        <v>433</v>
      </c>
      <c r="C220" t="s">
        <v>293</v>
      </c>
      <c r="D220"/>
      <c r="E220">
        <v>89.525000000000006</v>
      </c>
      <c r="F220" t="s">
        <v>1542</v>
      </c>
      <c r="G220">
        <v>1821106</v>
      </c>
      <c r="H220">
        <v>0.27635043619994243</v>
      </c>
      <c r="I220">
        <v>1819790</v>
      </c>
      <c r="J220">
        <v>0</v>
      </c>
      <c r="K220">
        <v>0.7066164425608441</v>
      </c>
      <c r="L220" s="126">
        <v>149547.3872</v>
      </c>
      <c r="M220">
        <v>43851</v>
      </c>
      <c r="N220">
        <v>63</v>
      </c>
      <c r="O220">
        <v>80.679999999999993</v>
      </c>
      <c r="P220">
        <v>0</v>
      </c>
      <c r="Q220">
        <v>-23.129999999999995</v>
      </c>
      <c r="R220">
        <v>9491.9</v>
      </c>
      <c r="S220">
        <v>1573.421008</v>
      </c>
      <c r="T220">
        <v>1871.2256322513799</v>
      </c>
      <c r="U220">
        <v>0.33536813562107998</v>
      </c>
      <c r="V220">
        <v>0.12790608742145401</v>
      </c>
      <c r="W220">
        <v>3.6815041686541401E-3</v>
      </c>
      <c r="X220">
        <v>7981.3</v>
      </c>
      <c r="Y220">
        <v>96.5</v>
      </c>
      <c r="Z220">
        <v>55411.430051813499</v>
      </c>
      <c r="AA220">
        <v>7.9300000000000006</v>
      </c>
      <c r="AB220">
        <v>16.304880911917099</v>
      </c>
      <c r="AC220">
        <v>18.03</v>
      </c>
      <c r="AD220">
        <v>87.266833499722679</v>
      </c>
      <c r="AE220">
        <v>0.3765</v>
      </c>
      <c r="AF220">
        <v>0.11668463522768634</v>
      </c>
      <c r="AG220">
        <v>0.12628872191403995</v>
      </c>
      <c r="AH220">
        <v>0.26267687936941148</v>
      </c>
      <c r="AI220">
        <v>164.37177251671727</v>
      </c>
      <c r="AJ220">
        <v>4.4260345827565679</v>
      </c>
      <c r="AK220">
        <v>0.90542984850711072</v>
      </c>
      <c r="AL220">
        <v>2.9129468808240473</v>
      </c>
      <c r="AM220">
        <v>3</v>
      </c>
      <c r="AN220">
        <v>0.78835921240601303</v>
      </c>
      <c r="AO220">
        <v>45</v>
      </c>
      <c r="AP220">
        <v>6.6298342541436465E-3</v>
      </c>
      <c r="AQ220">
        <v>16.399999999999999</v>
      </c>
      <c r="AR220">
        <v>5.1242753485424588</v>
      </c>
      <c r="AS220">
        <v>-12274.579999999958</v>
      </c>
      <c r="AT220">
        <v>0.51025758262914966</v>
      </c>
      <c r="AU220">
        <v>14934785.66</v>
      </c>
    </row>
    <row r="221" spans="1:47" ht="15" x14ac:dyDescent="0.25">
      <c r="A221" t="s">
        <v>1005</v>
      </c>
      <c r="B221" t="s">
        <v>195</v>
      </c>
      <c r="C221" t="s">
        <v>196</v>
      </c>
      <c r="D221"/>
      <c r="E221">
        <v>88.289000000000001</v>
      </c>
      <c r="F221" t="s">
        <v>1539</v>
      </c>
      <c r="G221">
        <v>4557600</v>
      </c>
      <c r="H221">
        <v>0.48423102437103416</v>
      </c>
      <c r="I221">
        <v>4605801</v>
      </c>
      <c r="J221">
        <v>0</v>
      </c>
      <c r="K221">
        <v>0.63984119923540017</v>
      </c>
      <c r="L221" s="126">
        <v>150042.95749999999</v>
      </c>
      <c r="M221">
        <v>30416</v>
      </c>
      <c r="N221">
        <v>101</v>
      </c>
      <c r="O221">
        <v>70.320000000000007</v>
      </c>
      <c r="P221">
        <v>0</v>
      </c>
      <c r="Q221">
        <v>-382.22</v>
      </c>
      <c r="R221">
        <v>9435.1</v>
      </c>
      <c r="S221">
        <v>2578.2401239999999</v>
      </c>
      <c r="T221">
        <v>3136.2618107977601</v>
      </c>
      <c r="U221">
        <v>0.49414349894742399</v>
      </c>
      <c r="V221">
        <v>0.14529098221419201</v>
      </c>
      <c r="W221">
        <v>8.2376702628649302E-3</v>
      </c>
      <c r="X221">
        <v>7756.3</v>
      </c>
      <c r="Y221">
        <v>172</v>
      </c>
      <c r="Z221">
        <v>51943.017441860502</v>
      </c>
      <c r="AA221">
        <v>12.0173410404624</v>
      </c>
      <c r="AB221">
        <v>14.989768162790698</v>
      </c>
      <c r="AC221">
        <v>18.8</v>
      </c>
      <c r="AD221">
        <v>137.14043212765955</v>
      </c>
      <c r="AE221">
        <v>0.54259999999999997</v>
      </c>
      <c r="AF221">
        <v>0.11732603281143522</v>
      </c>
      <c r="AG221">
        <v>0.17129707875527611</v>
      </c>
      <c r="AH221">
        <v>0.29328245187396318</v>
      </c>
      <c r="AI221">
        <v>167.6857000151162</v>
      </c>
      <c r="AJ221">
        <v>3.5113390341726536</v>
      </c>
      <c r="AK221">
        <v>0.92174677448454212</v>
      </c>
      <c r="AL221">
        <v>1.5238112894197542</v>
      </c>
      <c r="AM221">
        <v>2.5</v>
      </c>
      <c r="AN221">
        <v>1.53090019838296</v>
      </c>
      <c r="AO221">
        <v>127</v>
      </c>
      <c r="AP221">
        <v>1.226158038147139E-2</v>
      </c>
      <c r="AQ221">
        <v>10.54</v>
      </c>
      <c r="AR221">
        <v>3.2600869331335312</v>
      </c>
      <c r="AS221">
        <v>24854.209999999963</v>
      </c>
      <c r="AT221">
        <v>0.44228058703331063</v>
      </c>
      <c r="AU221">
        <v>24325862.449999999</v>
      </c>
    </row>
    <row r="222" spans="1:47" ht="15" x14ac:dyDescent="0.25">
      <c r="A222" t="s">
        <v>1006</v>
      </c>
      <c r="B222" t="s">
        <v>490</v>
      </c>
      <c r="C222" t="s">
        <v>122</v>
      </c>
      <c r="D222"/>
      <c r="E222">
        <v>78.835000000000008</v>
      </c>
      <c r="F222" t="s">
        <v>1538</v>
      </c>
      <c r="G222">
        <v>6565716</v>
      </c>
      <c r="H222">
        <v>6.4578088976019049E-2</v>
      </c>
      <c r="I222">
        <v>4909240</v>
      </c>
      <c r="J222">
        <v>0</v>
      </c>
      <c r="K222">
        <v>0.55051831199835233</v>
      </c>
      <c r="L222" s="126">
        <v>103075.9228</v>
      </c>
      <c r="M222">
        <v>32285</v>
      </c>
      <c r="N222">
        <v>102</v>
      </c>
      <c r="O222">
        <v>1423.5300000000004</v>
      </c>
      <c r="P222">
        <v>27.02</v>
      </c>
      <c r="Q222">
        <v>-249.51</v>
      </c>
      <c r="R222">
        <v>11160</v>
      </c>
      <c r="S222">
        <v>5559.8257759999997</v>
      </c>
      <c r="T222">
        <v>7243.0219611914508</v>
      </c>
      <c r="U222">
        <v>0.680300921717228</v>
      </c>
      <c r="V222">
        <v>0.16125897215524501</v>
      </c>
      <c r="W222">
        <v>3.17739479827902E-2</v>
      </c>
      <c r="X222">
        <v>8566.5</v>
      </c>
      <c r="Y222">
        <v>360.82</v>
      </c>
      <c r="Z222">
        <v>54801.806995177707</v>
      </c>
      <c r="AA222">
        <v>8.7322404371584703</v>
      </c>
      <c r="AB222">
        <v>15.408862524250319</v>
      </c>
      <c r="AC222">
        <v>51.5</v>
      </c>
      <c r="AD222">
        <v>107.95778205825242</v>
      </c>
      <c r="AE222">
        <v>0.4541</v>
      </c>
      <c r="AF222">
        <v>0.10802573040738343</v>
      </c>
      <c r="AG222">
        <v>0.18407475632441114</v>
      </c>
      <c r="AH222">
        <v>0.30025325742314418</v>
      </c>
      <c r="AI222">
        <v>119.97911928814369</v>
      </c>
      <c r="AJ222">
        <v>7.6785592365338804</v>
      </c>
      <c r="AK222">
        <v>1.1877504823382499</v>
      </c>
      <c r="AL222">
        <v>3.4754478362613428</v>
      </c>
      <c r="AM222">
        <v>1.47</v>
      </c>
      <c r="AN222">
        <v>1.06382789635732</v>
      </c>
      <c r="AO222">
        <v>40</v>
      </c>
      <c r="AP222">
        <v>0.11296859169199595</v>
      </c>
      <c r="AQ222">
        <v>94.75</v>
      </c>
      <c r="AR222">
        <v>3.602656614108533</v>
      </c>
      <c r="AS222">
        <v>98533.310000000056</v>
      </c>
      <c r="AT222">
        <v>0.60199528253866808</v>
      </c>
      <c r="AU222">
        <v>62047671.380000003</v>
      </c>
    </row>
    <row r="223" spans="1:47" ht="15" x14ac:dyDescent="0.25">
      <c r="A223" t="s">
        <v>1007</v>
      </c>
      <c r="B223" t="s">
        <v>197</v>
      </c>
      <c r="C223" t="s">
        <v>198</v>
      </c>
      <c r="D223"/>
      <c r="E223">
        <v>82.603999999999999</v>
      </c>
      <c r="F223" t="s">
        <v>1542</v>
      </c>
      <c r="G223">
        <v>7066477</v>
      </c>
      <c r="H223">
        <v>0.24778469440936451</v>
      </c>
      <c r="I223">
        <v>7456228</v>
      </c>
      <c r="J223">
        <v>0</v>
      </c>
      <c r="K223">
        <v>0.7207218812143581</v>
      </c>
      <c r="L223" s="126">
        <v>73454.122600000002</v>
      </c>
      <c r="M223">
        <v>28504</v>
      </c>
      <c r="N223">
        <v>157</v>
      </c>
      <c r="O223">
        <v>528.23</v>
      </c>
      <c r="P223">
        <v>0</v>
      </c>
      <c r="Q223">
        <v>-79.27000000000001</v>
      </c>
      <c r="R223">
        <v>9229.1</v>
      </c>
      <c r="S223">
        <v>9986.622942</v>
      </c>
      <c r="T223">
        <v>12835.958932797201</v>
      </c>
      <c r="U223">
        <v>0.71105890291857599</v>
      </c>
      <c r="V223">
        <v>0.15367163453681501</v>
      </c>
      <c r="W223">
        <v>5.2882201527700401E-2</v>
      </c>
      <c r="X223">
        <v>7180.4000000000005</v>
      </c>
      <c r="Y223">
        <v>561.79</v>
      </c>
      <c r="Z223">
        <v>52803.6561704552</v>
      </c>
      <c r="AA223">
        <v>8.8120567375886498</v>
      </c>
      <c r="AB223">
        <v>17.776434151551292</v>
      </c>
      <c r="AC223">
        <v>59</v>
      </c>
      <c r="AD223">
        <v>169.26479562711864</v>
      </c>
      <c r="AE223">
        <v>0.87490000000000001</v>
      </c>
      <c r="AF223">
        <v>0.11923721325811328</v>
      </c>
      <c r="AG223">
        <v>0.13318105399289948</v>
      </c>
      <c r="AH223">
        <v>0.25559879651198097</v>
      </c>
      <c r="AI223">
        <v>129.46118097266199</v>
      </c>
      <c r="AJ223">
        <v>6.3178065327021846</v>
      </c>
      <c r="AK223">
        <v>1.755332822845121</v>
      </c>
      <c r="AL223">
        <v>3.2519723485551637</v>
      </c>
      <c r="AM223">
        <v>3.5</v>
      </c>
      <c r="AN223">
        <v>1.0214488629287</v>
      </c>
      <c r="AO223">
        <v>22</v>
      </c>
      <c r="AP223">
        <v>5.2331113225499527E-2</v>
      </c>
      <c r="AQ223">
        <v>167.82</v>
      </c>
      <c r="AR223">
        <v>4.1894013921419484</v>
      </c>
      <c r="AS223">
        <v>902731.29999999981</v>
      </c>
      <c r="AT223">
        <v>0.58021949631883207</v>
      </c>
      <c r="AU223">
        <v>92167707.879999995</v>
      </c>
    </row>
    <row r="224" spans="1:47" ht="15" x14ac:dyDescent="0.25">
      <c r="A224" t="s">
        <v>1008</v>
      </c>
      <c r="B224" t="s">
        <v>488</v>
      </c>
      <c r="C224" t="s">
        <v>122</v>
      </c>
      <c r="D224"/>
      <c r="E224">
        <v>97.507000000000005</v>
      </c>
      <c r="F224" t="s">
        <v>1541</v>
      </c>
      <c r="G224">
        <v>1461348</v>
      </c>
      <c r="H224">
        <v>0.42867375287112774</v>
      </c>
      <c r="I224">
        <v>1522168</v>
      </c>
      <c r="J224">
        <v>0</v>
      </c>
      <c r="K224">
        <v>0.74453394374879034</v>
      </c>
      <c r="L224" s="126">
        <v>62624.4568</v>
      </c>
      <c r="M224">
        <v>30585</v>
      </c>
      <c r="N224">
        <v>17</v>
      </c>
      <c r="O224">
        <v>193.33999999999997</v>
      </c>
      <c r="P224">
        <v>0</v>
      </c>
      <c r="Q224">
        <v>-20.68</v>
      </c>
      <c r="R224">
        <v>8955.3000000000011</v>
      </c>
      <c r="S224">
        <v>3125.7862260000002</v>
      </c>
      <c r="T224">
        <v>3786.6784141623802</v>
      </c>
      <c r="U224">
        <v>0.68578875009733298</v>
      </c>
      <c r="V224">
        <v>0.101910520095817</v>
      </c>
      <c r="W224">
        <v>7.4867893413002699E-3</v>
      </c>
      <c r="X224">
        <v>7392.3</v>
      </c>
      <c r="Y224">
        <v>155.5</v>
      </c>
      <c r="Z224">
        <v>62330.823151125398</v>
      </c>
      <c r="AA224">
        <v>9.5769230769230802</v>
      </c>
      <c r="AB224">
        <v>20.101519138263665</v>
      </c>
      <c r="AC224">
        <v>19</v>
      </c>
      <c r="AD224">
        <v>164.5150645263158</v>
      </c>
      <c r="AE224">
        <v>0.68669999999999998</v>
      </c>
      <c r="AF224">
        <v>0.12167684947043417</v>
      </c>
      <c r="AG224">
        <v>0.12495390577204341</v>
      </c>
      <c r="AH224">
        <v>0.24941567631768596</v>
      </c>
      <c r="AI224">
        <v>161.06667686109381</v>
      </c>
      <c r="AJ224">
        <v>6.9628134509196364</v>
      </c>
      <c r="AK224">
        <v>1.7190359909426767</v>
      </c>
      <c r="AL224">
        <v>4.0691194732451432</v>
      </c>
      <c r="AM224">
        <v>2</v>
      </c>
      <c r="AN224">
        <v>1.61245093217952</v>
      </c>
      <c r="AO224">
        <v>19</v>
      </c>
      <c r="AP224">
        <v>0</v>
      </c>
      <c r="AQ224">
        <v>109.42</v>
      </c>
      <c r="AR224">
        <v>3.5398584975326153</v>
      </c>
      <c r="AS224">
        <v>74646.219999999972</v>
      </c>
      <c r="AT224">
        <v>0.60042849235816897</v>
      </c>
      <c r="AU224">
        <v>27992346.989999998</v>
      </c>
    </row>
    <row r="225" spans="1:47" ht="15" x14ac:dyDescent="0.25">
      <c r="A225" t="s">
        <v>1009</v>
      </c>
      <c r="B225" t="s">
        <v>526</v>
      </c>
      <c r="C225" t="s">
        <v>212</v>
      </c>
      <c r="D225"/>
      <c r="E225">
        <v>86.779000000000011</v>
      </c>
      <c r="F225" t="s">
        <v>1542</v>
      </c>
      <c r="G225">
        <v>896002</v>
      </c>
      <c r="H225">
        <v>0.71535404072699671</v>
      </c>
      <c r="I225">
        <v>876411</v>
      </c>
      <c r="J225">
        <v>0</v>
      </c>
      <c r="K225">
        <v>0.57253007060819638</v>
      </c>
      <c r="L225" s="126">
        <v>211485.51939999999</v>
      </c>
      <c r="M225">
        <v>37423</v>
      </c>
      <c r="N225">
        <v>8</v>
      </c>
      <c r="O225">
        <v>13.99</v>
      </c>
      <c r="P225">
        <v>0</v>
      </c>
      <c r="Q225">
        <v>-19.190000000000005</v>
      </c>
      <c r="R225">
        <v>11969.9</v>
      </c>
      <c r="S225">
        <v>424.17629399999998</v>
      </c>
      <c r="T225">
        <v>484.64210102290804</v>
      </c>
      <c r="U225">
        <v>0.41199423794296203</v>
      </c>
      <c r="V225">
        <v>0.12805644673768601</v>
      </c>
      <c r="W225">
        <v>0</v>
      </c>
      <c r="X225">
        <v>10476.5</v>
      </c>
      <c r="Y225">
        <v>36.25</v>
      </c>
      <c r="Z225">
        <v>43160.1379310345</v>
      </c>
      <c r="AA225">
        <v>11.3783783783784</v>
      </c>
      <c r="AB225">
        <v>11.701415006896552</v>
      </c>
      <c r="AC225">
        <v>7</v>
      </c>
      <c r="AD225">
        <v>60.596613428571423</v>
      </c>
      <c r="AE225">
        <v>0.29899999999999999</v>
      </c>
      <c r="AF225">
        <v>0.12114420053083189</v>
      </c>
      <c r="AG225">
        <v>0.15733808047656095</v>
      </c>
      <c r="AH225">
        <v>0.28615721307230257</v>
      </c>
      <c r="AI225">
        <v>159.13194809514744</v>
      </c>
      <c r="AJ225">
        <v>8.350156888888888</v>
      </c>
      <c r="AK225">
        <v>2.5040687407407409</v>
      </c>
      <c r="AL225">
        <v>4.1281551111111119</v>
      </c>
      <c r="AM225">
        <v>3.85</v>
      </c>
      <c r="AN225">
        <v>1.5713198377353099</v>
      </c>
      <c r="AO225">
        <v>89</v>
      </c>
      <c r="AP225">
        <v>6.4676616915422883E-2</v>
      </c>
      <c r="AQ225">
        <v>2.21</v>
      </c>
      <c r="AR225">
        <v>1.8050289930918988</v>
      </c>
      <c r="AS225">
        <v>18349.25</v>
      </c>
      <c r="AT225">
        <v>0.55486625358443797</v>
      </c>
      <c r="AU225">
        <v>5077366.16</v>
      </c>
    </row>
    <row r="226" spans="1:47" ht="15" x14ac:dyDescent="0.25">
      <c r="A226" t="s">
        <v>1010</v>
      </c>
      <c r="B226" t="s">
        <v>705</v>
      </c>
      <c r="C226" t="s">
        <v>289</v>
      </c>
      <c r="D226"/>
      <c r="E226">
        <v>91.186000000000007</v>
      </c>
      <c r="F226" t="s">
        <v>1538</v>
      </c>
      <c r="G226">
        <v>1289422</v>
      </c>
      <c r="H226">
        <v>0.45521134898993554</v>
      </c>
      <c r="I226">
        <v>1289422</v>
      </c>
      <c r="J226">
        <v>0</v>
      </c>
      <c r="K226">
        <v>0.53992715323138207</v>
      </c>
      <c r="L226" s="126">
        <v>137608.92009999999</v>
      </c>
      <c r="M226">
        <v>37050</v>
      </c>
      <c r="N226">
        <v>26</v>
      </c>
      <c r="O226">
        <v>16.45</v>
      </c>
      <c r="P226">
        <v>0</v>
      </c>
      <c r="Q226">
        <v>10.379999999999995</v>
      </c>
      <c r="R226">
        <v>9321.7000000000007</v>
      </c>
      <c r="S226">
        <v>806.08692900000005</v>
      </c>
      <c r="T226">
        <v>943.4054274065121</v>
      </c>
      <c r="U226">
        <v>0.35281840924131902</v>
      </c>
      <c r="V226">
        <v>0.130768463310487</v>
      </c>
      <c r="W226">
        <v>0</v>
      </c>
      <c r="X226">
        <v>7964.9000000000005</v>
      </c>
      <c r="Y226">
        <v>51.97</v>
      </c>
      <c r="Z226">
        <v>49848.619203386603</v>
      </c>
      <c r="AA226">
        <v>12.3793103448276</v>
      </c>
      <c r="AB226">
        <v>15.510620146238216</v>
      </c>
      <c r="AC226">
        <v>10.1</v>
      </c>
      <c r="AD226">
        <v>79.810587029702972</v>
      </c>
      <c r="AE226">
        <v>0.3765</v>
      </c>
      <c r="AF226">
        <v>0.12891097233440754</v>
      </c>
      <c r="AG226">
        <v>0.13608660082508184</v>
      </c>
      <c r="AH226">
        <v>0.27247599608484596</v>
      </c>
      <c r="AI226">
        <v>151.70572254744997</v>
      </c>
      <c r="AJ226">
        <v>7.4978872007065291</v>
      </c>
      <c r="AK226">
        <v>1.2144273354703652</v>
      </c>
      <c r="AL226">
        <v>2.0440196094465524</v>
      </c>
      <c r="AM226">
        <v>0.5</v>
      </c>
      <c r="AN226">
        <v>1.0401741058152401</v>
      </c>
      <c r="AO226">
        <v>76</v>
      </c>
      <c r="AP226">
        <v>4.4117647058823532E-2</v>
      </c>
      <c r="AQ226">
        <v>6.75</v>
      </c>
      <c r="AR226">
        <v>1.052646420735835</v>
      </c>
      <c r="AS226">
        <v>10721.73000000001</v>
      </c>
      <c r="AT226">
        <v>0.50661064896416674</v>
      </c>
      <c r="AU226">
        <v>7514130.8399999999</v>
      </c>
    </row>
    <row r="227" spans="1:47" ht="15" x14ac:dyDescent="0.25">
      <c r="A227" t="s">
        <v>1011</v>
      </c>
      <c r="B227" t="s">
        <v>342</v>
      </c>
      <c r="C227" t="s">
        <v>343</v>
      </c>
      <c r="D227"/>
      <c r="E227">
        <v>80.739000000000004</v>
      </c>
      <c r="F227" t="s">
        <v>1538</v>
      </c>
      <c r="G227">
        <v>6271398</v>
      </c>
      <c r="H227">
        <v>0.68761516997458483</v>
      </c>
      <c r="I227">
        <v>6111562</v>
      </c>
      <c r="J227">
        <v>1.4479430565533134E-3</v>
      </c>
      <c r="K227">
        <v>0.47210754582685754</v>
      </c>
      <c r="L227" s="126">
        <v>176106.82339999999</v>
      </c>
      <c r="M227">
        <v>33406</v>
      </c>
      <c r="N227">
        <v>61</v>
      </c>
      <c r="O227">
        <v>70.550000000000011</v>
      </c>
      <c r="P227">
        <v>0</v>
      </c>
      <c r="Q227">
        <v>-186.08</v>
      </c>
      <c r="R227">
        <v>9972.2000000000007</v>
      </c>
      <c r="S227">
        <v>1566.5207539999999</v>
      </c>
      <c r="T227">
        <v>1911.1375662896301</v>
      </c>
      <c r="U227">
        <v>0.53888955753981704</v>
      </c>
      <c r="V227">
        <v>0.15104154247291901</v>
      </c>
      <c r="W227">
        <v>0</v>
      </c>
      <c r="X227">
        <v>8174</v>
      </c>
      <c r="Y227">
        <v>90</v>
      </c>
      <c r="Z227">
        <v>44273.555333333301</v>
      </c>
      <c r="AA227">
        <v>11.0824742268041</v>
      </c>
      <c r="AB227">
        <v>17.405786155555553</v>
      </c>
      <c r="AC227">
        <v>11</v>
      </c>
      <c r="AD227">
        <v>142.41097763636364</v>
      </c>
      <c r="AE227">
        <v>0.68669999999999998</v>
      </c>
      <c r="AF227">
        <v>0.10926868943104387</v>
      </c>
      <c r="AG227">
        <v>0.22011479999702063</v>
      </c>
      <c r="AH227">
        <v>0.3457490231082434</v>
      </c>
      <c r="AI227">
        <v>285.38147283301174</v>
      </c>
      <c r="AJ227">
        <v>2.2724472101929067</v>
      </c>
      <c r="AK227">
        <v>0.64289375380265557</v>
      </c>
      <c r="AL227">
        <v>1.4749061415124727</v>
      </c>
      <c r="AM227">
        <v>3</v>
      </c>
      <c r="AN227">
        <v>2.0490457155762498</v>
      </c>
      <c r="AO227">
        <v>383</v>
      </c>
      <c r="AP227">
        <v>0</v>
      </c>
      <c r="AQ227">
        <v>2.2999999999999998</v>
      </c>
      <c r="AR227">
        <v>2.8081897247540017</v>
      </c>
      <c r="AS227">
        <v>47156.570000000065</v>
      </c>
      <c r="AT227">
        <v>0.48501680360686039</v>
      </c>
      <c r="AU227">
        <v>15621623.539999999</v>
      </c>
    </row>
    <row r="228" spans="1:47" ht="15" x14ac:dyDescent="0.25">
      <c r="A228" t="s">
        <v>1012</v>
      </c>
      <c r="B228" t="s">
        <v>199</v>
      </c>
      <c r="C228" t="s">
        <v>200</v>
      </c>
      <c r="D228"/>
      <c r="E228">
        <v>91.853999999999999</v>
      </c>
      <c r="F228" t="s">
        <v>1539</v>
      </c>
      <c r="G228">
        <v>1203842</v>
      </c>
      <c r="H228">
        <v>0.26722325927242813</v>
      </c>
      <c r="I228">
        <v>1217577</v>
      </c>
      <c r="J228">
        <v>0</v>
      </c>
      <c r="K228">
        <v>0.65946222950273792</v>
      </c>
      <c r="L228" s="126">
        <v>143275.6588</v>
      </c>
      <c r="M228">
        <v>34711</v>
      </c>
      <c r="N228">
        <v>0</v>
      </c>
      <c r="O228">
        <v>77.28</v>
      </c>
      <c r="P228">
        <v>0</v>
      </c>
      <c r="Q228">
        <v>91.73</v>
      </c>
      <c r="R228">
        <v>9889.5</v>
      </c>
      <c r="S228">
        <v>1636.8417260000001</v>
      </c>
      <c r="T228">
        <v>1925.56702143342</v>
      </c>
      <c r="U228">
        <v>0.30232431586974301</v>
      </c>
      <c r="V228">
        <v>0.11500292056948699</v>
      </c>
      <c r="W228">
        <v>3.4965695883048399E-3</v>
      </c>
      <c r="X228">
        <v>8406.7000000000007</v>
      </c>
      <c r="Y228">
        <v>90.850000000000009</v>
      </c>
      <c r="Z228">
        <v>52446.130985140306</v>
      </c>
      <c r="AA228">
        <v>12.019801980197999</v>
      </c>
      <c r="AB228">
        <v>18.016970016510733</v>
      </c>
      <c r="AC228">
        <v>15</v>
      </c>
      <c r="AD228">
        <v>109.12278173333334</v>
      </c>
      <c r="AE228">
        <v>0.56489999999999996</v>
      </c>
      <c r="AF228">
        <v>0.11476137555464977</v>
      </c>
      <c r="AG228">
        <v>0.19165105905779145</v>
      </c>
      <c r="AH228">
        <v>0.32906876452796202</v>
      </c>
      <c r="AI228">
        <v>172.62145478810942</v>
      </c>
      <c r="AJ228">
        <v>5.8348120359294153</v>
      </c>
      <c r="AK228">
        <v>1.4332778867048424</v>
      </c>
      <c r="AL228">
        <v>3.2182489364864768</v>
      </c>
      <c r="AM228">
        <v>1.2</v>
      </c>
      <c r="AN228">
        <v>1.0957902516481499</v>
      </c>
      <c r="AO228">
        <v>10</v>
      </c>
      <c r="AP228">
        <v>6.5573770491803279E-3</v>
      </c>
      <c r="AQ228">
        <v>71.599999999999994</v>
      </c>
      <c r="AR228">
        <v>3.8355844942853796</v>
      </c>
      <c r="AS228">
        <v>38427.769999999902</v>
      </c>
      <c r="AT228">
        <v>0.44047223496386684</v>
      </c>
      <c r="AU228">
        <v>16187573.16</v>
      </c>
    </row>
    <row r="229" spans="1:47" ht="15" x14ac:dyDescent="0.25">
      <c r="A229" t="s">
        <v>1013</v>
      </c>
      <c r="B229" t="s">
        <v>364</v>
      </c>
      <c r="C229" t="s">
        <v>160</v>
      </c>
      <c r="D229"/>
      <c r="E229">
        <v>95.38</v>
      </c>
      <c r="F229" t="s">
        <v>1538</v>
      </c>
      <c r="G229">
        <v>-2176765</v>
      </c>
      <c r="H229">
        <v>0.31262299893711182</v>
      </c>
      <c r="I229">
        <v>-2106564</v>
      </c>
      <c r="J229">
        <v>0</v>
      </c>
      <c r="K229">
        <v>0.74308921557282825</v>
      </c>
      <c r="L229" s="126">
        <v>108396.088</v>
      </c>
      <c r="M229">
        <v>31963</v>
      </c>
      <c r="N229">
        <v>35</v>
      </c>
      <c r="O229">
        <v>11.32</v>
      </c>
      <c r="P229">
        <v>0</v>
      </c>
      <c r="Q229">
        <v>35.5</v>
      </c>
      <c r="R229">
        <v>10736.7</v>
      </c>
      <c r="S229">
        <v>883.82259899999997</v>
      </c>
      <c r="T229">
        <v>1061.0591533792099</v>
      </c>
      <c r="U229">
        <v>0.39328149041819199</v>
      </c>
      <c r="V229">
        <v>0.16750571683447099</v>
      </c>
      <c r="W229">
        <v>1.1314487784442799E-3</v>
      </c>
      <c r="X229">
        <v>8943.3000000000011</v>
      </c>
      <c r="Y229">
        <v>61.88</v>
      </c>
      <c r="Z229">
        <v>53407.223658694202</v>
      </c>
      <c r="AA229">
        <v>7.3846153846153797</v>
      </c>
      <c r="AB229">
        <v>14.282847430510664</v>
      </c>
      <c r="AC229">
        <v>21.19</v>
      </c>
      <c r="AD229">
        <v>41.709419490325622</v>
      </c>
      <c r="AE229">
        <v>0.29899999999999999</v>
      </c>
      <c r="AF229">
        <v>0.12785185359154222</v>
      </c>
      <c r="AG229">
        <v>0.13611938390671893</v>
      </c>
      <c r="AH229">
        <v>0.26982005453596536</v>
      </c>
      <c r="AI229">
        <v>153.16535258678084</v>
      </c>
      <c r="AJ229">
        <v>6.20312688832911</v>
      </c>
      <c r="AK229">
        <v>1.6197892458502929</v>
      </c>
      <c r="AL229">
        <v>2.4126472435011932</v>
      </c>
      <c r="AM229">
        <v>2.5</v>
      </c>
      <c r="AN229">
        <v>1.60542882946351</v>
      </c>
      <c r="AO229">
        <v>44</v>
      </c>
      <c r="AP229">
        <v>2.4752475247524753E-3</v>
      </c>
      <c r="AQ229">
        <v>8.64</v>
      </c>
      <c r="AR229">
        <v>1.704579339431451</v>
      </c>
      <c r="AS229">
        <v>-23169.130000000005</v>
      </c>
      <c r="AT229">
        <v>0.70911666441031262</v>
      </c>
      <c r="AU229">
        <v>9489341.0199999996</v>
      </c>
    </row>
    <row r="230" spans="1:47" ht="15" x14ac:dyDescent="0.25">
      <c r="A230" t="s">
        <v>1014</v>
      </c>
      <c r="B230" t="s">
        <v>603</v>
      </c>
      <c r="C230" t="s">
        <v>128</v>
      </c>
      <c r="D230"/>
      <c r="E230">
        <v>101.17500000000001</v>
      </c>
      <c r="F230" t="s">
        <v>1538</v>
      </c>
      <c r="G230">
        <v>2591744</v>
      </c>
      <c r="H230">
        <v>0.565682653159855</v>
      </c>
      <c r="I230">
        <v>2658167</v>
      </c>
      <c r="J230">
        <v>0</v>
      </c>
      <c r="K230">
        <v>0.73426308807908758</v>
      </c>
      <c r="L230" s="126">
        <v>224905.897</v>
      </c>
      <c r="M230">
        <v>60307</v>
      </c>
      <c r="N230">
        <v>81</v>
      </c>
      <c r="O230">
        <v>40.069999999999993</v>
      </c>
      <c r="P230">
        <v>0</v>
      </c>
      <c r="Q230">
        <v>-25.130000000000003</v>
      </c>
      <c r="R230">
        <v>9259.8000000000011</v>
      </c>
      <c r="S230">
        <v>3091.7777890000002</v>
      </c>
      <c r="T230">
        <v>3569.8059048349305</v>
      </c>
      <c r="U230">
        <v>7.8835347697751398E-2</v>
      </c>
      <c r="V230">
        <v>0.11896872385481801</v>
      </c>
      <c r="W230">
        <v>3.23438509571362E-3</v>
      </c>
      <c r="X230">
        <v>8019.9000000000005</v>
      </c>
      <c r="Y230">
        <v>169.34</v>
      </c>
      <c r="Z230">
        <v>62589.003129798002</v>
      </c>
      <c r="AA230">
        <v>10.010810810810799</v>
      </c>
      <c r="AB230">
        <v>18.257811438526044</v>
      </c>
      <c r="AC230">
        <v>13</v>
      </c>
      <c r="AD230">
        <v>237.82906069230771</v>
      </c>
      <c r="AE230">
        <v>0.54259999999999997</v>
      </c>
      <c r="AF230">
        <v>0.12840077265613742</v>
      </c>
      <c r="AG230">
        <v>0.1148057832330886</v>
      </c>
      <c r="AH230">
        <v>0.24653822448251639</v>
      </c>
      <c r="AI230">
        <v>168.27341274363491</v>
      </c>
      <c r="AJ230">
        <v>4.8895166684606277</v>
      </c>
      <c r="AK230">
        <v>1.1818164431903804</v>
      </c>
      <c r="AL230">
        <v>2.7131273161318101</v>
      </c>
      <c r="AM230">
        <v>0</v>
      </c>
      <c r="AN230">
        <v>1.14038678904771</v>
      </c>
      <c r="AO230">
        <v>78</v>
      </c>
      <c r="AP230">
        <v>8.2503556187766711E-2</v>
      </c>
      <c r="AQ230">
        <v>25.69</v>
      </c>
      <c r="AR230">
        <v>5.4748499768275112</v>
      </c>
      <c r="AS230">
        <v>15730.600000000093</v>
      </c>
      <c r="AT230">
        <v>0.3384891815500824</v>
      </c>
      <c r="AU230">
        <v>28629349.5</v>
      </c>
    </row>
    <row r="231" spans="1:47" ht="15" x14ac:dyDescent="0.25">
      <c r="A231" t="s">
        <v>1015</v>
      </c>
      <c r="B231" t="s">
        <v>629</v>
      </c>
      <c r="C231" t="s">
        <v>379</v>
      </c>
      <c r="D231"/>
      <c r="E231">
        <v>94.39800000000001</v>
      </c>
      <c r="F231" t="s">
        <v>1542</v>
      </c>
      <c r="G231">
        <v>179494</v>
      </c>
      <c r="H231">
        <v>0.32016857200688387</v>
      </c>
      <c r="I231">
        <v>33441</v>
      </c>
      <c r="J231">
        <v>0</v>
      </c>
      <c r="K231">
        <v>0.77975756002222252</v>
      </c>
      <c r="L231" s="126">
        <v>128802.26210000001</v>
      </c>
      <c r="M231">
        <v>36637</v>
      </c>
      <c r="N231">
        <v>63</v>
      </c>
      <c r="O231">
        <v>68.569999999999993</v>
      </c>
      <c r="P231">
        <v>0</v>
      </c>
      <c r="Q231">
        <v>72.12</v>
      </c>
      <c r="R231">
        <v>9148.6</v>
      </c>
      <c r="S231">
        <v>1847.2858189999999</v>
      </c>
      <c r="T231">
        <v>2128.39061250023</v>
      </c>
      <c r="U231">
        <v>0.297051716824769</v>
      </c>
      <c r="V231">
        <v>0.112866111922445</v>
      </c>
      <c r="W231">
        <v>5.4133474620691601E-4</v>
      </c>
      <c r="X231">
        <v>7940.3</v>
      </c>
      <c r="Y231">
        <v>115.29</v>
      </c>
      <c r="Z231">
        <v>49139.682539682501</v>
      </c>
      <c r="AA231">
        <v>11.387931034482801</v>
      </c>
      <c r="AB231">
        <v>16.022949249718099</v>
      </c>
      <c r="AC231">
        <v>17</v>
      </c>
      <c r="AD231">
        <v>108.66387170588234</v>
      </c>
      <c r="AE231">
        <v>0.29899999999999999</v>
      </c>
      <c r="AF231">
        <v>0.12974839909810967</v>
      </c>
      <c r="AG231">
        <v>0.1237821793009995</v>
      </c>
      <c r="AH231">
        <v>0.25539321598565901</v>
      </c>
      <c r="AI231">
        <v>169.7658244189661</v>
      </c>
      <c r="AJ231">
        <v>6.8074027920384168</v>
      </c>
      <c r="AK231">
        <v>1.4530981550097892</v>
      </c>
      <c r="AL231">
        <v>2.7804263949031589</v>
      </c>
      <c r="AM231">
        <v>1.1000000000000001</v>
      </c>
      <c r="AN231">
        <v>1.04268656300468</v>
      </c>
      <c r="AO231">
        <v>120</v>
      </c>
      <c r="AP231">
        <v>2.8723404255319149E-2</v>
      </c>
      <c r="AQ231">
        <v>7.28</v>
      </c>
      <c r="AR231">
        <v>2.5335715992292869</v>
      </c>
      <c r="AS231">
        <v>63863.080000000075</v>
      </c>
      <c r="AT231">
        <v>0.51439432033735188</v>
      </c>
      <c r="AU231">
        <v>16899989.789999999</v>
      </c>
    </row>
    <row r="232" spans="1:47" ht="15" x14ac:dyDescent="0.25">
      <c r="A232" t="s">
        <v>1016</v>
      </c>
      <c r="B232" t="s">
        <v>493</v>
      </c>
      <c r="C232" t="s">
        <v>122</v>
      </c>
      <c r="D232"/>
      <c r="E232">
        <v>95.893000000000001</v>
      </c>
      <c r="F232" t="s">
        <v>1542</v>
      </c>
      <c r="G232">
        <v>7033073</v>
      </c>
      <c r="H232">
        <v>0.21655156402461323</v>
      </c>
      <c r="I232">
        <v>6915218</v>
      </c>
      <c r="J232">
        <v>1.5576788261601803E-3</v>
      </c>
      <c r="K232">
        <v>0.81957157489300148</v>
      </c>
      <c r="L232" s="126">
        <v>153440.21890000001</v>
      </c>
      <c r="M232">
        <v>52822</v>
      </c>
      <c r="N232">
        <v>192</v>
      </c>
      <c r="O232">
        <v>318.9199999999999</v>
      </c>
      <c r="P232">
        <v>0</v>
      </c>
      <c r="Q232">
        <v>-34.15</v>
      </c>
      <c r="R232">
        <v>11337.800000000001</v>
      </c>
      <c r="S232">
        <v>15399.38557</v>
      </c>
      <c r="T232">
        <v>17933.716918931499</v>
      </c>
      <c r="U232">
        <v>0.247003519569645</v>
      </c>
      <c r="V232">
        <v>0.11819043550320001</v>
      </c>
      <c r="W232">
        <v>6.4601839500535302E-2</v>
      </c>
      <c r="X232">
        <v>9735.5</v>
      </c>
      <c r="Y232">
        <v>877.83</v>
      </c>
      <c r="Z232">
        <v>73858.333618126504</v>
      </c>
      <c r="AA232">
        <v>14.548108108108099</v>
      </c>
      <c r="AB232">
        <v>17.542560142624424</v>
      </c>
      <c r="AC232">
        <v>70</v>
      </c>
      <c r="AD232">
        <v>219.99122242857143</v>
      </c>
      <c r="AE232">
        <v>0.33229999999999998</v>
      </c>
      <c r="AF232">
        <v>0.11258002087933568</v>
      </c>
      <c r="AG232">
        <v>0.14270761335568349</v>
      </c>
      <c r="AH232">
        <v>0.25908837215702002</v>
      </c>
      <c r="AI232">
        <v>139.46153826967267</v>
      </c>
      <c r="AJ232">
        <v>6.1219132696535983</v>
      </c>
      <c r="AK232">
        <v>1.210291690064639</v>
      </c>
      <c r="AL232">
        <v>3.7694391936756095</v>
      </c>
      <c r="AM232">
        <v>2</v>
      </c>
      <c r="AN232">
        <v>0.92022954438131699</v>
      </c>
      <c r="AO232">
        <v>59</v>
      </c>
      <c r="AP232">
        <v>5.7575396352366193E-2</v>
      </c>
      <c r="AQ232">
        <v>132.86000000000001</v>
      </c>
      <c r="AR232">
        <v>3.8332550991592025</v>
      </c>
      <c r="AS232">
        <v>398514.46999999974</v>
      </c>
      <c r="AT232">
        <v>0.41892652676213954</v>
      </c>
      <c r="AU232">
        <v>174594460.90000001</v>
      </c>
    </row>
    <row r="233" spans="1:47" ht="15" x14ac:dyDescent="0.25">
      <c r="A233" t="s">
        <v>1017</v>
      </c>
      <c r="B233" t="s">
        <v>201</v>
      </c>
      <c r="C233" t="s">
        <v>202</v>
      </c>
      <c r="D233"/>
      <c r="E233">
        <v>84.13900000000001</v>
      </c>
      <c r="F233" t="s">
        <v>1541</v>
      </c>
      <c r="G233">
        <v>418236</v>
      </c>
      <c r="H233">
        <v>0.22389611409793261</v>
      </c>
      <c r="I233">
        <v>307915</v>
      </c>
      <c r="J233">
        <v>2.0702367002797088E-3</v>
      </c>
      <c r="K233">
        <v>0.66515967519757757</v>
      </c>
      <c r="L233" s="126">
        <v>106415.7613</v>
      </c>
      <c r="M233">
        <v>28596</v>
      </c>
      <c r="N233">
        <v>76</v>
      </c>
      <c r="O233">
        <v>92.65</v>
      </c>
      <c r="P233">
        <v>0</v>
      </c>
      <c r="Q233">
        <v>-1.0300000000000011</v>
      </c>
      <c r="R233">
        <v>9577.4</v>
      </c>
      <c r="S233">
        <v>2512.1842240000001</v>
      </c>
      <c r="T233">
        <v>3138.2683651766101</v>
      </c>
      <c r="U233">
        <v>0.632798824549899</v>
      </c>
      <c r="V233">
        <v>0.14190900754577801</v>
      </c>
      <c r="W233">
        <v>1.1941799376573099E-3</v>
      </c>
      <c r="X233">
        <v>7666.7</v>
      </c>
      <c r="Y233">
        <v>165.64000000000001</v>
      </c>
      <c r="Z233">
        <v>48768.105530065201</v>
      </c>
      <c r="AA233">
        <v>12.1369047619048</v>
      </c>
      <c r="AB233">
        <v>15.166531176044433</v>
      </c>
      <c r="AC233">
        <v>15</v>
      </c>
      <c r="AD233">
        <v>167.47894826666666</v>
      </c>
      <c r="AE233">
        <v>0.33229999999999998</v>
      </c>
      <c r="AF233">
        <v>0.10870679420365663</v>
      </c>
      <c r="AG233">
        <v>0.16802157693064301</v>
      </c>
      <c r="AH233">
        <v>0.28199225026047581</v>
      </c>
      <c r="AI233">
        <v>163.85701178577258</v>
      </c>
      <c r="AJ233">
        <v>4.8752647829773181</v>
      </c>
      <c r="AK233">
        <v>1.2015087491709968</v>
      </c>
      <c r="AL233">
        <v>2.4088097094784509</v>
      </c>
      <c r="AM233">
        <v>0.5</v>
      </c>
      <c r="AN233">
        <v>1.4993642964773699</v>
      </c>
      <c r="AO233">
        <v>152</v>
      </c>
      <c r="AP233">
        <v>8.3440308087291398E-3</v>
      </c>
      <c r="AQ233">
        <v>10.130000000000001</v>
      </c>
      <c r="AR233">
        <v>4.3627487802427236</v>
      </c>
      <c r="AS233">
        <v>4820.6000000000931</v>
      </c>
      <c r="AT233">
        <v>0.56526065060143005</v>
      </c>
      <c r="AU233">
        <v>24060135.129999999</v>
      </c>
    </row>
    <row r="234" spans="1:47" ht="15" x14ac:dyDescent="0.25">
      <c r="A234" t="s">
        <v>1018</v>
      </c>
      <c r="B234" t="s">
        <v>402</v>
      </c>
      <c r="C234" t="s">
        <v>102</v>
      </c>
      <c r="D234"/>
      <c r="E234">
        <v>93.698000000000008</v>
      </c>
      <c r="F234" t="s">
        <v>1542</v>
      </c>
      <c r="G234">
        <v>941272</v>
      </c>
      <c r="H234">
        <v>0.25605745975175181</v>
      </c>
      <c r="I234">
        <v>941272</v>
      </c>
      <c r="J234">
        <v>2.3214951997976317E-2</v>
      </c>
      <c r="K234">
        <v>0.63033222898885344</v>
      </c>
      <c r="L234" s="126">
        <v>183447.37659999999</v>
      </c>
      <c r="M234">
        <v>38014</v>
      </c>
      <c r="N234">
        <v>0</v>
      </c>
      <c r="O234">
        <v>24.22</v>
      </c>
      <c r="P234">
        <v>0</v>
      </c>
      <c r="Q234">
        <v>-30.85</v>
      </c>
      <c r="R234">
        <v>11250</v>
      </c>
      <c r="S234">
        <v>815.18171500000005</v>
      </c>
      <c r="T234">
        <v>894.55583172938213</v>
      </c>
      <c r="U234">
        <v>0.29520762619166502</v>
      </c>
      <c r="V234">
        <v>9.7038684190800306E-2</v>
      </c>
      <c r="W234">
        <v>0</v>
      </c>
      <c r="X234">
        <v>10251.800000000001</v>
      </c>
      <c r="Y234">
        <v>46.58</v>
      </c>
      <c r="Z234">
        <v>56596.200085873803</v>
      </c>
      <c r="AA234">
        <v>15.491228070175399</v>
      </c>
      <c r="AB234">
        <v>17.500680871618723</v>
      </c>
      <c r="AC234">
        <v>5</v>
      </c>
      <c r="AD234">
        <v>163.03634300000002</v>
      </c>
      <c r="AE234">
        <v>0.71989999999999998</v>
      </c>
      <c r="AF234">
        <v>0.11309780317916503</v>
      </c>
      <c r="AG234">
        <v>0.17140796416724602</v>
      </c>
      <c r="AH234">
        <v>0.28931245748618734</v>
      </c>
      <c r="AI234">
        <v>168.56119006545674</v>
      </c>
      <c r="AJ234">
        <v>5.209314450395901</v>
      </c>
      <c r="AK234">
        <v>1.0067841028178854</v>
      </c>
      <c r="AL234">
        <v>3.0090625000000002</v>
      </c>
      <c r="AM234">
        <v>2.4</v>
      </c>
      <c r="AN234">
        <v>1.0569046053081499</v>
      </c>
      <c r="AO234">
        <v>96</v>
      </c>
      <c r="AP234">
        <v>2.0912547528517109E-2</v>
      </c>
      <c r="AQ234">
        <v>5.27</v>
      </c>
      <c r="AR234">
        <v>2.1883615790509694</v>
      </c>
      <c r="AS234">
        <v>6203.7700000000186</v>
      </c>
      <c r="AT234">
        <v>0.61552738172821575</v>
      </c>
      <c r="AU234">
        <v>9170818.6400000006</v>
      </c>
    </row>
    <row r="235" spans="1:47" ht="15" x14ac:dyDescent="0.25">
      <c r="A235" t="s">
        <v>1019</v>
      </c>
      <c r="B235" t="s">
        <v>531</v>
      </c>
      <c r="C235" t="s">
        <v>246</v>
      </c>
      <c r="D235"/>
      <c r="E235">
        <v>97.463000000000008</v>
      </c>
      <c r="F235" t="s">
        <v>1539</v>
      </c>
      <c r="G235">
        <v>641549</v>
      </c>
      <c r="H235">
        <v>0.55039885972981883</v>
      </c>
      <c r="I235">
        <v>649048</v>
      </c>
      <c r="J235">
        <v>3.0708744760063046E-3</v>
      </c>
      <c r="K235">
        <v>0.63576086590287895</v>
      </c>
      <c r="L235" s="126">
        <v>165334.01389999999</v>
      </c>
      <c r="M235">
        <v>41376</v>
      </c>
      <c r="N235">
        <v>17</v>
      </c>
      <c r="O235">
        <v>6.25</v>
      </c>
      <c r="P235">
        <v>0</v>
      </c>
      <c r="Q235">
        <v>15.420000000000002</v>
      </c>
      <c r="R235">
        <v>12314</v>
      </c>
      <c r="S235">
        <v>410.97834799999998</v>
      </c>
      <c r="T235">
        <v>461.06686434962302</v>
      </c>
      <c r="U235">
        <v>0.30967934106348599</v>
      </c>
      <c r="V235">
        <v>0.114774484421257</v>
      </c>
      <c r="W235">
        <v>0</v>
      </c>
      <c r="X235">
        <v>10976.2</v>
      </c>
      <c r="Y235">
        <v>33</v>
      </c>
      <c r="Z235">
        <v>51764.363636363603</v>
      </c>
      <c r="AA235">
        <v>4.1818181818181799</v>
      </c>
      <c r="AB235">
        <v>12.453889333333333</v>
      </c>
      <c r="AC235">
        <v>8</v>
      </c>
      <c r="AD235">
        <v>51.372293499999998</v>
      </c>
      <c r="AE235">
        <v>0.47620000000000001</v>
      </c>
      <c r="AF235">
        <v>0.12840477822877847</v>
      </c>
      <c r="AG235">
        <v>0.1218613309348528</v>
      </c>
      <c r="AH235">
        <v>0.25668029122382813</v>
      </c>
      <c r="AI235">
        <v>265.46410663950599</v>
      </c>
      <c r="AJ235">
        <v>4.1557873510540793</v>
      </c>
      <c r="AK235">
        <v>0.82779413382218148</v>
      </c>
      <c r="AL235">
        <v>1.9063673693858845</v>
      </c>
      <c r="AM235">
        <v>2.5</v>
      </c>
      <c r="AN235">
        <v>1.05652712551078</v>
      </c>
      <c r="AO235">
        <v>54</v>
      </c>
      <c r="AP235">
        <v>0</v>
      </c>
      <c r="AQ235">
        <v>3.2</v>
      </c>
      <c r="AR235">
        <v>2.4475785521529976</v>
      </c>
      <c r="AS235">
        <v>-5016.1699999999837</v>
      </c>
      <c r="AT235">
        <v>0.6905878814488462</v>
      </c>
      <c r="AU235">
        <v>5060770.1900000004</v>
      </c>
    </row>
    <row r="236" spans="1:47" ht="15" x14ac:dyDescent="0.25">
      <c r="A236" t="s">
        <v>1020</v>
      </c>
      <c r="B236" t="s">
        <v>698</v>
      </c>
      <c r="C236" t="s">
        <v>181</v>
      </c>
      <c r="D236"/>
      <c r="E236">
        <v>96.05</v>
      </c>
      <c r="F236" t="s">
        <v>1538</v>
      </c>
      <c r="G236">
        <v>702701</v>
      </c>
      <c r="H236">
        <v>0.46082102481777959</v>
      </c>
      <c r="I236">
        <v>702701</v>
      </c>
      <c r="J236">
        <v>0</v>
      </c>
      <c r="K236">
        <v>0.66091519240567198</v>
      </c>
      <c r="L236" s="126">
        <v>197630.05929999999</v>
      </c>
      <c r="M236">
        <v>36375</v>
      </c>
      <c r="N236">
        <v>11</v>
      </c>
      <c r="O236">
        <v>17.18</v>
      </c>
      <c r="P236">
        <v>0</v>
      </c>
      <c r="Q236">
        <v>189.7</v>
      </c>
      <c r="R236">
        <v>8836.4</v>
      </c>
      <c r="S236">
        <v>826.11310400000002</v>
      </c>
      <c r="T236">
        <v>947.90024219035502</v>
      </c>
      <c r="U236">
        <v>0.27328745774259</v>
      </c>
      <c r="V236">
        <v>0.13969456777918399</v>
      </c>
      <c r="W236">
        <v>0</v>
      </c>
      <c r="X236">
        <v>7701.1</v>
      </c>
      <c r="Y236">
        <v>47.2</v>
      </c>
      <c r="Z236">
        <v>59711.546610169506</v>
      </c>
      <c r="AA236">
        <v>17.148936170212799</v>
      </c>
      <c r="AB236">
        <v>17.502396271186441</v>
      </c>
      <c r="AC236">
        <v>10</v>
      </c>
      <c r="AD236">
        <v>82.611310400000008</v>
      </c>
      <c r="AE236">
        <v>0.3987</v>
      </c>
      <c r="AF236">
        <v>0.10467262296160285</v>
      </c>
      <c r="AG236">
        <v>0.15819597226497961</v>
      </c>
      <c r="AH236">
        <v>0.27036642304664144</v>
      </c>
      <c r="AI236">
        <v>159.4696892739278</v>
      </c>
      <c r="AJ236">
        <v>6.5310529831486264</v>
      </c>
      <c r="AK236">
        <v>1.5624569606801277</v>
      </c>
      <c r="AL236">
        <v>2.4480176863519056</v>
      </c>
      <c r="AM236">
        <v>0</v>
      </c>
      <c r="AN236">
        <v>1.4275087570349601</v>
      </c>
      <c r="AO236">
        <v>66</v>
      </c>
      <c r="AP236">
        <v>1.6509433962264151E-2</v>
      </c>
      <c r="AQ236">
        <v>5.68</v>
      </c>
      <c r="AR236">
        <v>0.95887917173107629</v>
      </c>
      <c r="AS236">
        <v>129.32999999995809</v>
      </c>
      <c r="AT236">
        <v>0.68750338519694454</v>
      </c>
      <c r="AU236">
        <v>7299885.1600000001</v>
      </c>
    </row>
    <row r="237" spans="1:47" ht="15" x14ac:dyDescent="0.25">
      <c r="A237" t="s">
        <v>1021</v>
      </c>
      <c r="B237" t="s">
        <v>737</v>
      </c>
      <c r="C237" t="s">
        <v>192</v>
      </c>
      <c r="D237"/>
      <c r="E237">
        <v>97.652000000000001</v>
      </c>
      <c r="F237" t="s">
        <v>1539</v>
      </c>
      <c r="G237">
        <v>1900826</v>
      </c>
      <c r="H237">
        <v>0.15055992015719252</v>
      </c>
      <c r="I237">
        <v>1900826</v>
      </c>
      <c r="J237">
        <v>4.7658449439732095E-3</v>
      </c>
      <c r="K237">
        <v>0.70871515888512715</v>
      </c>
      <c r="L237" s="126">
        <v>181660.1893</v>
      </c>
      <c r="M237">
        <v>36323</v>
      </c>
      <c r="N237">
        <v>30</v>
      </c>
      <c r="O237">
        <v>91.97</v>
      </c>
      <c r="P237">
        <v>0</v>
      </c>
      <c r="Q237">
        <v>-1.2800000000000011</v>
      </c>
      <c r="R237">
        <v>10330.700000000001</v>
      </c>
      <c r="S237">
        <v>2614.7595609999998</v>
      </c>
      <c r="T237">
        <v>3073.8411880612703</v>
      </c>
      <c r="U237">
        <v>0.38982186553710402</v>
      </c>
      <c r="V237">
        <v>0.117759539956416</v>
      </c>
      <c r="W237">
        <v>7.4682296954798298E-3</v>
      </c>
      <c r="X237">
        <v>8787.8000000000011</v>
      </c>
      <c r="Y237">
        <v>172.77</v>
      </c>
      <c r="Z237">
        <v>58903.768015280402</v>
      </c>
      <c r="AA237">
        <v>13.1297297297297</v>
      </c>
      <c r="AB237">
        <v>15.134337911674479</v>
      </c>
      <c r="AC237">
        <v>15</v>
      </c>
      <c r="AD237">
        <v>174.31730406666665</v>
      </c>
      <c r="AE237">
        <v>0.56489999999999996</v>
      </c>
      <c r="AF237">
        <v>0.11792987490365447</v>
      </c>
      <c r="AG237">
        <v>0.13336285188740996</v>
      </c>
      <c r="AH237">
        <v>0.2578649222206344</v>
      </c>
      <c r="AI237">
        <v>262.63944503461749</v>
      </c>
      <c r="AJ237">
        <v>3.9297789407620654</v>
      </c>
      <c r="AK237">
        <v>0.58002444888087035</v>
      </c>
      <c r="AL237">
        <v>2.3259483297147829</v>
      </c>
      <c r="AM237">
        <v>1</v>
      </c>
      <c r="AN237">
        <v>1.0705940387991399</v>
      </c>
      <c r="AO237">
        <v>19</v>
      </c>
      <c r="AP237">
        <v>2.9834842834310069E-2</v>
      </c>
      <c r="AQ237">
        <v>90.79</v>
      </c>
      <c r="AR237">
        <v>3.9116916485316273</v>
      </c>
      <c r="AS237">
        <v>-56620.25</v>
      </c>
      <c r="AT237">
        <v>0.40718849101093318</v>
      </c>
      <c r="AU237">
        <v>27012316.390000001</v>
      </c>
    </row>
    <row r="238" spans="1:47" ht="15" x14ac:dyDescent="0.25">
      <c r="A238" t="s">
        <v>1022</v>
      </c>
      <c r="B238" t="s">
        <v>365</v>
      </c>
      <c r="C238" t="s">
        <v>192</v>
      </c>
      <c r="D238"/>
      <c r="E238">
        <v>92.655000000000001</v>
      </c>
      <c r="F238" t="s">
        <v>1538</v>
      </c>
      <c r="G238">
        <v>0</v>
      </c>
      <c r="H238">
        <v>0</v>
      </c>
      <c r="I238">
        <v>0</v>
      </c>
      <c r="J238">
        <v>0</v>
      </c>
      <c r="K238">
        <v>0</v>
      </c>
      <c r="L238" s="126">
        <v>109534.9241</v>
      </c>
      <c r="M238">
        <v>33262</v>
      </c>
      <c r="N238">
        <v>19</v>
      </c>
      <c r="O238">
        <v>37.269999999999996</v>
      </c>
      <c r="P238">
        <v>0</v>
      </c>
      <c r="Q238">
        <v>204.32</v>
      </c>
      <c r="R238">
        <v>8994.1</v>
      </c>
      <c r="S238">
        <v>1928.9278000000002</v>
      </c>
      <c r="T238">
        <v>2184.4501856290599</v>
      </c>
      <c r="U238">
        <v>0.396809072376893</v>
      </c>
      <c r="V238">
        <v>8.4369168716423706E-2</v>
      </c>
      <c r="W238">
        <v>4.4110515696854999E-4</v>
      </c>
      <c r="X238">
        <v>7942</v>
      </c>
      <c r="Y238">
        <v>103.5</v>
      </c>
      <c r="Z238">
        <v>54414.927536231902</v>
      </c>
      <c r="AA238">
        <v>14.038461538461499</v>
      </c>
      <c r="AB238">
        <v>18.636983574879228</v>
      </c>
      <c r="AC238">
        <v>13.5</v>
      </c>
      <c r="AD238">
        <v>142.88354074074076</v>
      </c>
      <c r="AE238">
        <v>0.3765</v>
      </c>
      <c r="AF238">
        <v>0.11759540754085569</v>
      </c>
      <c r="AG238">
        <v>0.1916872445938734</v>
      </c>
      <c r="AH238">
        <v>0.31452010955026199</v>
      </c>
      <c r="AI238">
        <v>157.38950934296244</v>
      </c>
      <c r="AJ238">
        <v>6.0785623515693707</v>
      </c>
      <c r="AK238">
        <v>1.5846530058334678</v>
      </c>
      <c r="AL238">
        <v>3.3589265892164839</v>
      </c>
      <c r="AM238">
        <v>0.5</v>
      </c>
      <c r="AN238">
        <v>1.0979639742871401</v>
      </c>
      <c r="AO238">
        <v>25</v>
      </c>
      <c r="AP238">
        <v>2.4267782426778243E-2</v>
      </c>
      <c r="AQ238">
        <v>44.04</v>
      </c>
      <c r="AR238">
        <v>3.2247617712883629</v>
      </c>
      <c r="AS238">
        <v>5874.5200000000186</v>
      </c>
      <c r="AT238">
        <v>0.51672344720327124</v>
      </c>
      <c r="AU238">
        <v>17349007.609999999</v>
      </c>
    </row>
    <row r="239" spans="1:47" ht="15" x14ac:dyDescent="0.25">
      <c r="A239" t="s">
        <v>1023</v>
      </c>
      <c r="B239" t="s">
        <v>625</v>
      </c>
      <c r="C239" t="s">
        <v>141</v>
      </c>
      <c r="D239"/>
      <c r="E239">
        <v>83.686999999999998</v>
      </c>
      <c r="F239" t="s">
        <v>1542</v>
      </c>
      <c r="G239">
        <v>8559277</v>
      </c>
      <c r="H239">
        <v>0.41470885933715423</v>
      </c>
      <c r="I239">
        <v>9242020</v>
      </c>
      <c r="J239">
        <v>0</v>
      </c>
      <c r="K239">
        <v>0.64961617475638189</v>
      </c>
      <c r="L239" s="126">
        <v>100141.0068</v>
      </c>
      <c r="M239">
        <v>37431</v>
      </c>
      <c r="N239">
        <v>232</v>
      </c>
      <c r="O239">
        <v>615.28999999999974</v>
      </c>
      <c r="P239">
        <v>0</v>
      </c>
      <c r="Q239">
        <v>-168.13</v>
      </c>
      <c r="R239">
        <v>9988.2000000000007</v>
      </c>
      <c r="S239">
        <v>5708.0822909999997</v>
      </c>
      <c r="T239">
        <v>7147.2132413786203</v>
      </c>
      <c r="U239">
        <v>0.52397947253069799</v>
      </c>
      <c r="V239">
        <v>0.15156091098477101</v>
      </c>
      <c r="W239">
        <v>2.60478357564029E-2</v>
      </c>
      <c r="X239">
        <v>7977</v>
      </c>
      <c r="Y239">
        <v>308.95</v>
      </c>
      <c r="Z239">
        <v>67039.397540054997</v>
      </c>
      <c r="AA239">
        <v>13.858433734939799</v>
      </c>
      <c r="AB239">
        <v>18.475747826509142</v>
      </c>
      <c r="AC239">
        <v>27</v>
      </c>
      <c r="AD239">
        <v>211.41045522222223</v>
      </c>
      <c r="AE239">
        <v>0.73099999999999998</v>
      </c>
      <c r="AF239">
        <v>0.100204812402317</v>
      </c>
      <c r="AG239">
        <v>0.17321628431789213</v>
      </c>
      <c r="AH239">
        <v>0.27808262617152452</v>
      </c>
      <c r="AI239">
        <v>152.14041349215722</v>
      </c>
      <c r="AJ239">
        <v>5.2694992227352806</v>
      </c>
      <c r="AK239">
        <v>1.1023054362470204</v>
      </c>
      <c r="AL239">
        <v>2.2107950554448834</v>
      </c>
      <c r="AM239">
        <v>1.5</v>
      </c>
      <c r="AN239">
        <v>0.88058174865150496</v>
      </c>
      <c r="AO239">
        <v>23</v>
      </c>
      <c r="AP239">
        <v>0.17468719923002887</v>
      </c>
      <c r="AQ239">
        <v>81.349999999999994</v>
      </c>
      <c r="AR239">
        <v>3.0134682620728444</v>
      </c>
      <c r="AS239">
        <v>388643.23</v>
      </c>
      <c r="AT239">
        <v>0.54734572579140217</v>
      </c>
      <c r="AU239">
        <v>57013603.359999999</v>
      </c>
    </row>
    <row r="240" spans="1:47" ht="15" x14ac:dyDescent="0.25">
      <c r="A240" t="s">
        <v>1024</v>
      </c>
      <c r="B240" t="s">
        <v>726</v>
      </c>
      <c r="C240" t="s">
        <v>98</v>
      </c>
      <c r="D240"/>
      <c r="E240">
        <v>104.262</v>
      </c>
      <c r="F240" t="s">
        <v>1538</v>
      </c>
      <c r="G240">
        <v>4665353</v>
      </c>
      <c r="H240">
        <v>0.45176210868070404</v>
      </c>
      <c r="I240">
        <v>4866710</v>
      </c>
      <c r="J240">
        <v>6.8592542541573787E-3</v>
      </c>
      <c r="K240">
        <v>0.74321595261524065</v>
      </c>
      <c r="L240" s="126">
        <v>206223.74479999999</v>
      </c>
      <c r="M240">
        <v>79535</v>
      </c>
      <c r="N240">
        <v>56</v>
      </c>
      <c r="O240">
        <v>19.440000000000001</v>
      </c>
      <c r="P240">
        <v>0</v>
      </c>
      <c r="Q240">
        <v>-13.51</v>
      </c>
      <c r="R240">
        <v>12899.800000000001</v>
      </c>
      <c r="S240">
        <v>4460.7065140000004</v>
      </c>
      <c r="T240">
        <v>5371.6635144777201</v>
      </c>
      <c r="U240">
        <v>4.9891947004698199E-2</v>
      </c>
      <c r="V240">
        <v>0.13831066672143799</v>
      </c>
      <c r="W240">
        <v>8.4831187349439698E-3</v>
      </c>
      <c r="X240">
        <v>10712.2</v>
      </c>
      <c r="Y240">
        <v>288.17</v>
      </c>
      <c r="Z240">
        <v>72895.004580629495</v>
      </c>
      <c r="AA240">
        <v>14.386996904024802</v>
      </c>
      <c r="AB240">
        <v>15.479427122878857</v>
      </c>
      <c r="AC240">
        <v>24.400000000000002</v>
      </c>
      <c r="AD240">
        <v>182.81584073770492</v>
      </c>
      <c r="AE240">
        <v>0.3987</v>
      </c>
      <c r="AF240">
        <v>0.11304732215365558</v>
      </c>
      <c r="AG240">
        <v>0.14128492808940013</v>
      </c>
      <c r="AH240">
        <v>0.25905618115149937</v>
      </c>
      <c r="AI240">
        <v>193.49109771986221</v>
      </c>
      <c r="AJ240">
        <v>5.6373355910680836</v>
      </c>
      <c r="AK240">
        <v>0.83160436655014969</v>
      </c>
      <c r="AL240">
        <v>0.40817085251307195</v>
      </c>
      <c r="AM240">
        <v>1.5</v>
      </c>
      <c r="AN240">
        <v>0.72017254371543205</v>
      </c>
      <c r="AO240">
        <v>30</v>
      </c>
      <c r="AP240">
        <v>7.6175670423630007E-2</v>
      </c>
      <c r="AQ240">
        <v>81.67</v>
      </c>
      <c r="AR240">
        <v>2.4603898508051976</v>
      </c>
      <c r="AS240">
        <v>35916.429999999935</v>
      </c>
      <c r="AT240">
        <v>0.28875221556189762</v>
      </c>
      <c r="AU240">
        <v>57542420.340000004</v>
      </c>
    </row>
    <row r="241" spans="1:47" ht="15" x14ac:dyDescent="0.25">
      <c r="A241" t="s">
        <v>1025</v>
      </c>
      <c r="B241" t="s">
        <v>682</v>
      </c>
      <c r="C241" t="s">
        <v>143</v>
      </c>
      <c r="D241"/>
      <c r="E241">
        <v>81.134</v>
      </c>
      <c r="F241" t="s">
        <v>1538</v>
      </c>
      <c r="G241">
        <v>2228630</v>
      </c>
      <c r="H241">
        <v>0.40827089878095829</v>
      </c>
      <c r="I241">
        <v>2228630</v>
      </c>
      <c r="J241">
        <v>1.0669139476755204E-2</v>
      </c>
      <c r="K241">
        <v>0.63510435319467606</v>
      </c>
      <c r="L241" s="126">
        <v>55999.689100000003</v>
      </c>
      <c r="M241">
        <v>28187</v>
      </c>
      <c r="N241">
        <v>6</v>
      </c>
      <c r="O241">
        <v>40.909999999999997</v>
      </c>
      <c r="P241">
        <v>0</v>
      </c>
      <c r="Q241">
        <v>76.410000000000011</v>
      </c>
      <c r="R241">
        <v>11234.5</v>
      </c>
      <c r="S241">
        <v>1155.7948140000001</v>
      </c>
      <c r="T241">
        <v>1570.0781019964402</v>
      </c>
      <c r="U241">
        <v>0.98544058703485404</v>
      </c>
      <c r="V241">
        <v>0.151801105935746</v>
      </c>
      <c r="W241">
        <v>0</v>
      </c>
      <c r="X241">
        <v>8270.2000000000007</v>
      </c>
      <c r="Y241">
        <v>79.89</v>
      </c>
      <c r="Z241">
        <v>58292.056202278101</v>
      </c>
      <c r="AA241">
        <v>12.595959595959599</v>
      </c>
      <c r="AB241">
        <v>14.467327750657155</v>
      </c>
      <c r="AC241">
        <v>14.14</v>
      </c>
      <c r="AD241">
        <v>81.73937864214993</v>
      </c>
      <c r="AE241">
        <v>0.33229999999999998</v>
      </c>
      <c r="AF241">
        <v>0.11340333390556824</v>
      </c>
      <c r="AG241">
        <v>0.20062504036991755</v>
      </c>
      <c r="AH241">
        <v>0.31764066551465242</v>
      </c>
      <c r="AI241">
        <v>185.25260487974467</v>
      </c>
      <c r="AJ241">
        <v>5.4687984438196473</v>
      </c>
      <c r="AK241">
        <v>0.92537624816686448</v>
      </c>
      <c r="AL241">
        <v>3.62922742090662</v>
      </c>
      <c r="AM241">
        <v>0.5</v>
      </c>
      <c r="AN241">
        <v>1.32909425132381</v>
      </c>
      <c r="AO241">
        <v>60</v>
      </c>
      <c r="AP241">
        <v>2.3741690408357077E-2</v>
      </c>
      <c r="AQ241">
        <v>16.12</v>
      </c>
      <c r="AR241">
        <v>2.854202290302442</v>
      </c>
      <c r="AS241">
        <v>-50249.859999999986</v>
      </c>
      <c r="AT241">
        <v>0.79348955368397334</v>
      </c>
      <c r="AU241">
        <v>12984821.4</v>
      </c>
    </row>
    <row r="242" spans="1:47" ht="15" x14ac:dyDescent="0.25">
      <c r="A242" t="s">
        <v>1026</v>
      </c>
      <c r="B242" t="s">
        <v>203</v>
      </c>
      <c r="C242" t="s">
        <v>204</v>
      </c>
      <c r="D242"/>
      <c r="E242">
        <v>100.88800000000001</v>
      </c>
      <c r="F242" t="s">
        <v>1542</v>
      </c>
      <c r="G242">
        <v>409554</v>
      </c>
      <c r="H242">
        <v>0.34755427085870622</v>
      </c>
      <c r="I242">
        <v>388404</v>
      </c>
      <c r="J242">
        <v>9.321007382416582E-3</v>
      </c>
      <c r="K242">
        <v>0.72283142132588696</v>
      </c>
      <c r="L242" s="126">
        <v>229010.8334</v>
      </c>
      <c r="M242">
        <v>42781</v>
      </c>
      <c r="N242">
        <v>11</v>
      </c>
      <c r="O242">
        <v>28.490000000000002</v>
      </c>
      <c r="P242">
        <v>0</v>
      </c>
      <c r="Q242">
        <v>21.310000000000002</v>
      </c>
      <c r="R242">
        <v>10490.300000000001</v>
      </c>
      <c r="S242">
        <v>1368.1690630000001</v>
      </c>
      <c r="T242">
        <v>1533.35706516662</v>
      </c>
      <c r="U242">
        <v>0.29606364882407799</v>
      </c>
      <c r="V242">
        <v>0.10813101026828301</v>
      </c>
      <c r="W242">
        <v>3.6545191199079201E-3</v>
      </c>
      <c r="X242">
        <v>9360.2000000000007</v>
      </c>
      <c r="Y242">
        <v>74.850000000000009</v>
      </c>
      <c r="Z242">
        <v>66731.022044088211</v>
      </c>
      <c r="AA242">
        <v>13.607142857142899</v>
      </c>
      <c r="AB242">
        <v>18.278811796927187</v>
      </c>
      <c r="AC242">
        <v>8.75</v>
      </c>
      <c r="AD242">
        <v>156.36217862857143</v>
      </c>
      <c r="AE242">
        <v>0.66449999999999998</v>
      </c>
      <c r="AF242">
        <v>0.1117443597677511</v>
      </c>
      <c r="AG242">
        <v>0.16059186361174163</v>
      </c>
      <c r="AH242">
        <v>0.27959203837531094</v>
      </c>
      <c r="AI242">
        <v>154.31060803046384</v>
      </c>
      <c r="AJ242">
        <v>5.5941243256300828</v>
      </c>
      <c r="AK242">
        <v>1.1008713404034616</v>
      </c>
      <c r="AL242">
        <v>3.6509475519010244</v>
      </c>
      <c r="AM242">
        <v>3</v>
      </c>
      <c r="AN242">
        <v>1.09608364711682</v>
      </c>
      <c r="AO242">
        <v>22</v>
      </c>
      <c r="AP242">
        <v>5.0653594771241831E-2</v>
      </c>
      <c r="AQ242">
        <v>26.59</v>
      </c>
      <c r="AR242">
        <v>4.0703949560355195</v>
      </c>
      <c r="AS242">
        <v>9731.5699999999488</v>
      </c>
      <c r="AT242">
        <v>0.55404946203883965</v>
      </c>
      <c r="AU242">
        <v>14352545.58</v>
      </c>
    </row>
    <row r="243" spans="1:47" ht="15" x14ac:dyDescent="0.25">
      <c r="A243" t="s">
        <v>1027</v>
      </c>
      <c r="B243" t="s">
        <v>459</v>
      </c>
      <c r="C243" t="s">
        <v>109</v>
      </c>
      <c r="D243"/>
      <c r="E243">
        <v>106.89800000000001</v>
      </c>
      <c r="F243" t="s">
        <v>1542</v>
      </c>
      <c r="G243">
        <v>584233</v>
      </c>
      <c r="H243">
        <v>0.53093187378329176</v>
      </c>
      <c r="I243">
        <v>489684</v>
      </c>
      <c r="J243">
        <v>0</v>
      </c>
      <c r="K243">
        <v>0.71368155208258011</v>
      </c>
      <c r="L243" s="126">
        <v>461029.96600000001</v>
      </c>
      <c r="M243">
        <v>49757</v>
      </c>
      <c r="N243">
        <v>4</v>
      </c>
      <c r="O243">
        <v>4.4599999999999991</v>
      </c>
      <c r="P243">
        <v>0</v>
      </c>
      <c r="Q243">
        <v>0</v>
      </c>
      <c r="R243">
        <v>15428.2</v>
      </c>
      <c r="S243">
        <v>1010.6754989999999</v>
      </c>
      <c r="T243">
        <v>1132.04870618276</v>
      </c>
      <c r="U243">
        <v>8.3258895741767702E-2</v>
      </c>
      <c r="V243">
        <v>8.9882603357737095E-2</v>
      </c>
      <c r="W243">
        <v>2.96831179044937E-3</v>
      </c>
      <c r="X243">
        <v>13774.1</v>
      </c>
      <c r="Y243">
        <v>67.099999999999994</v>
      </c>
      <c r="Z243">
        <v>72313.487332339791</v>
      </c>
      <c r="AA243">
        <v>10.88</v>
      </c>
      <c r="AB243">
        <v>15.062228002980627</v>
      </c>
      <c r="AC243">
        <v>10</v>
      </c>
      <c r="AD243">
        <v>101.06754989999999</v>
      </c>
      <c r="AE243">
        <v>0.31009999999999999</v>
      </c>
      <c r="AF243">
        <v>0.13623145097417122</v>
      </c>
      <c r="AG243">
        <v>0.11778756453090276</v>
      </c>
      <c r="AH243">
        <v>0.25758116072260479</v>
      </c>
      <c r="AI243">
        <v>257.51885769222554</v>
      </c>
      <c r="AJ243">
        <v>6.6200922510642872</v>
      </c>
      <c r="AK243">
        <v>1.3710728172499116</v>
      </c>
      <c r="AL243">
        <v>3.6240331888668602</v>
      </c>
      <c r="AM243">
        <v>1.25</v>
      </c>
      <c r="AN243">
        <v>0.59609911422348105</v>
      </c>
      <c r="AO243">
        <v>10</v>
      </c>
      <c r="AP243">
        <v>0.12564543889845095</v>
      </c>
      <c r="AQ243">
        <v>46.8</v>
      </c>
      <c r="AR243">
        <v>0</v>
      </c>
      <c r="AS243">
        <v>-43768.01999999999</v>
      </c>
      <c r="AT243">
        <v>0.2876788843577181</v>
      </c>
      <c r="AU243">
        <v>15592927.23</v>
      </c>
    </row>
    <row r="244" spans="1:47" ht="15" x14ac:dyDescent="0.25">
      <c r="A244" t="s">
        <v>1028</v>
      </c>
      <c r="B244" t="s">
        <v>547</v>
      </c>
      <c r="C244" t="s">
        <v>295</v>
      </c>
      <c r="D244"/>
      <c r="E244">
        <v>86.210000000000008</v>
      </c>
      <c r="F244" t="s">
        <v>1542</v>
      </c>
      <c r="G244">
        <v>-336561</v>
      </c>
      <c r="H244">
        <v>3.8542389893613284E-2</v>
      </c>
      <c r="I244">
        <v>-59518</v>
      </c>
      <c r="J244">
        <v>4.8929214301008826E-3</v>
      </c>
      <c r="K244">
        <v>0.64040003123780409</v>
      </c>
      <c r="L244" s="126">
        <v>141134.27739999999</v>
      </c>
      <c r="M244">
        <v>34432</v>
      </c>
      <c r="N244">
        <v>48</v>
      </c>
      <c r="O244">
        <v>59.099999999999994</v>
      </c>
      <c r="P244">
        <v>0</v>
      </c>
      <c r="Q244">
        <v>-189.92000000000002</v>
      </c>
      <c r="R244">
        <v>8612.7000000000007</v>
      </c>
      <c r="S244">
        <v>2166.2479579999999</v>
      </c>
      <c r="T244">
        <v>2667.03933830807</v>
      </c>
      <c r="U244">
        <v>0.560020130437903</v>
      </c>
      <c r="V244">
        <v>0.122071151191825</v>
      </c>
      <c r="W244">
        <v>0</v>
      </c>
      <c r="X244">
        <v>6995.5</v>
      </c>
      <c r="Y244">
        <v>123.14</v>
      </c>
      <c r="Z244">
        <v>44145.078772129302</v>
      </c>
      <c r="AA244">
        <v>14.3263888888889</v>
      </c>
      <c r="AB244">
        <v>17.591748887445185</v>
      </c>
      <c r="AC244">
        <v>13</v>
      </c>
      <c r="AD244">
        <v>166.63445830769231</v>
      </c>
      <c r="AE244">
        <v>0.70879999999999999</v>
      </c>
      <c r="AF244">
        <v>9.9061717013015582E-2</v>
      </c>
      <c r="AG244">
        <v>0.25489348163521869</v>
      </c>
      <c r="AH244">
        <v>0.35689293863459243</v>
      </c>
      <c r="AI244">
        <v>145.07111193777754</v>
      </c>
      <c r="AJ244">
        <v>5.7814365811748232</v>
      </c>
      <c r="AK244">
        <v>1.5496402023801947</v>
      </c>
      <c r="AL244">
        <v>3.1636573219627064</v>
      </c>
      <c r="AM244">
        <v>1.25</v>
      </c>
      <c r="AN244">
        <v>1.5604944848760101</v>
      </c>
      <c r="AO244">
        <v>74</v>
      </c>
      <c r="AP244">
        <v>1.7482517482517484E-2</v>
      </c>
      <c r="AQ244">
        <v>15.31</v>
      </c>
      <c r="AR244">
        <v>4.9560176437859571</v>
      </c>
      <c r="AS244">
        <v>-63235.599999999977</v>
      </c>
      <c r="AT244">
        <v>0.41786793252942822</v>
      </c>
      <c r="AU244">
        <v>18657340.77</v>
      </c>
    </row>
    <row r="245" spans="1:47" ht="15" x14ac:dyDescent="0.25">
      <c r="A245" t="s">
        <v>1029</v>
      </c>
      <c r="B245" t="s">
        <v>366</v>
      </c>
      <c r="C245" t="s">
        <v>145</v>
      </c>
      <c r="D245"/>
      <c r="E245">
        <v>108.04100000000001</v>
      </c>
      <c r="F245" t="s">
        <v>1538</v>
      </c>
      <c r="G245">
        <v>-5911599</v>
      </c>
      <c r="H245">
        <v>0.63433592358577973</v>
      </c>
      <c r="I245">
        <v>-4875204</v>
      </c>
      <c r="J245">
        <v>0</v>
      </c>
      <c r="K245">
        <v>0.79577139783729689</v>
      </c>
      <c r="L245" s="126">
        <v>622239.13679999998</v>
      </c>
      <c r="M245">
        <v>81271</v>
      </c>
      <c r="N245">
        <v>33</v>
      </c>
      <c r="O245">
        <v>9.92</v>
      </c>
      <c r="P245">
        <v>0</v>
      </c>
      <c r="Q245">
        <v>-3.49</v>
      </c>
      <c r="R245">
        <v>17402</v>
      </c>
      <c r="S245">
        <v>1887.8470070000001</v>
      </c>
      <c r="T245">
        <v>2079.6538987777499</v>
      </c>
      <c r="U245">
        <v>6.4988183653168302E-2</v>
      </c>
      <c r="V245">
        <v>6.9394827819328694E-2</v>
      </c>
      <c r="W245">
        <v>1.31455975553002E-2</v>
      </c>
      <c r="X245">
        <v>15797</v>
      </c>
      <c r="Y245">
        <v>151.22</v>
      </c>
      <c r="Z245">
        <v>78156.494974209811</v>
      </c>
      <c r="AA245">
        <v>9.5502958579881714</v>
      </c>
      <c r="AB245">
        <v>12.484109291099061</v>
      </c>
      <c r="AC245">
        <v>10</v>
      </c>
      <c r="AD245">
        <v>188.7847007</v>
      </c>
      <c r="AE245">
        <v>0.40970000000000001</v>
      </c>
      <c r="AF245">
        <v>0.11722578983502155</v>
      </c>
      <c r="AG245">
        <v>0.12843231809053296</v>
      </c>
      <c r="AH245">
        <v>0.26674175453095261</v>
      </c>
      <c r="AI245">
        <v>266.5131221621287</v>
      </c>
      <c r="AJ245">
        <v>6.9533448014055841</v>
      </c>
      <c r="AK245">
        <v>1.7650999530941933</v>
      </c>
      <c r="AL245">
        <v>3.191462487279781</v>
      </c>
      <c r="AM245">
        <v>0</v>
      </c>
      <c r="AN245">
        <v>0.89949737534573604</v>
      </c>
      <c r="AO245">
        <v>23</v>
      </c>
      <c r="AP245">
        <v>6.042090970807875E-2</v>
      </c>
      <c r="AQ245">
        <v>61.26</v>
      </c>
      <c r="AR245">
        <v>0</v>
      </c>
      <c r="AS245">
        <v>-6611.7399999999907</v>
      </c>
      <c r="AT245">
        <v>0.18481959068577802</v>
      </c>
      <c r="AU245">
        <v>32852309.43</v>
      </c>
    </row>
    <row r="246" spans="1:47" ht="15" x14ac:dyDescent="0.25">
      <c r="A246" t="s">
        <v>1030</v>
      </c>
      <c r="B246" t="s">
        <v>569</v>
      </c>
      <c r="C246" t="s">
        <v>115</v>
      </c>
      <c r="D246"/>
      <c r="E246">
        <v>89.33</v>
      </c>
      <c r="F246" t="s">
        <v>1538</v>
      </c>
      <c r="G246">
        <v>1122096</v>
      </c>
      <c r="H246">
        <v>0.44847125139319483</v>
      </c>
      <c r="I246">
        <v>1086570</v>
      </c>
      <c r="J246">
        <v>0</v>
      </c>
      <c r="K246">
        <v>0.67426295573601325</v>
      </c>
      <c r="L246" s="126">
        <v>232088.9455</v>
      </c>
      <c r="M246">
        <v>34412</v>
      </c>
      <c r="N246">
        <v>23</v>
      </c>
      <c r="O246">
        <v>39.99</v>
      </c>
      <c r="P246">
        <v>0</v>
      </c>
      <c r="Q246">
        <v>35.680000000000007</v>
      </c>
      <c r="R246">
        <v>10340</v>
      </c>
      <c r="S246">
        <v>1567.838896</v>
      </c>
      <c r="T246">
        <v>1850.2771690672801</v>
      </c>
      <c r="U246">
        <v>0.500989901452222</v>
      </c>
      <c r="V246">
        <v>0.12763986689612</v>
      </c>
      <c r="W246">
        <v>0</v>
      </c>
      <c r="X246">
        <v>8761.6</v>
      </c>
      <c r="Y246">
        <v>99</v>
      </c>
      <c r="Z246">
        <v>55520.525252525309</v>
      </c>
      <c r="AA246">
        <v>13.414141414141397</v>
      </c>
      <c r="AB246">
        <v>15.836756525252525</v>
      </c>
      <c r="AC246">
        <v>10</v>
      </c>
      <c r="AD246">
        <v>156.78388960000001</v>
      </c>
      <c r="AE246">
        <v>0.47620000000000001</v>
      </c>
      <c r="AF246">
        <v>0.10961480063268475</v>
      </c>
      <c r="AG246">
        <v>0.17422936774150172</v>
      </c>
      <c r="AH246">
        <v>0.2891387139675593</v>
      </c>
      <c r="AI246">
        <v>219.55891059868182</v>
      </c>
      <c r="AJ246">
        <v>3.7445429113420272</v>
      </c>
      <c r="AK246">
        <v>1.2108360616210532</v>
      </c>
      <c r="AL246">
        <v>2.2311444573878743</v>
      </c>
      <c r="AM246">
        <v>0</v>
      </c>
      <c r="AN246">
        <v>1.0910807105585101</v>
      </c>
      <c r="AO246">
        <v>126</v>
      </c>
      <c r="AP246">
        <v>0</v>
      </c>
      <c r="AQ246">
        <v>7.23</v>
      </c>
      <c r="AR246">
        <v>1.8433536008538232</v>
      </c>
      <c r="AS246">
        <v>-20083.770000000019</v>
      </c>
      <c r="AT246">
        <v>0.66416262707644935</v>
      </c>
      <c r="AU246">
        <v>16211479.460000001</v>
      </c>
    </row>
    <row r="247" spans="1:47" ht="15" x14ac:dyDescent="0.25">
      <c r="A247" t="s">
        <v>1031</v>
      </c>
      <c r="B247" t="s">
        <v>748</v>
      </c>
      <c r="C247" t="s">
        <v>149</v>
      </c>
      <c r="D247"/>
      <c r="E247">
        <v>89.925000000000011</v>
      </c>
      <c r="F247" t="s">
        <v>1542</v>
      </c>
      <c r="G247">
        <v>1827647</v>
      </c>
      <c r="H247">
        <v>0.42543461523186754</v>
      </c>
      <c r="I247">
        <v>1777247</v>
      </c>
      <c r="J247">
        <v>0</v>
      </c>
      <c r="K247">
        <v>0.66629804651064817</v>
      </c>
      <c r="L247" s="126">
        <v>97344.917499999996</v>
      </c>
      <c r="M247">
        <v>33828</v>
      </c>
      <c r="N247">
        <v>34</v>
      </c>
      <c r="O247">
        <v>39.190000000000005</v>
      </c>
      <c r="P247">
        <v>0</v>
      </c>
      <c r="Q247">
        <v>172.35999999999999</v>
      </c>
      <c r="R247">
        <v>9215.2000000000007</v>
      </c>
      <c r="S247">
        <v>1785.4314340000001</v>
      </c>
      <c r="T247">
        <v>2061.4079556522802</v>
      </c>
      <c r="U247">
        <v>0.47610608943720401</v>
      </c>
      <c r="V247">
        <v>0.11175761622666699</v>
      </c>
      <c r="W247">
        <v>9.12332990772246E-4</v>
      </c>
      <c r="X247">
        <v>7981.5</v>
      </c>
      <c r="Y247">
        <v>106</v>
      </c>
      <c r="Z247">
        <v>49562.405660377401</v>
      </c>
      <c r="AA247">
        <v>12.0714285714286</v>
      </c>
      <c r="AB247">
        <v>16.843692773584905</v>
      </c>
      <c r="AC247">
        <v>9.1</v>
      </c>
      <c r="AD247">
        <v>196.20125648351649</v>
      </c>
      <c r="AE247">
        <v>0.67549999999999999</v>
      </c>
      <c r="AF247">
        <v>0.10052800933941138</v>
      </c>
      <c r="AG247">
        <v>0.19757891606772784</v>
      </c>
      <c r="AH247">
        <v>0.30386827335729344</v>
      </c>
      <c r="AI247">
        <v>175.48699660678204</v>
      </c>
      <c r="AJ247">
        <v>6.3122529043789104</v>
      </c>
      <c r="AK247">
        <v>1.5056110685561088</v>
      </c>
      <c r="AL247">
        <v>3.1695172347759479</v>
      </c>
      <c r="AM247">
        <v>0.5</v>
      </c>
      <c r="AN247">
        <v>1.1928434865704201</v>
      </c>
      <c r="AO247">
        <v>125</v>
      </c>
      <c r="AP247">
        <v>2.9940119760479044E-3</v>
      </c>
      <c r="AQ247">
        <v>7.97</v>
      </c>
      <c r="AR247">
        <v>3.6021771927294339</v>
      </c>
      <c r="AS247">
        <v>28513.860000000102</v>
      </c>
      <c r="AT247">
        <v>0.64915215706158924</v>
      </c>
      <c r="AU247">
        <v>16453134.07</v>
      </c>
    </row>
    <row r="248" spans="1:47" ht="15" x14ac:dyDescent="0.25">
      <c r="A248" t="s">
        <v>1032</v>
      </c>
      <c r="B248" t="s">
        <v>205</v>
      </c>
      <c r="C248" t="s">
        <v>206</v>
      </c>
      <c r="D248"/>
      <c r="E248">
        <v>94.122</v>
      </c>
      <c r="F248" t="s">
        <v>1542</v>
      </c>
      <c r="G248">
        <v>1007354</v>
      </c>
      <c r="H248">
        <v>0.26140747545771154</v>
      </c>
      <c r="I248">
        <v>986579</v>
      </c>
      <c r="J248">
        <v>0</v>
      </c>
      <c r="K248">
        <v>0.6399127125139713</v>
      </c>
      <c r="L248" s="126">
        <v>97833.527900000001</v>
      </c>
      <c r="M248">
        <v>27832</v>
      </c>
      <c r="N248">
        <v>17</v>
      </c>
      <c r="O248">
        <v>33.099999999999994</v>
      </c>
      <c r="P248">
        <v>0</v>
      </c>
      <c r="Q248">
        <v>47.509999999999991</v>
      </c>
      <c r="R248">
        <v>9988.9</v>
      </c>
      <c r="S248">
        <v>1401.962937</v>
      </c>
      <c r="T248">
        <v>1899.46911629646</v>
      </c>
      <c r="U248">
        <v>0.97742832341366004</v>
      </c>
      <c r="V248">
        <v>0.13309893940512901</v>
      </c>
      <c r="W248">
        <v>7.1328561804911701E-4</v>
      </c>
      <c r="X248">
        <v>7372.6</v>
      </c>
      <c r="Y248">
        <v>95.08</v>
      </c>
      <c r="Z248">
        <v>46050.767564156507</v>
      </c>
      <c r="AA248">
        <v>14.378640776698999</v>
      </c>
      <c r="AB248">
        <v>14.745087684055532</v>
      </c>
      <c r="AC248">
        <v>10.02</v>
      </c>
      <c r="AD248">
        <v>139.91646077844311</v>
      </c>
      <c r="AE248">
        <v>0.31009999999999999</v>
      </c>
      <c r="AF248">
        <v>0.11844667011120948</v>
      </c>
      <c r="AG248">
        <v>0.1438793102201496</v>
      </c>
      <c r="AH248">
        <v>0.26540476634859811</v>
      </c>
      <c r="AI248">
        <v>145.06374928512108</v>
      </c>
      <c r="AJ248">
        <v>8.5907386883279084</v>
      </c>
      <c r="AK248">
        <v>1.805694926588453</v>
      </c>
      <c r="AL248">
        <v>6.0783997462802519</v>
      </c>
      <c r="AM248">
        <v>0.5</v>
      </c>
      <c r="AN248">
        <v>1.0672741393551</v>
      </c>
      <c r="AO248">
        <v>4</v>
      </c>
      <c r="AP248">
        <v>0.11633875106928999</v>
      </c>
      <c r="AQ248">
        <v>279.25</v>
      </c>
      <c r="AR248">
        <v>4.1240418874714786</v>
      </c>
      <c r="AS248">
        <v>-85216.420000000042</v>
      </c>
      <c r="AT248">
        <v>0.60008322776684386</v>
      </c>
      <c r="AU248">
        <v>14004006.09</v>
      </c>
    </row>
    <row r="249" spans="1:47" ht="15" x14ac:dyDescent="0.25">
      <c r="A249" t="s">
        <v>1033</v>
      </c>
      <c r="B249" t="s">
        <v>706</v>
      </c>
      <c r="C249" t="s">
        <v>289</v>
      </c>
      <c r="D249"/>
      <c r="E249">
        <v>96.39800000000001</v>
      </c>
      <c r="F249" t="s">
        <v>1538</v>
      </c>
      <c r="G249">
        <v>1342269</v>
      </c>
      <c r="H249">
        <v>0.3459255438565686</v>
      </c>
      <c r="I249">
        <v>1342269</v>
      </c>
      <c r="J249">
        <v>0</v>
      </c>
      <c r="K249">
        <v>0.57099640668995311</v>
      </c>
      <c r="L249" s="126">
        <v>156026.60490000001</v>
      </c>
      <c r="M249">
        <v>39754</v>
      </c>
      <c r="N249">
        <v>4</v>
      </c>
      <c r="O249">
        <v>11.879999999999999</v>
      </c>
      <c r="P249">
        <v>0</v>
      </c>
      <c r="Q249">
        <v>16.700000000000003</v>
      </c>
      <c r="R249">
        <v>9137.3000000000011</v>
      </c>
      <c r="S249">
        <v>495.38445300000001</v>
      </c>
      <c r="T249">
        <v>599.59305593424108</v>
      </c>
      <c r="U249">
        <v>0.30797954210323197</v>
      </c>
      <c r="V249">
        <v>0.16251389302279901</v>
      </c>
      <c r="W249">
        <v>0</v>
      </c>
      <c r="X249">
        <v>7549.2</v>
      </c>
      <c r="Y249">
        <v>35.43</v>
      </c>
      <c r="Z249">
        <v>46210.066327970599</v>
      </c>
      <c r="AA249">
        <v>14.8918918918919</v>
      </c>
      <c r="AB249">
        <v>13.982061896697713</v>
      </c>
      <c r="AC249">
        <v>7.6000000000000005</v>
      </c>
      <c r="AD249">
        <v>65.182164868421054</v>
      </c>
      <c r="AE249">
        <v>0.52049999999999996</v>
      </c>
      <c r="AF249">
        <v>0.11214696549144929</v>
      </c>
      <c r="AG249">
        <v>0.17046510399476342</v>
      </c>
      <c r="AH249">
        <v>0.28607599899578295</v>
      </c>
      <c r="AI249">
        <v>255.06048733426843</v>
      </c>
      <c r="AJ249">
        <v>3.7959953463708818</v>
      </c>
      <c r="AK249">
        <v>0.94774536417813582</v>
      </c>
      <c r="AL249">
        <v>2.0739953147135406</v>
      </c>
      <c r="AM249">
        <v>1.5</v>
      </c>
      <c r="AN249">
        <v>1.0785710516595399</v>
      </c>
      <c r="AO249">
        <v>47</v>
      </c>
      <c r="AP249">
        <v>0</v>
      </c>
      <c r="AQ249">
        <v>3.11</v>
      </c>
      <c r="AR249">
        <v>1.2335116604870129</v>
      </c>
      <c r="AS249">
        <v>-30637.459999999992</v>
      </c>
      <c r="AT249">
        <v>0.53748378557029752</v>
      </c>
      <c r="AU249">
        <v>4526454.26</v>
      </c>
    </row>
    <row r="250" spans="1:47" ht="15" x14ac:dyDescent="0.25">
      <c r="A250" t="s">
        <v>1034</v>
      </c>
      <c r="B250" t="s">
        <v>207</v>
      </c>
      <c r="C250" t="s">
        <v>208</v>
      </c>
      <c r="D250"/>
      <c r="E250">
        <v>97.718000000000004</v>
      </c>
      <c r="F250" t="s">
        <v>1538</v>
      </c>
      <c r="G250">
        <v>730071</v>
      </c>
      <c r="H250">
        <v>0.46222994826533342</v>
      </c>
      <c r="I250">
        <v>730071</v>
      </c>
      <c r="J250">
        <v>0</v>
      </c>
      <c r="K250">
        <v>0.77487172173688701</v>
      </c>
      <c r="L250" s="126">
        <v>111489.1728</v>
      </c>
      <c r="M250">
        <v>32679</v>
      </c>
      <c r="N250">
        <v>53</v>
      </c>
      <c r="O250">
        <v>95.23</v>
      </c>
      <c r="P250">
        <v>0</v>
      </c>
      <c r="Q250">
        <v>97.289999999999992</v>
      </c>
      <c r="R250">
        <v>9622.9</v>
      </c>
      <c r="S250">
        <v>2364.8963290000002</v>
      </c>
      <c r="T250">
        <v>2939.4294408539299</v>
      </c>
      <c r="U250">
        <v>0.56717950319927102</v>
      </c>
      <c r="V250">
        <v>0.126625838235635</v>
      </c>
      <c r="W250">
        <v>0</v>
      </c>
      <c r="X250">
        <v>7742</v>
      </c>
      <c r="Y250">
        <v>167.41</v>
      </c>
      <c r="Z250">
        <v>51785.196344304401</v>
      </c>
      <c r="AA250">
        <v>11.88</v>
      </c>
      <c r="AB250">
        <v>14.126374344423871</v>
      </c>
      <c r="AC250">
        <v>16.02</v>
      </c>
      <c r="AD250">
        <v>147.62149369538079</v>
      </c>
      <c r="AE250">
        <v>0.73099999999999998</v>
      </c>
      <c r="AF250">
        <v>0.10616563046774374</v>
      </c>
      <c r="AG250">
        <v>0.15585276085780092</v>
      </c>
      <c r="AH250">
        <v>0.2649047952428315</v>
      </c>
      <c r="AI250">
        <v>195.18107171961361</v>
      </c>
      <c r="AJ250">
        <v>5.6401624409911113</v>
      </c>
      <c r="AK250">
        <v>1.3880833782873288</v>
      </c>
      <c r="AL250">
        <v>2.3592376885630535</v>
      </c>
      <c r="AM250">
        <v>3.3</v>
      </c>
      <c r="AN250">
        <v>1.1333082905227401</v>
      </c>
      <c r="AO250">
        <v>181</v>
      </c>
      <c r="AP250">
        <v>5.4667788057190914E-2</v>
      </c>
      <c r="AQ250">
        <v>6.15</v>
      </c>
      <c r="AR250">
        <v>5.0131086593287701</v>
      </c>
      <c r="AS250">
        <v>-29908.070000000065</v>
      </c>
      <c r="AT250">
        <v>0.52244949334051283</v>
      </c>
      <c r="AU250">
        <v>22757158.719999999</v>
      </c>
    </row>
    <row r="251" spans="1:47" ht="15" x14ac:dyDescent="0.25">
      <c r="A251" t="s">
        <v>1035</v>
      </c>
      <c r="B251" t="s">
        <v>710</v>
      </c>
      <c r="C251" t="s">
        <v>100</v>
      </c>
      <c r="D251"/>
      <c r="E251">
        <v>102.84700000000001</v>
      </c>
      <c r="F251" t="s">
        <v>1542</v>
      </c>
      <c r="G251">
        <v>5011247</v>
      </c>
      <c r="H251">
        <v>0.6247657332790304</v>
      </c>
      <c r="I251">
        <v>4955981</v>
      </c>
      <c r="J251">
        <v>0</v>
      </c>
      <c r="K251">
        <v>0.74698860108096021</v>
      </c>
      <c r="L251" s="126">
        <v>199711.79610000001</v>
      </c>
      <c r="M251">
        <v>46374</v>
      </c>
      <c r="N251">
        <v>73</v>
      </c>
      <c r="O251">
        <v>79.289999999999992</v>
      </c>
      <c r="P251">
        <v>0</v>
      </c>
      <c r="Q251">
        <v>-92.43</v>
      </c>
      <c r="R251">
        <v>8266.7999999999993</v>
      </c>
      <c r="S251">
        <v>5903.3776090000001</v>
      </c>
      <c r="T251">
        <v>6698.0471031964507</v>
      </c>
      <c r="U251">
        <v>0.16144057811023901</v>
      </c>
      <c r="V251">
        <v>9.6214145802578005E-2</v>
      </c>
      <c r="W251">
        <v>8.2866347437135501E-3</v>
      </c>
      <c r="X251">
        <v>7286</v>
      </c>
      <c r="Y251">
        <v>296.36</v>
      </c>
      <c r="Z251">
        <v>53842.4380483196</v>
      </c>
      <c r="AA251">
        <v>10.531446540880498</v>
      </c>
      <c r="AB251">
        <v>19.919616712781753</v>
      </c>
      <c r="AC251">
        <v>17</v>
      </c>
      <c r="AD251">
        <v>347.25750641176472</v>
      </c>
      <c r="AE251" t="s">
        <v>1552</v>
      </c>
      <c r="AF251">
        <v>0.13389094002583254</v>
      </c>
      <c r="AG251">
        <v>0.15799671082117961</v>
      </c>
      <c r="AH251">
        <v>0.29690317652865789</v>
      </c>
      <c r="AI251">
        <v>163.6422509255074</v>
      </c>
      <c r="AJ251">
        <v>4.9677537208527172</v>
      </c>
      <c r="AK251">
        <v>0.98716560977680068</v>
      </c>
      <c r="AL251">
        <v>3.0041693321822445</v>
      </c>
      <c r="AM251">
        <v>1</v>
      </c>
      <c r="AN251">
        <v>0.74645469836442802</v>
      </c>
      <c r="AO251">
        <v>36</v>
      </c>
      <c r="AP251">
        <v>4.2765084944346804E-2</v>
      </c>
      <c r="AQ251">
        <v>86.58</v>
      </c>
      <c r="AR251">
        <v>3.1632540053932674</v>
      </c>
      <c r="AS251">
        <v>68771.240000000224</v>
      </c>
      <c r="AT251">
        <v>0.39410206959934502</v>
      </c>
      <c r="AU251">
        <v>48802280.119999997</v>
      </c>
    </row>
    <row r="252" spans="1:47" ht="15" x14ac:dyDescent="0.25">
      <c r="A252" t="s">
        <v>1036</v>
      </c>
      <c r="B252" t="s">
        <v>588</v>
      </c>
      <c r="C252" t="s">
        <v>136</v>
      </c>
      <c r="D252"/>
      <c r="E252">
        <v>96.935000000000002</v>
      </c>
      <c r="F252" t="s">
        <v>1542</v>
      </c>
      <c r="G252">
        <v>410002</v>
      </c>
      <c r="H252">
        <v>0.34716900229329267</v>
      </c>
      <c r="I252">
        <v>410047</v>
      </c>
      <c r="J252">
        <v>0</v>
      </c>
      <c r="K252">
        <v>0.65427590342909125</v>
      </c>
      <c r="L252" s="126">
        <v>239481.49040000001</v>
      </c>
      <c r="M252">
        <v>35323</v>
      </c>
      <c r="N252">
        <v>14</v>
      </c>
      <c r="O252">
        <v>21.75</v>
      </c>
      <c r="P252">
        <v>0</v>
      </c>
      <c r="Q252">
        <v>-4.6900000000000119</v>
      </c>
      <c r="R252">
        <v>12289.6</v>
      </c>
      <c r="S252">
        <v>708.51501800000005</v>
      </c>
      <c r="T252">
        <v>873.02553297765905</v>
      </c>
      <c r="U252">
        <v>0.42645989756564301</v>
      </c>
      <c r="V252">
        <v>0.15420234324517901</v>
      </c>
      <c r="W252">
        <v>1.4114026867388201E-3</v>
      </c>
      <c r="X252">
        <v>9973.8000000000011</v>
      </c>
      <c r="Y252">
        <v>55.95</v>
      </c>
      <c r="Z252">
        <v>45978.741733690797</v>
      </c>
      <c r="AA252">
        <v>9.2933333333333294</v>
      </c>
      <c r="AB252">
        <v>12.663360464700625</v>
      </c>
      <c r="AC252">
        <v>4</v>
      </c>
      <c r="AD252">
        <v>177.12875450000001</v>
      </c>
      <c r="AE252" t="s">
        <v>1552</v>
      </c>
      <c r="AF252">
        <v>0.10977812336912328</v>
      </c>
      <c r="AG252">
        <v>0.16281365497198169</v>
      </c>
      <c r="AH252">
        <v>0.29192451400848585</v>
      </c>
      <c r="AI252">
        <v>186.89370956989367</v>
      </c>
      <c r="AJ252">
        <v>6.9714037472529959</v>
      </c>
      <c r="AK252">
        <v>1.7883390350181623</v>
      </c>
      <c r="AL252">
        <v>3.4507685569073456</v>
      </c>
      <c r="AM252">
        <v>6.25</v>
      </c>
      <c r="AN252">
        <v>1.1709712898699101</v>
      </c>
      <c r="AO252">
        <v>52</v>
      </c>
      <c r="AP252">
        <v>2.3529411764705882E-2</v>
      </c>
      <c r="AQ252">
        <v>9.1300000000000008</v>
      </c>
      <c r="AR252">
        <v>2.1791129498279185</v>
      </c>
      <c r="AS252">
        <v>-62952.770000000019</v>
      </c>
      <c r="AT252">
        <v>0.54634613891055794</v>
      </c>
      <c r="AU252">
        <v>8707342.1400000006</v>
      </c>
    </row>
    <row r="253" spans="1:47" ht="15" x14ac:dyDescent="0.25">
      <c r="A253" t="s">
        <v>1037</v>
      </c>
      <c r="B253" t="s">
        <v>656</v>
      </c>
      <c r="C253" t="s">
        <v>210</v>
      </c>
      <c r="D253"/>
      <c r="E253">
        <v>94.668000000000006</v>
      </c>
      <c r="F253" t="s">
        <v>1538</v>
      </c>
      <c r="G253">
        <v>915548</v>
      </c>
      <c r="H253">
        <v>0.23264839205403975</v>
      </c>
      <c r="I253">
        <v>901712</v>
      </c>
      <c r="J253">
        <v>0</v>
      </c>
      <c r="K253">
        <v>0.74818512088903599</v>
      </c>
      <c r="L253" s="126">
        <v>118453.6885</v>
      </c>
      <c r="M253">
        <v>37490</v>
      </c>
      <c r="N253">
        <v>48</v>
      </c>
      <c r="O253">
        <v>38.96</v>
      </c>
      <c r="P253">
        <v>0</v>
      </c>
      <c r="Q253">
        <v>170.54999999999998</v>
      </c>
      <c r="R253">
        <v>8490.4</v>
      </c>
      <c r="S253">
        <v>1469.7844909999999</v>
      </c>
      <c r="T253">
        <v>1690.7360022253401</v>
      </c>
      <c r="U253">
        <v>0.38327032939144001</v>
      </c>
      <c r="V253">
        <v>0.124892864310405</v>
      </c>
      <c r="W253">
        <v>0</v>
      </c>
      <c r="X253">
        <v>7380.8</v>
      </c>
      <c r="Y253">
        <v>91.31</v>
      </c>
      <c r="Z253">
        <v>53487.671010842198</v>
      </c>
      <c r="AA253">
        <v>12.819047619047598</v>
      </c>
      <c r="AB253">
        <v>16.096643204468293</v>
      </c>
      <c r="AC253">
        <v>8.1</v>
      </c>
      <c r="AD253">
        <v>181.45487543209876</v>
      </c>
      <c r="AE253">
        <v>0.54259999999999997</v>
      </c>
      <c r="AF253">
        <v>0.11581967581882173</v>
      </c>
      <c r="AG253">
        <v>0.17523697764955462</v>
      </c>
      <c r="AH253">
        <v>0.2964061104313459</v>
      </c>
      <c r="AI253">
        <v>134.79459146095999</v>
      </c>
      <c r="AJ253">
        <v>5.8828131072739112</v>
      </c>
      <c r="AK253">
        <v>0.99366295004517491</v>
      </c>
      <c r="AL253">
        <v>3.0611219014834519</v>
      </c>
      <c r="AM253">
        <v>0</v>
      </c>
      <c r="AN253">
        <v>1.21239002417897</v>
      </c>
      <c r="AO253">
        <v>54</v>
      </c>
      <c r="AP253">
        <v>8.7527352297592995E-3</v>
      </c>
      <c r="AQ253">
        <v>15.13</v>
      </c>
      <c r="AR253">
        <v>3.3502742803350412</v>
      </c>
      <c r="AS253">
        <v>6332.6500000000233</v>
      </c>
      <c r="AT253">
        <v>0.53490457224075072</v>
      </c>
      <c r="AU253">
        <v>12479020.41</v>
      </c>
    </row>
    <row r="254" spans="1:47" ht="15" x14ac:dyDescent="0.25">
      <c r="A254" t="s">
        <v>1038</v>
      </c>
      <c r="B254" t="s">
        <v>406</v>
      </c>
      <c r="C254" t="s">
        <v>104</v>
      </c>
      <c r="D254"/>
      <c r="E254">
        <v>90.460000000000008</v>
      </c>
      <c r="F254" t="s">
        <v>1538</v>
      </c>
      <c r="G254">
        <v>465283</v>
      </c>
      <c r="H254">
        <v>0.25788760402096822</v>
      </c>
      <c r="I254">
        <v>522777</v>
      </c>
      <c r="J254">
        <v>0</v>
      </c>
      <c r="K254">
        <v>0.68832219908694614</v>
      </c>
      <c r="L254" s="126">
        <v>140387.47519999999</v>
      </c>
      <c r="M254">
        <v>34169</v>
      </c>
      <c r="N254">
        <v>63</v>
      </c>
      <c r="O254">
        <v>58.37</v>
      </c>
      <c r="P254">
        <v>0</v>
      </c>
      <c r="Q254">
        <v>54.540000000000006</v>
      </c>
      <c r="R254">
        <v>8717.4</v>
      </c>
      <c r="S254">
        <v>1615.756351</v>
      </c>
      <c r="T254">
        <v>1963.32979953413</v>
      </c>
      <c r="U254">
        <v>0.44472368717924299</v>
      </c>
      <c r="V254">
        <v>0.151533947459632</v>
      </c>
      <c r="W254">
        <v>2.47198038090831E-3</v>
      </c>
      <c r="X254">
        <v>7174.2</v>
      </c>
      <c r="Y254">
        <v>86.17</v>
      </c>
      <c r="Z254">
        <v>49960.241383312103</v>
      </c>
      <c r="AA254">
        <v>11.2637362637363</v>
      </c>
      <c r="AB254">
        <v>18.750799013577812</v>
      </c>
      <c r="AC254">
        <v>10</v>
      </c>
      <c r="AD254">
        <v>161.5756351</v>
      </c>
      <c r="AE254">
        <v>0.74199999999999999</v>
      </c>
      <c r="AF254">
        <v>0.11533760807056997</v>
      </c>
      <c r="AG254">
        <v>0.18408156083929783</v>
      </c>
      <c r="AH254">
        <v>0.30419687396207912</v>
      </c>
      <c r="AI254">
        <v>185.6709396898419</v>
      </c>
      <c r="AJ254">
        <v>6.2882757609192028</v>
      </c>
      <c r="AK254">
        <v>1.3437241790805969</v>
      </c>
      <c r="AL254">
        <v>2.5916435054783515</v>
      </c>
      <c r="AM254">
        <v>3.3</v>
      </c>
      <c r="AN254">
        <v>1.8366878395959301</v>
      </c>
      <c r="AO254">
        <v>128</v>
      </c>
      <c r="AP254">
        <v>7.2016460905349796E-3</v>
      </c>
      <c r="AQ254">
        <v>7.34</v>
      </c>
      <c r="AR254">
        <v>2.1106088235062241</v>
      </c>
      <c r="AS254">
        <v>43239.959999999963</v>
      </c>
      <c r="AT254">
        <v>0.43099870129422058</v>
      </c>
      <c r="AU254">
        <v>14085240</v>
      </c>
    </row>
    <row r="255" spans="1:47" ht="15" x14ac:dyDescent="0.25">
      <c r="A255" t="s">
        <v>1039</v>
      </c>
      <c r="B255" t="s">
        <v>582</v>
      </c>
      <c r="C255" t="s">
        <v>223</v>
      </c>
      <c r="D255"/>
      <c r="E255">
        <v>94.374000000000009</v>
      </c>
      <c r="F255" t="s">
        <v>1542</v>
      </c>
      <c r="G255">
        <v>756716</v>
      </c>
      <c r="H255">
        <v>0.39873129578518596</v>
      </c>
      <c r="I255">
        <v>746415</v>
      </c>
      <c r="J255">
        <v>6.2335969829621261E-4</v>
      </c>
      <c r="K255">
        <v>0.74439952974113421</v>
      </c>
      <c r="L255" s="126">
        <v>171262.63339999999</v>
      </c>
      <c r="M255">
        <v>37600</v>
      </c>
      <c r="N255">
        <v>24</v>
      </c>
      <c r="O255">
        <v>35.43</v>
      </c>
      <c r="P255">
        <v>0</v>
      </c>
      <c r="Q255">
        <v>83.57</v>
      </c>
      <c r="R255">
        <v>10871.1</v>
      </c>
      <c r="S255">
        <v>1155.614797</v>
      </c>
      <c r="T255">
        <v>1394.95147510693</v>
      </c>
      <c r="U255">
        <v>0.39519794933882302</v>
      </c>
      <c r="V255">
        <v>0.1513275197358</v>
      </c>
      <c r="W255">
        <v>6.12318743094114E-3</v>
      </c>
      <c r="X255">
        <v>9005.9</v>
      </c>
      <c r="Y255">
        <v>75.540000000000006</v>
      </c>
      <c r="Z255">
        <v>57934.776277468904</v>
      </c>
      <c r="AA255">
        <v>10.6794871794872</v>
      </c>
      <c r="AB255">
        <v>15.298051323801957</v>
      </c>
      <c r="AC255">
        <v>8.83</v>
      </c>
      <c r="AD255">
        <v>130.87370294450736</v>
      </c>
      <c r="AE255">
        <v>0.47620000000000001</v>
      </c>
      <c r="AF255">
        <v>0.10959029686951231</v>
      </c>
      <c r="AG255">
        <v>0.14870771903776436</v>
      </c>
      <c r="AH255">
        <v>0.26229719348011959</v>
      </c>
      <c r="AI255">
        <v>188.67965395219841</v>
      </c>
      <c r="AJ255">
        <v>6.0199251058287206</v>
      </c>
      <c r="AK255">
        <v>1.506045881279209</v>
      </c>
      <c r="AL255">
        <v>3.0013158534404081</v>
      </c>
      <c r="AM255">
        <v>0.5</v>
      </c>
      <c r="AN255">
        <v>1.4473395067885799</v>
      </c>
      <c r="AO255">
        <v>40</v>
      </c>
      <c r="AP255">
        <v>3.3033033033033031E-2</v>
      </c>
      <c r="AQ255">
        <v>15</v>
      </c>
      <c r="AR255">
        <v>3.8738671094977666</v>
      </c>
      <c r="AS255">
        <v>-126.82000000006519</v>
      </c>
      <c r="AT255">
        <v>0.55525518778132366</v>
      </c>
      <c r="AU255">
        <v>12562826.1</v>
      </c>
    </row>
    <row r="256" spans="1:47" ht="15" x14ac:dyDescent="0.25">
      <c r="A256" t="s">
        <v>1040</v>
      </c>
      <c r="B256" t="s">
        <v>618</v>
      </c>
      <c r="C256" t="s">
        <v>141</v>
      </c>
      <c r="D256"/>
      <c r="E256">
        <v>79.118000000000009</v>
      </c>
      <c r="F256" t="s">
        <v>1542</v>
      </c>
      <c r="G256">
        <v>185135</v>
      </c>
      <c r="H256">
        <v>0.71963678460817693</v>
      </c>
      <c r="I256">
        <v>1029529</v>
      </c>
      <c r="J256">
        <v>0</v>
      </c>
      <c r="K256">
        <v>0.34502594147036242</v>
      </c>
      <c r="L256" s="126">
        <v>165063.726</v>
      </c>
      <c r="M256">
        <v>30323</v>
      </c>
      <c r="N256">
        <v>28</v>
      </c>
      <c r="O256">
        <v>97.070000000000007</v>
      </c>
      <c r="P256">
        <v>69.02</v>
      </c>
      <c r="Q256">
        <v>-46.419999999999995</v>
      </c>
      <c r="R256">
        <v>0</v>
      </c>
      <c r="S256">
        <v>328.25009899999998</v>
      </c>
      <c r="T256">
        <v>478.09650547929505</v>
      </c>
      <c r="U256">
        <v>0.996953542426807</v>
      </c>
      <c r="V256">
        <v>0.20812964933789699</v>
      </c>
      <c r="W256">
        <v>0</v>
      </c>
      <c r="X256">
        <v>0</v>
      </c>
      <c r="Y256">
        <v>33.03</v>
      </c>
      <c r="Z256">
        <v>40018.445049954607</v>
      </c>
      <c r="AA256">
        <v>6</v>
      </c>
      <c r="AB256">
        <v>9.937938207689978</v>
      </c>
      <c r="AC256">
        <v>12</v>
      </c>
      <c r="AD256">
        <v>27.354174916666665</v>
      </c>
      <c r="AE256">
        <v>0.3765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2</v>
      </c>
      <c r="AN256">
        <v>0.97195622700732998</v>
      </c>
      <c r="AO256">
        <v>30</v>
      </c>
      <c r="AP256">
        <v>0.28353658536585363</v>
      </c>
      <c r="AQ256">
        <v>9.27</v>
      </c>
      <c r="AR256">
        <v>0</v>
      </c>
      <c r="AS256">
        <v>0</v>
      </c>
      <c r="AT256">
        <v>0.78876171522833616</v>
      </c>
      <c r="AU256">
        <v>0</v>
      </c>
    </row>
    <row r="257" spans="1:47" ht="15" x14ac:dyDescent="0.25">
      <c r="A257" t="s">
        <v>1041</v>
      </c>
      <c r="B257" t="s">
        <v>667</v>
      </c>
      <c r="C257" t="s">
        <v>665</v>
      </c>
      <c r="D257"/>
      <c r="E257">
        <v>97.838999999999999</v>
      </c>
      <c r="F257" t="s">
        <v>1542</v>
      </c>
      <c r="G257">
        <v>374124</v>
      </c>
      <c r="H257">
        <v>0.18922296352601062</v>
      </c>
      <c r="I257">
        <v>324716</v>
      </c>
      <c r="J257">
        <v>0</v>
      </c>
      <c r="K257">
        <v>0.6591128215654245</v>
      </c>
      <c r="L257" s="126">
        <v>161154.46359999999</v>
      </c>
      <c r="M257">
        <v>43526</v>
      </c>
      <c r="N257">
        <v>6</v>
      </c>
      <c r="O257">
        <v>3.42</v>
      </c>
      <c r="P257">
        <v>0</v>
      </c>
      <c r="Q257">
        <v>42.58</v>
      </c>
      <c r="R257">
        <v>9741.6</v>
      </c>
      <c r="S257">
        <v>372.08324900000002</v>
      </c>
      <c r="T257">
        <v>415.51737914372205</v>
      </c>
      <c r="U257">
        <v>0.21928093301507401</v>
      </c>
      <c r="V257">
        <v>0.114845755929206</v>
      </c>
      <c r="W257">
        <v>0</v>
      </c>
      <c r="X257">
        <v>8723.2999999999993</v>
      </c>
      <c r="Y257">
        <v>26.26</v>
      </c>
      <c r="Z257">
        <v>46866.825209444003</v>
      </c>
      <c r="AA257">
        <v>16.264705882352899</v>
      </c>
      <c r="AB257">
        <v>14.169202170601675</v>
      </c>
      <c r="AC257">
        <v>3.5500000000000003</v>
      </c>
      <c r="AD257">
        <v>104.81218281690141</v>
      </c>
      <c r="AE257">
        <v>0.8196</v>
      </c>
      <c r="AF257">
        <v>0.11444705267641558</v>
      </c>
      <c r="AG257">
        <v>0.18296372719775533</v>
      </c>
      <c r="AH257">
        <v>0.29959036707630782</v>
      </c>
      <c r="AI257">
        <v>279.36221337392158</v>
      </c>
      <c r="AJ257">
        <v>5.7488159236526659</v>
      </c>
      <c r="AK257">
        <v>1.5879991534065765</v>
      </c>
      <c r="AL257">
        <v>2.3986218805918456</v>
      </c>
      <c r="AM257">
        <v>0.5</v>
      </c>
      <c r="AN257">
        <v>1.4771363695927999</v>
      </c>
      <c r="AO257">
        <v>27</v>
      </c>
      <c r="AP257">
        <v>4.2372881355932203E-3</v>
      </c>
      <c r="AQ257">
        <v>8.6300000000000008</v>
      </c>
      <c r="AR257">
        <v>0</v>
      </c>
      <c r="AS257">
        <v>-5183.8800000000047</v>
      </c>
      <c r="AT257">
        <v>0.77481167243958471</v>
      </c>
      <c r="AU257">
        <v>3624676.3200000003</v>
      </c>
    </row>
    <row r="258" spans="1:47" ht="15" x14ac:dyDescent="0.25">
      <c r="A258" t="s">
        <v>1042</v>
      </c>
      <c r="B258" t="s">
        <v>561</v>
      </c>
      <c r="C258" t="s">
        <v>200</v>
      </c>
      <c r="D258"/>
      <c r="E258">
        <v>97.056000000000012</v>
      </c>
      <c r="F258" t="s">
        <v>1538</v>
      </c>
      <c r="G258">
        <v>-1680358</v>
      </c>
      <c r="H258">
        <v>0.90543861776492596</v>
      </c>
      <c r="I258">
        <v>-1716597</v>
      </c>
      <c r="J258">
        <v>2.7882737078942081E-3</v>
      </c>
      <c r="K258">
        <v>0.58638293578615031</v>
      </c>
      <c r="L258" s="126">
        <v>173866.4534</v>
      </c>
      <c r="M258">
        <v>42996</v>
      </c>
      <c r="N258">
        <v>0</v>
      </c>
      <c r="O258">
        <v>43.970000000000006</v>
      </c>
      <c r="P258">
        <v>0</v>
      </c>
      <c r="Q258">
        <v>31.15</v>
      </c>
      <c r="R258">
        <v>9282.1</v>
      </c>
      <c r="S258">
        <v>1511.760432</v>
      </c>
      <c r="T258">
        <v>1684.8696717959799</v>
      </c>
      <c r="U258">
        <v>0.214496034646844</v>
      </c>
      <c r="V258">
        <v>9.4729417418698503E-2</v>
      </c>
      <c r="W258">
        <v>1.0381620439183401E-2</v>
      </c>
      <c r="X258">
        <v>8328.4</v>
      </c>
      <c r="Y258">
        <v>100.7</v>
      </c>
      <c r="Z258">
        <v>49277.348560079401</v>
      </c>
      <c r="AA258">
        <v>8.6509433962264204</v>
      </c>
      <c r="AB258">
        <v>15.01251670307845</v>
      </c>
      <c r="AC258">
        <v>16</v>
      </c>
      <c r="AD258">
        <v>94.485027000000002</v>
      </c>
      <c r="AE258">
        <v>0.63129999999999997</v>
      </c>
      <c r="AF258">
        <v>0.10625069409605285</v>
      </c>
      <c r="AG258">
        <v>0.18937320324881879</v>
      </c>
      <c r="AH258">
        <v>0.3003913124409533</v>
      </c>
      <c r="AI258">
        <v>103.91725876312657</v>
      </c>
      <c r="AJ258">
        <v>6.5841505302422689</v>
      </c>
      <c r="AK258">
        <v>1.2434568867840456</v>
      </c>
      <c r="AL258">
        <v>3.4825804275038514</v>
      </c>
      <c r="AM258">
        <v>0.5</v>
      </c>
      <c r="AN258">
        <v>1.09540020629984</v>
      </c>
      <c r="AO258">
        <v>52</v>
      </c>
      <c r="AP258">
        <v>1.1467889908256881E-2</v>
      </c>
      <c r="AQ258">
        <v>8.02</v>
      </c>
      <c r="AR258">
        <v>1.8958591061501811</v>
      </c>
      <c r="AS258">
        <v>22503.899999999965</v>
      </c>
      <c r="AT258">
        <v>0.36249497205755388</v>
      </c>
      <c r="AU258">
        <v>14032250.609999999</v>
      </c>
    </row>
    <row r="259" spans="1:47" ht="15" x14ac:dyDescent="0.25">
      <c r="A259" t="s">
        <v>1043</v>
      </c>
      <c r="B259" t="s">
        <v>583</v>
      </c>
      <c r="C259" t="s">
        <v>223</v>
      </c>
      <c r="D259"/>
      <c r="E259">
        <v>100.04600000000001</v>
      </c>
      <c r="F259" t="s">
        <v>1542</v>
      </c>
      <c r="G259">
        <v>1973554</v>
      </c>
      <c r="H259">
        <v>0.18759212748279624</v>
      </c>
      <c r="I259">
        <v>1971344</v>
      </c>
      <c r="J259">
        <v>4.4111536384133006E-3</v>
      </c>
      <c r="K259">
        <v>0.68992409908419339</v>
      </c>
      <c r="L259" s="126">
        <v>170465.64629999999</v>
      </c>
      <c r="M259">
        <v>43467</v>
      </c>
      <c r="N259">
        <v>78</v>
      </c>
      <c r="O259">
        <v>43.839999999999996</v>
      </c>
      <c r="P259">
        <v>0</v>
      </c>
      <c r="Q259">
        <v>96.66</v>
      </c>
      <c r="R259">
        <v>9194.1</v>
      </c>
      <c r="S259">
        <v>2112.320874</v>
      </c>
      <c r="T259">
        <v>2400.2987517908805</v>
      </c>
      <c r="U259">
        <v>0.26923235148600799</v>
      </c>
      <c r="V259">
        <v>0.119055848046313</v>
      </c>
      <c r="W259">
        <v>1.51221224924561E-2</v>
      </c>
      <c r="X259">
        <v>8091</v>
      </c>
      <c r="Y259">
        <v>128.29</v>
      </c>
      <c r="Z259">
        <v>55890.868812845903</v>
      </c>
      <c r="AA259">
        <v>12.2189781021898</v>
      </c>
      <c r="AB259">
        <v>16.465202852911375</v>
      </c>
      <c r="AC259">
        <v>12.35</v>
      </c>
      <c r="AD259">
        <v>171.0381274493927</v>
      </c>
      <c r="AE259">
        <v>0.27689999999999998</v>
      </c>
      <c r="AF259">
        <v>0.10974880635729792</v>
      </c>
      <c r="AG259">
        <v>0.149636903865077</v>
      </c>
      <c r="AH259">
        <v>0.26189575233941298</v>
      </c>
      <c r="AI259">
        <v>173.30321567422999</v>
      </c>
      <c r="AJ259">
        <v>5.7521076728075355</v>
      </c>
      <c r="AK259">
        <v>1.6248445114622259</v>
      </c>
      <c r="AL259">
        <v>3.0067600635940468</v>
      </c>
      <c r="AM259">
        <v>2.4</v>
      </c>
      <c r="AN259">
        <v>1.29568745459069</v>
      </c>
      <c r="AO259">
        <v>109</v>
      </c>
      <c r="AP259">
        <v>1.1580381471389645E-2</v>
      </c>
      <c r="AQ259">
        <v>12.69</v>
      </c>
      <c r="AR259">
        <v>3.9982298386714792</v>
      </c>
      <c r="AS259">
        <v>22626.640000000014</v>
      </c>
      <c r="AT259">
        <v>0.47762892843313143</v>
      </c>
      <c r="AU259">
        <v>19420823.23</v>
      </c>
    </row>
    <row r="260" spans="1:47" ht="15" x14ac:dyDescent="0.25">
      <c r="A260" t="s">
        <v>1044</v>
      </c>
      <c r="B260" t="s">
        <v>738</v>
      </c>
      <c r="C260" t="s">
        <v>192</v>
      </c>
      <c r="D260"/>
      <c r="E260">
        <v>90.963999999999999</v>
      </c>
      <c r="F260" t="s">
        <v>1538</v>
      </c>
      <c r="G260">
        <v>859417</v>
      </c>
      <c r="H260">
        <v>0.36793140577149863</v>
      </c>
      <c r="I260">
        <v>859417</v>
      </c>
      <c r="J260">
        <v>0</v>
      </c>
      <c r="K260">
        <v>0.58733796501302804</v>
      </c>
      <c r="L260" s="126">
        <v>141326.68119999999</v>
      </c>
      <c r="M260">
        <v>35342</v>
      </c>
      <c r="N260">
        <v>40</v>
      </c>
      <c r="O260">
        <v>19.86</v>
      </c>
      <c r="P260">
        <v>0</v>
      </c>
      <c r="Q260">
        <v>-36.359999999999992</v>
      </c>
      <c r="R260">
        <v>8812.5</v>
      </c>
      <c r="S260">
        <v>786.51958500000001</v>
      </c>
      <c r="T260">
        <v>926.18523227906996</v>
      </c>
      <c r="U260">
        <v>0.431096002523573</v>
      </c>
      <c r="V260">
        <v>0.144527016450582</v>
      </c>
      <c r="W260">
        <v>1.0525078024598701E-3</v>
      </c>
      <c r="X260">
        <v>7483.6</v>
      </c>
      <c r="Y260">
        <v>38.61</v>
      </c>
      <c r="Z260">
        <v>54960.356384356397</v>
      </c>
      <c r="AA260">
        <v>10.9016393442623</v>
      </c>
      <c r="AB260">
        <v>20.370877622377623</v>
      </c>
      <c r="AC260">
        <v>4</v>
      </c>
      <c r="AD260">
        <v>196.62989625</v>
      </c>
      <c r="AE260">
        <v>0.89700000000000002</v>
      </c>
      <c r="AF260">
        <v>0.12025482250480848</v>
      </c>
      <c r="AG260">
        <v>0.14600735533639975</v>
      </c>
      <c r="AH260">
        <v>0.28122443897831784</v>
      </c>
      <c r="AI260">
        <v>225.46545996054249</v>
      </c>
      <c r="AJ260">
        <v>4.2031622427861706</v>
      </c>
      <c r="AK260">
        <v>1.2171101825379371</v>
      </c>
      <c r="AL260">
        <v>1.9881239814360552</v>
      </c>
      <c r="AM260">
        <v>0.5</v>
      </c>
      <c r="AN260">
        <v>1.66578227682763</v>
      </c>
      <c r="AO260">
        <v>106</v>
      </c>
      <c r="AP260">
        <v>0</v>
      </c>
      <c r="AQ260">
        <v>4.88</v>
      </c>
      <c r="AR260">
        <v>2.8509571438034049</v>
      </c>
      <c r="AS260">
        <v>50016.94</v>
      </c>
      <c r="AT260">
        <v>0.59849466784451111</v>
      </c>
      <c r="AU260">
        <v>6931190.3200000003</v>
      </c>
    </row>
    <row r="261" spans="1:47" ht="15" x14ac:dyDescent="0.25">
      <c r="A261" t="s">
        <v>1045</v>
      </c>
      <c r="B261" t="s">
        <v>668</v>
      </c>
      <c r="C261" t="s">
        <v>665</v>
      </c>
      <c r="D261"/>
      <c r="E261">
        <v>104.233</v>
      </c>
      <c r="F261" t="s">
        <v>1538</v>
      </c>
      <c r="G261">
        <v>806278</v>
      </c>
      <c r="H261">
        <v>0.64722124889278554</v>
      </c>
      <c r="I261">
        <v>897928</v>
      </c>
      <c r="J261">
        <v>1.1464350326412083E-2</v>
      </c>
      <c r="K261">
        <v>0.66318904831440229</v>
      </c>
      <c r="L261" s="126">
        <v>158368.25760000001</v>
      </c>
      <c r="M261">
        <v>48000</v>
      </c>
      <c r="N261">
        <v>0</v>
      </c>
      <c r="O261">
        <v>5.24</v>
      </c>
      <c r="P261">
        <v>0</v>
      </c>
      <c r="Q261">
        <v>22.080000000000002</v>
      </c>
      <c r="R261">
        <v>9867.9</v>
      </c>
      <c r="S261">
        <v>599.36904100000004</v>
      </c>
      <c r="T261">
        <v>681.225400769261</v>
      </c>
      <c r="U261">
        <v>0.128741746272477</v>
      </c>
      <c r="V261">
        <v>0.116330683152519</v>
      </c>
      <c r="W261">
        <v>0</v>
      </c>
      <c r="X261">
        <v>8682.1</v>
      </c>
      <c r="Y261">
        <v>40.770000000000003</v>
      </c>
      <c r="Z261">
        <v>52187.7478538141</v>
      </c>
      <c r="AA261">
        <v>13.75</v>
      </c>
      <c r="AB261">
        <v>14.701227397596272</v>
      </c>
      <c r="AC261">
        <v>4</v>
      </c>
      <c r="AD261">
        <v>149.84226025000001</v>
      </c>
      <c r="AE261">
        <v>0.76419999999999999</v>
      </c>
      <c r="AF261">
        <v>0.11695647601829416</v>
      </c>
      <c r="AG261">
        <v>0.14658801913778466</v>
      </c>
      <c r="AH261">
        <v>0.27452347531501742</v>
      </c>
      <c r="AI261">
        <v>273.842972813806</v>
      </c>
      <c r="AJ261">
        <v>2.7145233438735659</v>
      </c>
      <c r="AK261">
        <v>0.77215270542791525</v>
      </c>
      <c r="AL261">
        <v>1.4287915897473391</v>
      </c>
      <c r="AM261">
        <v>0</v>
      </c>
      <c r="AN261">
        <v>0.832291313969865</v>
      </c>
      <c r="AO261">
        <v>39</v>
      </c>
      <c r="AP261">
        <v>0</v>
      </c>
      <c r="AQ261">
        <v>2.82</v>
      </c>
      <c r="AR261">
        <v>0</v>
      </c>
      <c r="AS261">
        <v>38503.149999999965</v>
      </c>
      <c r="AT261">
        <v>0.76736251269496802</v>
      </c>
      <c r="AU261">
        <v>5914493.6799999997</v>
      </c>
    </row>
    <row r="262" spans="1:47" ht="15" x14ac:dyDescent="0.25">
      <c r="A262" t="s">
        <v>1046</v>
      </c>
      <c r="B262" t="s">
        <v>505</v>
      </c>
      <c r="C262" t="s">
        <v>502</v>
      </c>
      <c r="D262"/>
      <c r="E262">
        <v>97.298000000000002</v>
      </c>
      <c r="F262" t="s">
        <v>1542</v>
      </c>
      <c r="G262">
        <v>15510</v>
      </c>
      <c r="H262">
        <v>0.30863618068241883</v>
      </c>
      <c r="I262">
        <v>2135674</v>
      </c>
      <c r="J262">
        <v>1.7237695213591017E-2</v>
      </c>
      <c r="K262">
        <v>0.79486686022627218</v>
      </c>
      <c r="L262" s="126">
        <v>264500.85849999997</v>
      </c>
      <c r="M262">
        <v>64089</v>
      </c>
      <c r="N262">
        <v>0</v>
      </c>
      <c r="O262">
        <v>30.909999999999997</v>
      </c>
      <c r="P262">
        <v>0</v>
      </c>
      <c r="Q262">
        <v>1.879999999999999</v>
      </c>
      <c r="R262">
        <v>12747.6</v>
      </c>
      <c r="S262">
        <v>2740.8065390000002</v>
      </c>
      <c r="T262">
        <v>3022.3475820016301</v>
      </c>
      <c r="U262">
        <v>0.105708739700289</v>
      </c>
      <c r="V262">
        <v>7.8021402808686205E-2</v>
      </c>
      <c r="W262">
        <v>2.1891366335506299E-3</v>
      </c>
      <c r="X262">
        <v>11560.2</v>
      </c>
      <c r="Y262">
        <v>185.52</v>
      </c>
      <c r="Z262">
        <v>67226.893488572707</v>
      </c>
      <c r="AA262">
        <v>11.462311557788899</v>
      </c>
      <c r="AB262">
        <v>14.77364456123329</v>
      </c>
      <c r="AC262">
        <v>19.600000000000001</v>
      </c>
      <c r="AD262">
        <v>139.83706831632654</v>
      </c>
      <c r="AE262">
        <v>0.58699999999999997</v>
      </c>
      <c r="AF262">
        <v>0.11868934612335273</v>
      </c>
      <c r="AG262">
        <v>0.1566865155965598</v>
      </c>
      <c r="AH262">
        <v>0.27982944601673077</v>
      </c>
      <c r="AI262">
        <v>209.72038406246665</v>
      </c>
      <c r="AJ262">
        <v>6.0430113447563771</v>
      </c>
      <c r="AK262">
        <v>1.0898342736554958</v>
      </c>
      <c r="AL262">
        <v>3.9978304914901277</v>
      </c>
      <c r="AM262">
        <v>0</v>
      </c>
      <c r="AN262">
        <v>1.1264813091334001</v>
      </c>
      <c r="AO262">
        <v>55</v>
      </c>
      <c r="AP262">
        <v>3.8160919540229883E-2</v>
      </c>
      <c r="AQ262">
        <v>38.25</v>
      </c>
      <c r="AR262">
        <v>0</v>
      </c>
      <c r="AS262">
        <v>194679.83000000007</v>
      </c>
      <c r="AT262">
        <v>0.18745090518286547</v>
      </c>
      <c r="AU262">
        <v>34938831.710000001</v>
      </c>
    </row>
    <row r="263" spans="1:47" ht="15" x14ac:dyDescent="0.25">
      <c r="A263" t="s">
        <v>1047</v>
      </c>
      <c r="B263" t="s">
        <v>209</v>
      </c>
      <c r="C263" t="s">
        <v>210</v>
      </c>
      <c r="D263"/>
      <c r="E263">
        <v>99.22</v>
      </c>
      <c r="F263" t="s">
        <v>1542</v>
      </c>
      <c r="G263">
        <v>3955607</v>
      </c>
      <c r="H263">
        <v>0.43114891020086415</v>
      </c>
      <c r="I263">
        <v>3746007</v>
      </c>
      <c r="J263">
        <v>0</v>
      </c>
      <c r="K263">
        <v>0.73416426890644526</v>
      </c>
      <c r="L263" s="126">
        <v>170730.8492</v>
      </c>
      <c r="M263">
        <v>29169</v>
      </c>
      <c r="N263">
        <v>40</v>
      </c>
      <c r="O263">
        <v>85.29000000000002</v>
      </c>
      <c r="P263">
        <v>0</v>
      </c>
      <c r="Q263">
        <v>196.89000000000004</v>
      </c>
      <c r="R263">
        <v>14149.7</v>
      </c>
      <c r="S263">
        <v>3238.566683</v>
      </c>
      <c r="T263">
        <v>4051.79451233497</v>
      </c>
      <c r="U263">
        <v>0.44144600495786701</v>
      </c>
      <c r="V263">
        <v>0.15256114274056501</v>
      </c>
      <c r="W263">
        <v>2.2183844901858998E-2</v>
      </c>
      <c r="X263">
        <v>11309.800000000001</v>
      </c>
      <c r="Y263">
        <v>249.74</v>
      </c>
      <c r="Z263">
        <v>66127.90502122209</v>
      </c>
      <c r="AA263">
        <v>8.6220472440944906</v>
      </c>
      <c r="AB263">
        <v>12.967753195323136</v>
      </c>
      <c r="AC263">
        <v>18</v>
      </c>
      <c r="AD263">
        <v>179.92037127777778</v>
      </c>
      <c r="AE263">
        <v>0.68669999999999998</v>
      </c>
      <c r="AF263">
        <v>0.10871809875451377</v>
      </c>
      <c r="AG263">
        <v>0.1343154190623497</v>
      </c>
      <c r="AH263">
        <v>0.24670951657883999</v>
      </c>
      <c r="AI263">
        <v>211.22986399844959</v>
      </c>
      <c r="AJ263">
        <v>5.5269577916097772</v>
      </c>
      <c r="AK263">
        <v>0.90782148923667039</v>
      </c>
      <c r="AL263">
        <v>3.3385358041872175</v>
      </c>
      <c r="AM263">
        <v>0</v>
      </c>
      <c r="AN263">
        <v>0.89135160461514895</v>
      </c>
      <c r="AO263">
        <v>22</v>
      </c>
      <c r="AP263">
        <v>9.4837935174069632E-2</v>
      </c>
      <c r="AQ263">
        <v>61.09</v>
      </c>
      <c r="AR263">
        <v>5.3901552013609617</v>
      </c>
      <c r="AS263">
        <v>-5570.0399999998044</v>
      </c>
      <c r="AT263">
        <v>0.37931217665706396</v>
      </c>
      <c r="AU263">
        <v>45824828.039999999</v>
      </c>
    </row>
    <row r="264" spans="1:47" ht="15" x14ac:dyDescent="0.25">
      <c r="A264" t="s">
        <v>1048</v>
      </c>
      <c r="B264" t="s">
        <v>211</v>
      </c>
      <c r="C264" t="s">
        <v>212</v>
      </c>
      <c r="D264"/>
      <c r="E264">
        <v>89.126000000000005</v>
      </c>
      <c r="F264" t="s">
        <v>1542</v>
      </c>
      <c r="G264">
        <v>1486374</v>
      </c>
      <c r="H264">
        <v>0.26595226803558464</v>
      </c>
      <c r="I264">
        <v>1228021</v>
      </c>
      <c r="J264">
        <v>0</v>
      </c>
      <c r="K264">
        <v>0.67905373772722766</v>
      </c>
      <c r="L264" s="126">
        <v>118364.6205</v>
      </c>
      <c r="M264">
        <v>30388</v>
      </c>
      <c r="N264">
        <v>37</v>
      </c>
      <c r="O264">
        <v>53.199999999999996</v>
      </c>
      <c r="P264">
        <v>0</v>
      </c>
      <c r="Q264">
        <v>38.149999999999991</v>
      </c>
      <c r="R264">
        <v>11006</v>
      </c>
      <c r="S264">
        <v>1843.8374550000001</v>
      </c>
      <c r="T264">
        <v>2275.0737583254599</v>
      </c>
      <c r="U264">
        <v>0.57283931896263596</v>
      </c>
      <c r="V264">
        <v>0.151194676756363</v>
      </c>
      <c r="W264">
        <v>4.7226885300472401E-4</v>
      </c>
      <c r="X264">
        <v>8919.8000000000011</v>
      </c>
      <c r="Y264">
        <v>134.77000000000001</v>
      </c>
      <c r="Z264">
        <v>51435.005194034304</v>
      </c>
      <c r="AA264">
        <v>12.7463768115942</v>
      </c>
      <c r="AB264">
        <v>13.681364213103807</v>
      </c>
      <c r="AC264">
        <v>18</v>
      </c>
      <c r="AD264">
        <v>102.43541416666667</v>
      </c>
      <c r="AE264">
        <v>0.54259999999999997</v>
      </c>
      <c r="AF264">
        <v>0.1176059679321512</v>
      </c>
      <c r="AG264">
        <v>0.17425940523298858</v>
      </c>
      <c r="AH264">
        <v>0.29683071552974472</v>
      </c>
      <c r="AI264">
        <v>182.40816135281295</v>
      </c>
      <c r="AJ264">
        <v>5.8898575213108515</v>
      </c>
      <c r="AK264">
        <v>1.1973685149450988</v>
      </c>
      <c r="AL264">
        <v>3.064366769640622</v>
      </c>
      <c r="AM264">
        <v>0.5</v>
      </c>
      <c r="AN264">
        <v>1.30410922463513</v>
      </c>
      <c r="AO264">
        <v>119</v>
      </c>
      <c r="AP264">
        <v>0</v>
      </c>
      <c r="AQ264">
        <v>5.81</v>
      </c>
      <c r="AR264">
        <v>3.9758913678919456</v>
      </c>
      <c r="AS264">
        <v>-170928.31999999995</v>
      </c>
      <c r="AT264">
        <v>0.68507484932649154</v>
      </c>
      <c r="AU264">
        <v>20293206.93</v>
      </c>
    </row>
    <row r="265" spans="1:47" ht="15" x14ac:dyDescent="0.25">
      <c r="A265" t="s">
        <v>1049</v>
      </c>
      <c r="B265" t="s">
        <v>213</v>
      </c>
      <c r="C265" t="s">
        <v>141</v>
      </c>
      <c r="D265"/>
      <c r="E265">
        <v>97.850999999999999</v>
      </c>
      <c r="F265" t="s">
        <v>1540</v>
      </c>
      <c r="G265">
        <v>3771292</v>
      </c>
      <c r="H265">
        <v>0.23522900200691652</v>
      </c>
      <c r="I265">
        <v>3771292</v>
      </c>
      <c r="J265">
        <v>0</v>
      </c>
      <c r="K265">
        <v>0.81918459520622955</v>
      </c>
      <c r="L265" s="126">
        <v>168863.82759999999</v>
      </c>
      <c r="M265">
        <v>36878</v>
      </c>
      <c r="N265">
        <v>164</v>
      </c>
      <c r="O265">
        <v>193.42000000000002</v>
      </c>
      <c r="P265">
        <v>0</v>
      </c>
      <c r="Q265">
        <v>-32.879999999999995</v>
      </c>
      <c r="R265">
        <v>12416.5</v>
      </c>
      <c r="S265">
        <v>7455.5196850000002</v>
      </c>
      <c r="T265">
        <v>9049.2292236133599</v>
      </c>
      <c r="U265">
        <v>0.40385723077867502</v>
      </c>
      <c r="V265">
        <v>0.14133812980469701</v>
      </c>
      <c r="W265">
        <v>1.6071982378516099E-2</v>
      </c>
      <c r="X265">
        <v>10229.800000000001</v>
      </c>
      <c r="Y265">
        <v>482.49</v>
      </c>
      <c r="Z265">
        <v>65045.049095317998</v>
      </c>
      <c r="AA265">
        <v>14.2369337979094</v>
      </c>
      <c r="AB265">
        <v>15.452174521751747</v>
      </c>
      <c r="AC265">
        <v>33.33</v>
      </c>
      <c r="AD265">
        <v>223.68795934593462</v>
      </c>
      <c r="AE265">
        <v>0.4541</v>
      </c>
      <c r="AF265">
        <v>0.11110976036651946</v>
      </c>
      <c r="AG265">
        <v>0.18357693520519933</v>
      </c>
      <c r="AH265">
        <v>0.29889194106332356</v>
      </c>
      <c r="AI265">
        <v>202.72215269457772</v>
      </c>
      <c r="AJ265">
        <v>6.0085804608842537</v>
      </c>
      <c r="AK265">
        <v>0.81729729872786738</v>
      </c>
      <c r="AL265">
        <v>3.4613532561553897</v>
      </c>
      <c r="AM265">
        <v>0.6</v>
      </c>
      <c r="AN265">
        <v>0.72723649571492199</v>
      </c>
      <c r="AO265">
        <v>22</v>
      </c>
      <c r="AP265">
        <v>6.8031496062992122E-2</v>
      </c>
      <c r="AQ265">
        <v>128.5</v>
      </c>
      <c r="AR265">
        <v>4.405651585863362</v>
      </c>
      <c r="AS265">
        <v>203088.18000000017</v>
      </c>
      <c r="AT265">
        <v>0.50323565517261903</v>
      </c>
      <c r="AU265">
        <v>92571508.459999993</v>
      </c>
    </row>
    <row r="266" spans="1:47" ht="15" x14ac:dyDescent="0.25">
      <c r="A266" t="s">
        <v>1050</v>
      </c>
      <c r="B266" t="s">
        <v>576</v>
      </c>
      <c r="C266" t="s">
        <v>173</v>
      </c>
      <c r="D266"/>
      <c r="E266">
        <v>91.02</v>
      </c>
      <c r="F266" t="s">
        <v>1539</v>
      </c>
      <c r="G266">
        <v>525537</v>
      </c>
      <c r="H266">
        <v>0.1682237701504305</v>
      </c>
      <c r="I266">
        <v>781532</v>
      </c>
      <c r="J266">
        <v>0</v>
      </c>
      <c r="K266">
        <v>0.73430100862540715</v>
      </c>
      <c r="L266" s="126">
        <v>152169.4088</v>
      </c>
      <c r="M266">
        <v>42536</v>
      </c>
      <c r="N266">
        <v>0</v>
      </c>
      <c r="O266">
        <v>42.38</v>
      </c>
      <c r="P266">
        <v>0</v>
      </c>
      <c r="Q266">
        <v>117.03999999999999</v>
      </c>
      <c r="R266">
        <v>9383.1</v>
      </c>
      <c r="S266">
        <v>1467.3244500000001</v>
      </c>
      <c r="T266">
        <v>1650.6512284550399</v>
      </c>
      <c r="U266">
        <v>0.27714643206551898</v>
      </c>
      <c r="V266">
        <v>0.120002623141733</v>
      </c>
      <c r="W266">
        <v>0</v>
      </c>
      <c r="X266">
        <v>8341</v>
      </c>
      <c r="Y266">
        <v>85.67</v>
      </c>
      <c r="Z266">
        <v>55499.915256215703</v>
      </c>
      <c r="AA266">
        <v>10.670212765957398</v>
      </c>
      <c r="AB266">
        <v>17.127634527839383</v>
      </c>
      <c r="AC266">
        <v>12</v>
      </c>
      <c r="AD266">
        <v>122.27703750000001</v>
      </c>
      <c r="AE266">
        <v>0.62019999999999997</v>
      </c>
      <c r="AF266">
        <v>0.11593713569484136</v>
      </c>
      <c r="AG266">
        <v>0.1505994170481243</v>
      </c>
      <c r="AH266">
        <v>0.27293744333245806</v>
      </c>
      <c r="AI266">
        <v>163.30744028697947</v>
      </c>
      <c r="AJ266">
        <v>5.2183109024517478</v>
      </c>
      <c r="AK266">
        <v>1.4661201043296819</v>
      </c>
      <c r="AL266">
        <v>2.6853602086593638</v>
      </c>
      <c r="AM266">
        <v>2</v>
      </c>
      <c r="AN266">
        <v>1.1529262690994599</v>
      </c>
      <c r="AO266">
        <v>63</v>
      </c>
      <c r="AP266">
        <v>9.0090090090090089E-3</v>
      </c>
      <c r="AQ266">
        <v>10.24</v>
      </c>
      <c r="AR266">
        <v>3.5699566823347584</v>
      </c>
      <c r="AS266">
        <v>1336.3099999999977</v>
      </c>
      <c r="AT266">
        <v>0.42520702675312649</v>
      </c>
      <c r="AU266">
        <v>13768121.66</v>
      </c>
    </row>
    <row r="267" spans="1:47" ht="15" x14ac:dyDescent="0.25">
      <c r="A267" t="s">
        <v>1051</v>
      </c>
      <c r="B267" t="s">
        <v>759</v>
      </c>
      <c r="C267" t="s">
        <v>183</v>
      </c>
      <c r="D267"/>
      <c r="E267">
        <v>98.569000000000003</v>
      </c>
      <c r="F267" t="s">
        <v>1538</v>
      </c>
      <c r="G267">
        <v>-1610783</v>
      </c>
      <c r="H267">
        <v>0.21673317485030325</v>
      </c>
      <c r="I267">
        <v>-1768139</v>
      </c>
      <c r="J267">
        <v>8.6360514069560093E-3</v>
      </c>
      <c r="K267">
        <v>0.79785097644075587</v>
      </c>
      <c r="L267" s="126">
        <v>169592.1165</v>
      </c>
      <c r="M267">
        <v>50162</v>
      </c>
      <c r="N267">
        <v>75</v>
      </c>
      <c r="O267">
        <v>68.789999999999992</v>
      </c>
      <c r="P267">
        <v>0</v>
      </c>
      <c r="Q267">
        <v>28.9</v>
      </c>
      <c r="R267">
        <v>10492.7</v>
      </c>
      <c r="S267">
        <v>4146.4722190000002</v>
      </c>
      <c r="T267">
        <v>4834.0581226383101</v>
      </c>
      <c r="U267">
        <v>0.19484921261448801</v>
      </c>
      <c r="V267">
        <v>0.12691744938952401</v>
      </c>
      <c r="W267">
        <v>2.75157934200547E-2</v>
      </c>
      <c r="X267">
        <v>9000.2000000000007</v>
      </c>
      <c r="Y267">
        <v>253.05</v>
      </c>
      <c r="Z267">
        <v>59095.419205690603</v>
      </c>
      <c r="AA267">
        <v>14.836956521739099</v>
      </c>
      <c r="AB267">
        <v>16.385979920964235</v>
      </c>
      <c r="AC267">
        <v>38.44</v>
      </c>
      <c r="AD267">
        <v>107.868684157128</v>
      </c>
      <c r="AE267">
        <v>0.31009999999999999</v>
      </c>
      <c r="AF267">
        <v>0.11059849390788694</v>
      </c>
      <c r="AG267">
        <v>0.15310591762499753</v>
      </c>
      <c r="AH267">
        <v>0.26526065740365939</v>
      </c>
      <c r="AI267">
        <v>143.60110680871776</v>
      </c>
      <c r="AJ267">
        <v>6.4926061487510029</v>
      </c>
      <c r="AK267">
        <v>1.2229548500431615</v>
      </c>
      <c r="AL267">
        <v>4.4096840980924963</v>
      </c>
      <c r="AM267">
        <v>3</v>
      </c>
      <c r="AN267">
        <v>0.69280665004234898</v>
      </c>
      <c r="AO267">
        <v>21</v>
      </c>
      <c r="AP267">
        <v>5.2364864864864864E-2</v>
      </c>
      <c r="AQ267">
        <v>108.19</v>
      </c>
      <c r="AR267">
        <v>3.7273941088486251</v>
      </c>
      <c r="AS267">
        <v>-98815.840000000084</v>
      </c>
      <c r="AT267">
        <v>0.381706002051797</v>
      </c>
      <c r="AU267">
        <v>44606663.460000001</v>
      </c>
    </row>
    <row r="268" spans="1:47" ht="15" x14ac:dyDescent="0.25">
      <c r="A268" t="s">
        <v>1052</v>
      </c>
      <c r="B268" t="s">
        <v>552</v>
      </c>
      <c r="C268" t="s">
        <v>269</v>
      </c>
      <c r="D268"/>
      <c r="E268">
        <v>100.82600000000001</v>
      </c>
      <c r="F268" t="s">
        <v>1539</v>
      </c>
      <c r="G268">
        <v>248977</v>
      </c>
      <c r="H268">
        <v>0.35412018912233423</v>
      </c>
      <c r="I268">
        <v>225816</v>
      </c>
      <c r="J268">
        <v>0</v>
      </c>
      <c r="K268">
        <v>0.79568502918110828</v>
      </c>
      <c r="L268" s="126">
        <v>265343.48680000001</v>
      </c>
      <c r="M268">
        <v>53374</v>
      </c>
      <c r="N268">
        <v>6</v>
      </c>
      <c r="O268">
        <v>8.3999999999999986</v>
      </c>
      <c r="P268">
        <v>0</v>
      </c>
      <c r="Q268">
        <v>0</v>
      </c>
      <c r="R268">
        <v>12510.300000000001</v>
      </c>
      <c r="S268">
        <v>1146.3238329999999</v>
      </c>
      <c r="T268">
        <v>1256.8211233768102</v>
      </c>
      <c r="U268">
        <v>0.105293427149743</v>
      </c>
      <c r="V268">
        <v>9.7037352620409204E-2</v>
      </c>
      <c r="W268">
        <v>2.6170615262781499E-3</v>
      </c>
      <c r="X268">
        <v>11410.4</v>
      </c>
      <c r="Y268">
        <v>70.850000000000009</v>
      </c>
      <c r="Z268">
        <v>70841.086803105209</v>
      </c>
      <c r="AA268">
        <v>8.8214285714285694</v>
      </c>
      <c r="AB268">
        <v>16.179588327452361</v>
      </c>
      <c r="AC268">
        <v>12.05</v>
      </c>
      <c r="AD268">
        <v>95.130608547717827</v>
      </c>
      <c r="AE268">
        <v>0.56489999999999996</v>
      </c>
      <c r="AF268">
        <v>0.1114077743686934</v>
      </c>
      <c r="AG268">
        <v>0.14132803251698836</v>
      </c>
      <c r="AH268">
        <v>0.25972131914396035</v>
      </c>
      <c r="AI268">
        <v>190.70091165067839</v>
      </c>
      <c r="AJ268">
        <v>6.1926602319251618</v>
      </c>
      <c r="AK268">
        <v>1.2037304727705223</v>
      </c>
      <c r="AL268">
        <v>3.905056471718396</v>
      </c>
      <c r="AM268">
        <v>1.1000000000000001</v>
      </c>
      <c r="AN268">
        <v>0.72711045571676503</v>
      </c>
      <c r="AO268">
        <v>25</v>
      </c>
      <c r="AP268">
        <v>0.11935953420669577</v>
      </c>
      <c r="AQ268">
        <v>24.72</v>
      </c>
      <c r="AR268">
        <v>0</v>
      </c>
      <c r="AS268">
        <v>29752.820000000007</v>
      </c>
      <c r="AT268">
        <v>0</v>
      </c>
      <c r="AU268">
        <v>14340841.02</v>
      </c>
    </row>
    <row r="269" spans="1:47" ht="15" x14ac:dyDescent="0.25">
      <c r="A269" t="s">
        <v>1053</v>
      </c>
      <c r="B269" t="s">
        <v>745</v>
      </c>
      <c r="C269" t="s">
        <v>192</v>
      </c>
      <c r="D269"/>
      <c r="E269">
        <v>92.031000000000006</v>
      </c>
      <c r="F269" t="s">
        <v>1538</v>
      </c>
      <c r="G269">
        <v>426202</v>
      </c>
      <c r="H269">
        <v>0.23090355358946049</v>
      </c>
      <c r="I269">
        <v>472771</v>
      </c>
      <c r="J269">
        <v>1.3133432761031644E-2</v>
      </c>
      <c r="K269">
        <v>0.72031130228026419</v>
      </c>
      <c r="L269" s="126">
        <v>91079.153699999995</v>
      </c>
      <c r="M269">
        <v>29168</v>
      </c>
      <c r="N269">
        <v>18</v>
      </c>
      <c r="O269">
        <v>64.38</v>
      </c>
      <c r="P269">
        <v>0</v>
      </c>
      <c r="Q269">
        <v>170.60999999999999</v>
      </c>
      <c r="R269">
        <v>10363</v>
      </c>
      <c r="S269">
        <v>1210.702102</v>
      </c>
      <c r="T269">
        <v>1527.1210188524601</v>
      </c>
      <c r="U269">
        <v>0.58780934700979004</v>
      </c>
      <c r="V269">
        <v>0.155169201977647</v>
      </c>
      <c r="W269">
        <v>0</v>
      </c>
      <c r="X269">
        <v>8215.7999999999993</v>
      </c>
      <c r="Y269">
        <v>82</v>
      </c>
      <c r="Z269">
        <v>55028.621951219502</v>
      </c>
      <c r="AA269">
        <v>12.256097560975599</v>
      </c>
      <c r="AB269">
        <v>14.764659780487804</v>
      </c>
      <c r="AC269">
        <v>8</v>
      </c>
      <c r="AD269">
        <v>151.33776275</v>
      </c>
      <c r="AE269">
        <v>0.7752</v>
      </c>
      <c r="AF269">
        <v>0.10852533452766591</v>
      </c>
      <c r="AG269">
        <v>0.15613418449868519</v>
      </c>
      <c r="AH269">
        <v>0.2747199671806585</v>
      </c>
      <c r="AI269">
        <v>181.46660490393697</v>
      </c>
      <c r="AJ269">
        <v>5.1047687321917863</v>
      </c>
      <c r="AK269">
        <v>1.2694276793110668</v>
      </c>
      <c r="AL269">
        <v>2.8483955084614618</v>
      </c>
      <c r="AM269">
        <v>3.5</v>
      </c>
      <c r="AN269">
        <v>1.3246238325466999</v>
      </c>
      <c r="AO269">
        <v>36</v>
      </c>
      <c r="AP269">
        <v>3.8022813688212928E-3</v>
      </c>
      <c r="AQ269">
        <v>19.28</v>
      </c>
      <c r="AR269">
        <v>2.5734566176768294</v>
      </c>
      <c r="AS269">
        <v>-67087.770000000019</v>
      </c>
      <c r="AT269">
        <v>0.61995248586574092</v>
      </c>
      <c r="AU269">
        <v>12546484.779999999</v>
      </c>
    </row>
    <row r="270" spans="1:47" ht="15" x14ac:dyDescent="0.25">
      <c r="A270" t="s">
        <v>1054</v>
      </c>
      <c r="B270" t="s">
        <v>711</v>
      </c>
      <c r="C270" t="s">
        <v>100</v>
      </c>
      <c r="D270"/>
      <c r="E270">
        <v>101.893</v>
      </c>
      <c r="F270" t="s">
        <v>1538</v>
      </c>
      <c r="G270">
        <v>2042967</v>
      </c>
      <c r="H270">
        <v>0.28025281544011771</v>
      </c>
      <c r="I270">
        <v>2247539</v>
      </c>
      <c r="J270">
        <v>9.5149031753108248E-3</v>
      </c>
      <c r="K270">
        <v>0.7332570567230009</v>
      </c>
      <c r="L270" s="126">
        <v>113439.4825</v>
      </c>
      <c r="M270">
        <v>43177</v>
      </c>
      <c r="N270">
        <v>142</v>
      </c>
      <c r="O270">
        <v>46.140000000000008</v>
      </c>
      <c r="P270">
        <v>0</v>
      </c>
      <c r="Q270">
        <v>-43.14</v>
      </c>
      <c r="R270">
        <v>9322.3000000000011</v>
      </c>
      <c r="S270">
        <v>3267.5676979999998</v>
      </c>
      <c r="T270">
        <v>3722.29645075085</v>
      </c>
      <c r="U270">
        <v>0.17327417955152</v>
      </c>
      <c r="V270">
        <v>0.110391271226234</v>
      </c>
      <c r="W270">
        <v>5.5086846436318299E-3</v>
      </c>
      <c r="X270">
        <v>8183.4000000000005</v>
      </c>
      <c r="Y270">
        <v>170.02</v>
      </c>
      <c r="Z270">
        <v>56670.932302082103</v>
      </c>
      <c r="AA270">
        <v>9.8670520231213903</v>
      </c>
      <c r="AB270">
        <v>19.21872543230208</v>
      </c>
      <c r="AC270">
        <v>19.600000000000001</v>
      </c>
      <c r="AD270">
        <v>166.71263765306119</v>
      </c>
      <c r="AE270">
        <v>0.83069999999999999</v>
      </c>
      <c r="AF270">
        <v>0.10608285214584806</v>
      </c>
      <c r="AG270">
        <v>0.16709971535303603</v>
      </c>
      <c r="AH270">
        <v>0.27895381026075833</v>
      </c>
      <c r="AI270">
        <v>127.41863014952598</v>
      </c>
      <c r="AJ270">
        <v>6.5685118734523202</v>
      </c>
      <c r="AK270">
        <v>1.2037575447521189</v>
      </c>
      <c r="AL270">
        <v>3.1276864121206005</v>
      </c>
      <c r="AM270">
        <v>0</v>
      </c>
      <c r="AN270">
        <v>0.94472586779865697</v>
      </c>
      <c r="AO270">
        <v>27</v>
      </c>
      <c r="AP270">
        <v>1.9893899204244031E-2</v>
      </c>
      <c r="AQ270">
        <v>68.040000000000006</v>
      </c>
      <c r="AR270">
        <v>0</v>
      </c>
      <c r="AS270">
        <v>-126347.28000000003</v>
      </c>
      <c r="AT270">
        <v>0.33807681767849607</v>
      </c>
      <c r="AU270">
        <v>30461107.219999999</v>
      </c>
    </row>
    <row r="271" spans="1:47" ht="15" x14ac:dyDescent="0.25">
      <c r="A271" t="s">
        <v>1055</v>
      </c>
      <c r="B271" t="s">
        <v>781</v>
      </c>
      <c r="C271" t="s">
        <v>124</v>
      </c>
      <c r="D271"/>
      <c r="E271">
        <v>98.664000000000001</v>
      </c>
      <c r="F271" t="s">
        <v>1542</v>
      </c>
      <c r="G271">
        <v>655175</v>
      </c>
      <c r="H271">
        <v>0.16339566212303119</v>
      </c>
      <c r="I271">
        <v>708942</v>
      </c>
      <c r="J271">
        <v>0</v>
      </c>
      <c r="K271">
        <v>0.71296179866104592</v>
      </c>
      <c r="L271" s="126">
        <v>137805.8848</v>
      </c>
      <c r="M271">
        <v>38517</v>
      </c>
      <c r="N271">
        <v>16</v>
      </c>
      <c r="O271">
        <v>47.949999999999996</v>
      </c>
      <c r="P271">
        <v>0</v>
      </c>
      <c r="Q271">
        <v>37.58</v>
      </c>
      <c r="R271">
        <v>8936.2000000000007</v>
      </c>
      <c r="S271">
        <v>1612.8686</v>
      </c>
      <c r="T271">
        <v>1829.72078722182</v>
      </c>
      <c r="U271">
        <v>0.33750185414980499</v>
      </c>
      <c r="V271">
        <v>0.113838418083159</v>
      </c>
      <c r="W271">
        <v>7.3614756961602502E-3</v>
      </c>
      <c r="X271">
        <v>7877.1</v>
      </c>
      <c r="Y271">
        <v>93</v>
      </c>
      <c r="Z271">
        <v>52355.387096774204</v>
      </c>
      <c r="AA271">
        <v>7.6831683168316793</v>
      </c>
      <c r="AB271">
        <v>17.342673118279571</v>
      </c>
      <c r="AC271">
        <v>9</v>
      </c>
      <c r="AD271">
        <v>179.20762222222223</v>
      </c>
      <c r="AE271">
        <v>0.70879999999999999</v>
      </c>
      <c r="AF271">
        <v>0.11549116599140975</v>
      </c>
      <c r="AG271">
        <v>0.17500640076196666</v>
      </c>
      <c r="AH271">
        <v>0.30582787356402152</v>
      </c>
      <c r="AI271">
        <v>165.0909441723895</v>
      </c>
      <c r="AJ271">
        <v>6.5959801705036245</v>
      </c>
      <c r="AK271">
        <v>1.552638900364292</v>
      </c>
      <c r="AL271">
        <v>3.4113432230442782</v>
      </c>
      <c r="AM271">
        <v>1.4</v>
      </c>
      <c r="AN271">
        <v>1.1565216642205201</v>
      </c>
      <c r="AO271">
        <v>37</v>
      </c>
      <c r="AP271">
        <v>4.3209876543209874E-2</v>
      </c>
      <c r="AQ271">
        <v>24.92</v>
      </c>
      <c r="AR271">
        <v>3.1570505285498549</v>
      </c>
      <c r="AS271">
        <v>120113.89000000001</v>
      </c>
      <c r="AT271">
        <v>0.45061534047679602</v>
      </c>
      <c r="AU271">
        <v>14412907.439999999</v>
      </c>
    </row>
    <row r="272" spans="1:47" ht="15" x14ac:dyDescent="0.25">
      <c r="A272" t="s">
        <v>1056</v>
      </c>
      <c r="B272" t="s">
        <v>739</v>
      </c>
      <c r="C272" t="s">
        <v>192</v>
      </c>
      <c r="D272"/>
      <c r="E272">
        <v>101.42100000000001</v>
      </c>
      <c r="F272" t="s">
        <v>1538</v>
      </c>
      <c r="G272">
        <v>794368</v>
      </c>
      <c r="H272">
        <v>0.25045025570030582</v>
      </c>
      <c r="I272">
        <v>689153</v>
      </c>
      <c r="J272">
        <v>0</v>
      </c>
      <c r="K272">
        <v>0.75719229656492659</v>
      </c>
      <c r="L272" s="126">
        <v>143775.5729</v>
      </c>
      <c r="M272">
        <v>39345</v>
      </c>
      <c r="N272">
        <v>37</v>
      </c>
      <c r="O272">
        <v>36.909999999999997</v>
      </c>
      <c r="P272">
        <v>0</v>
      </c>
      <c r="Q272">
        <v>4.7999999999999972</v>
      </c>
      <c r="R272">
        <v>9008.7000000000007</v>
      </c>
      <c r="S272">
        <v>1680.4662679999999</v>
      </c>
      <c r="T272">
        <v>1897.435437142</v>
      </c>
      <c r="U272">
        <v>0.28427781806566998</v>
      </c>
      <c r="V272">
        <v>9.8026208045254304E-2</v>
      </c>
      <c r="W272">
        <v>1.2888280123454401E-3</v>
      </c>
      <c r="X272">
        <v>7978.6</v>
      </c>
      <c r="Y272">
        <v>100</v>
      </c>
      <c r="Z272">
        <v>51376.29</v>
      </c>
      <c r="AA272">
        <v>12.200000000000001</v>
      </c>
      <c r="AB272">
        <v>16.80466268</v>
      </c>
      <c r="AC272">
        <v>9</v>
      </c>
      <c r="AD272">
        <v>186.7184742222222</v>
      </c>
      <c r="AE272">
        <v>0.40970000000000001</v>
      </c>
      <c r="AF272">
        <v>0.11223135056217934</v>
      </c>
      <c r="AG272">
        <v>0.15897224179629799</v>
      </c>
      <c r="AH272">
        <v>0.27785062554717493</v>
      </c>
      <c r="AI272">
        <v>151.14852635649572</v>
      </c>
      <c r="AJ272">
        <v>5.8442013385826774</v>
      </c>
      <c r="AK272">
        <v>1.0449709842519685</v>
      </c>
      <c r="AL272">
        <v>3.7770737007874016</v>
      </c>
      <c r="AM272">
        <v>1.4</v>
      </c>
      <c r="AN272">
        <v>0.96630251908484299</v>
      </c>
      <c r="AO272">
        <v>28</v>
      </c>
      <c r="AP272">
        <v>1.937984496124031E-3</v>
      </c>
      <c r="AQ272">
        <v>33.75</v>
      </c>
      <c r="AR272">
        <v>4.4327896261399626</v>
      </c>
      <c r="AS272">
        <v>-68976.119999999937</v>
      </c>
      <c r="AT272">
        <v>0.39279772876305863</v>
      </c>
      <c r="AU272">
        <v>15138870.68</v>
      </c>
    </row>
    <row r="273" spans="1:47" ht="15" x14ac:dyDescent="0.25">
      <c r="A273" t="s">
        <v>1057</v>
      </c>
      <c r="B273" t="s">
        <v>214</v>
      </c>
      <c r="C273" t="s">
        <v>109</v>
      </c>
      <c r="D273"/>
      <c r="E273">
        <v>91.922000000000011</v>
      </c>
      <c r="F273" t="s">
        <v>1538</v>
      </c>
      <c r="G273">
        <v>3921995</v>
      </c>
      <c r="H273">
        <v>0.37079357623974968</v>
      </c>
      <c r="I273">
        <v>4550349</v>
      </c>
      <c r="J273">
        <v>0</v>
      </c>
      <c r="K273">
        <v>0.76446226273882267</v>
      </c>
      <c r="L273" s="126">
        <v>154669.20970000001</v>
      </c>
      <c r="M273">
        <v>35010</v>
      </c>
      <c r="N273">
        <v>19</v>
      </c>
      <c r="O273">
        <v>333.03999999999996</v>
      </c>
      <c r="P273">
        <v>0</v>
      </c>
      <c r="Q273">
        <v>-9.98</v>
      </c>
      <c r="R273">
        <v>13023</v>
      </c>
      <c r="S273">
        <v>5245.968621</v>
      </c>
      <c r="T273">
        <v>6541.5826167100704</v>
      </c>
      <c r="U273">
        <v>0.45256043516848898</v>
      </c>
      <c r="V273">
        <v>0.129231042344811</v>
      </c>
      <c r="W273">
        <v>6.8890842494423704E-2</v>
      </c>
      <c r="X273">
        <v>10443.700000000001</v>
      </c>
      <c r="Y273">
        <v>347.75</v>
      </c>
      <c r="Z273">
        <v>70821.142976276096</v>
      </c>
      <c r="AA273">
        <v>10.254742547425501</v>
      </c>
      <c r="AB273">
        <v>15.08545972969087</v>
      </c>
      <c r="AC273">
        <v>39.56</v>
      </c>
      <c r="AD273">
        <v>132.60790245197168</v>
      </c>
      <c r="AE273">
        <v>0.31009999999999999</v>
      </c>
      <c r="AF273">
        <v>0.11451933334774496</v>
      </c>
      <c r="AG273">
        <v>0.12262829042538544</v>
      </c>
      <c r="AH273">
        <v>0.2411390667870896</v>
      </c>
      <c r="AI273">
        <v>229.6860860312035</v>
      </c>
      <c r="AJ273">
        <v>5.4506838262266726</v>
      </c>
      <c r="AK273">
        <v>1.1605602418737748</v>
      </c>
      <c r="AL273">
        <v>3.3638400864451428</v>
      </c>
      <c r="AM273">
        <v>0.5</v>
      </c>
      <c r="AN273">
        <v>0</v>
      </c>
      <c r="AO273">
        <v>6</v>
      </c>
      <c r="AP273">
        <v>0.31428571428571428</v>
      </c>
      <c r="AQ273">
        <v>0</v>
      </c>
      <c r="AR273">
        <v>4.5685692029043583</v>
      </c>
      <c r="AS273">
        <v>-131235.17999999993</v>
      </c>
      <c r="AT273">
        <v>0.31972593497947693</v>
      </c>
      <c r="AU273">
        <v>68318282.530000001</v>
      </c>
    </row>
    <row r="274" spans="1:47" ht="15" x14ac:dyDescent="0.25">
      <c r="A274" t="s">
        <v>1058</v>
      </c>
      <c r="B274" t="s">
        <v>562</v>
      </c>
      <c r="C274" t="s">
        <v>200</v>
      </c>
      <c r="D274"/>
      <c r="E274">
        <v>88.992000000000004</v>
      </c>
      <c r="F274" t="s">
        <v>1538</v>
      </c>
      <c r="G274">
        <v>2751631</v>
      </c>
      <c r="H274">
        <v>0.72687103761980287</v>
      </c>
      <c r="I274">
        <v>2524628</v>
      </c>
      <c r="J274">
        <v>9.3017578052537707E-3</v>
      </c>
      <c r="K274">
        <v>0.6667501538194609</v>
      </c>
      <c r="L274" s="126">
        <v>218692.44070000001</v>
      </c>
      <c r="M274">
        <v>37849</v>
      </c>
      <c r="N274">
        <v>66</v>
      </c>
      <c r="O274">
        <v>57.339999999999996</v>
      </c>
      <c r="P274">
        <v>0</v>
      </c>
      <c r="Q274">
        <v>-9.9200000000000017</v>
      </c>
      <c r="R274">
        <v>11083.7</v>
      </c>
      <c r="S274">
        <v>1823.7269610000001</v>
      </c>
      <c r="T274">
        <v>2168.4245283431501</v>
      </c>
      <c r="U274">
        <v>0.44408439526558302</v>
      </c>
      <c r="V274">
        <v>0.14717420835716699</v>
      </c>
      <c r="W274">
        <v>8.0072939362584603E-4</v>
      </c>
      <c r="X274">
        <v>9321.8000000000011</v>
      </c>
      <c r="Y274">
        <v>142.54</v>
      </c>
      <c r="Z274">
        <v>50259.274589588909</v>
      </c>
      <c r="AA274">
        <v>11.994011976047899</v>
      </c>
      <c r="AB274">
        <v>12.794492500350779</v>
      </c>
      <c r="AC274">
        <v>12.370000000000001</v>
      </c>
      <c r="AD274">
        <v>147.43144389652383</v>
      </c>
      <c r="AE274">
        <v>0.67549999999999999</v>
      </c>
      <c r="AF274">
        <v>0.10441499237011115</v>
      </c>
      <c r="AG274">
        <v>0.17441717901873388</v>
      </c>
      <c r="AH274">
        <v>0.28499069155424434</v>
      </c>
      <c r="AI274">
        <v>195.96847973560224</v>
      </c>
      <c r="AJ274">
        <v>5.3474789657324013</v>
      </c>
      <c r="AK274">
        <v>1.0287693379556959</v>
      </c>
      <c r="AL274">
        <v>2.1750803457258536</v>
      </c>
      <c r="AM274">
        <v>0</v>
      </c>
      <c r="AN274">
        <v>1.0770220536036099</v>
      </c>
      <c r="AO274">
        <v>85</v>
      </c>
      <c r="AP274">
        <v>1.554001554001554E-3</v>
      </c>
      <c r="AQ274">
        <v>14.42</v>
      </c>
      <c r="AR274">
        <v>3.8762821924945499</v>
      </c>
      <c r="AS274">
        <v>-31143.530000000028</v>
      </c>
      <c r="AT274">
        <v>0.53630713297207089</v>
      </c>
      <c r="AU274">
        <v>20437648.02</v>
      </c>
    </row>
    <row r="275" spans="1:47" ht="15" x14ac:dyDescent="0.25">
      <c r="A275" t="s">
        <v>1059</v>
      </c>
      <c r="B275" t="s">
        <v>424</v>
      </c>
      <c r="C275" t="s">
        <v>198</v>
      </c>
      <c r="D275"/>
      <c r="E275">
        <v>98.194000000000003</v>
      </c>
      <c r="F275" t="s">
        <v>1538</v>
      </c>
      <c r="G275">
        <v>17603285</v>
      </c>
      <c r="H275">
        <v>0.40382044258932226</v>
      </c>
      <c r="I275">
        <v>17711394</v>
      </c>
      <c r="J275">
        <v>9.7963769001565646E-3</v>
      </c>
      <c r="K275">
        <v>0.66143052344119002</v>
      </c>
      <c r="L275" s="126">
        <v>158416.071</v>
      </c>
      <c r="M275">
        <v>58217</v>
      </c>
      <c r="N275">
        <v>445</v>
      </c>
      <c r="O275">
        <v>249.57</v>
      </c>
      <c r="P275">
        <v>0</v>
      </c>
      <c r="Q275">
        <v>-4.2999999999999829</v>
      </c>
      <c r="R275">
        <v>10590.6</v>
      </c>
      <c r="S275">
        <v>15105.89321</v>
      </c>
      <c r="T275">
        <v>17541.484695544201</v>
      </c>
      <c r="U275">
        <v>0.20788133964307301</v>
      </c>
      <c r="V275">
        <v>9.6488624124200298E-2</v>
      </c>
      <c r="W275">
        <v>5.7287075247369597E-2</v>
      </c>
      <c r="X275">
        <v>9120.1</v>
      </c>
      <c r="Y275">
        <v>763.59</v>
      </c>
      <c r="Z275">
        <v>66442.136067785104</v>
      </c>
      <c r="AA275">
        <v>12.071611253196899</v>
      </c>
      <c r="AB275">
        <v>19.782727916813997</v>
      </c>
      <c r="AC275">
        <v>77.8</v>
      </c>
      <c r="AD275">
        <v>194.16315179948586</v>
      </c>
      <c r="AE275">
        <v>0.60909999999999997</v>
      </c>
      <c r="AF275">
        <v>0.11495392029435254</v>
      </c>
      <c r="AG275">
        <v>0.14429526223728864</v>
      </c>
      <c r="AH275">
        <v>0.25999710624208699</v>
      </c>
      <c r="AI275">
        <v>153.22662273739189</v>
      </c>
      <c r="AJ275">
        <v>5.1350848928012089</v>
      </c>
      <c r="AK275">
        <v>1.0348711864772913</v>
      </c>
      <c r="AL275">
        <v>3.0300323076092242</v>
      </c>
      <c r="AM275">
        <v>2</v>
      </c>
      <c r="AN275">
        <v>0.84850636539547297</v>
      </c>
      <c r="AO275">
        <v>63</v>
      </c>
      <c r="AP275">
        <v>0.10927885798670933</v>
      </c>
      <c r="AQ275">
        <v>124.46</v>
      </c>
      <c r="AR275">
        <v>3.6395988864074051</v>
      </c>
      <c r="AS275">
        <v>391348.95000000019</v>
      </c>
      <c r="AT275">
        <v>0.41061531581627747</v>
      </c>
      <c r="AU275">
        <v>159980497.24000001</v>
      </c>
    </row>
    <row r="276" spans="1:47" ht="15" x14ac:dyDescent="0.25">
      <c r="A276" t="s">
        <v>1060</v>
      </c>
      <c r="B276" t="s">
        <v>687</v>
      </c>
      <c r="C276" t="s">
        <v>185</v>
      </c>
      <c r="D276"/>
      <c r="E276">
        <v>88.879000000000005</v>
      </c>
      <c r="F276" t="s">
        <v>1538</v>
      </c>
      <c r="G276">
        <v>647600</v>
      </c>
      <c r="H276">
        <v>0.30759363314243221</v>
      </c>
      <c r="I276">
        <v>617890</v>
      </c>
      <c r="J276">
        <v>0</v>
      </c>
      <c r="K276">
        <v>0.64006290171586888</v>
      </c>
      <c r="L276" s="126">
        <v>159557.459</v>
      </c>
      <c r="M276">
        <v>36353</v>
      </c>
      <c r="N276">
        <v>27</v>
      </c>
      <c r="O276">
        <v>36.08</v>
      </c>
      <c r="P276">
        <v>0</v>
      </c>
      <c r="Q276">
        <v>17.710000000000008</v>
      </c>
      <c r="R276">
        <v>11722.6</v>
      </c>
      <c r="S276">
        <v>978.57667800000002</v>
      </c>
      <c r="T276">
        <v>1154.1641381550401</v>
      </c>
      <c r="U276">
        <v>0.378280414117942</v>
      </c>
      <c r="V276">
        <v>0.121171573639322</v>
      </c>
      <c r="W276">
        <v>2.58466613486981E-3</v>
      </c>
      <c r="X276">
        <v>9939.2000000000007</v>
      </c>
      <c r="Y276">
        <v>53</v>
      </c>
      <c r="Z276">
        <v>48020.339622641499</v>
      </c>
      <c r="AA276">
        <v>8.47169811320755</v>
      </c>
      <c r="AB276">
        <v>18.463710905660378</v>
      </c>
      <c r="AC276">
        <v>6.5</v>
      </c>
      <c r="AD276">
        <v>150.55025815384616</v>
      </c>
      <c r="AE276">
        <v>0.56489999999999996</v>
      </c>
      <c r="AF276">
        <v>0.11464112302702763</v>
      </c>
      <c r="AG276">
        <v>0.20443561019303494</v>
      </c>
      <c r="AH276">
        <v>0.32043788121513517</v>
      </c>
      <c r="AI276">
        <v>175.76037102327101</v>
      </c>
      <c r="AJ276">
        <v>7.4401406436233612</v>
      </c>
      <c r="AK276">
        <v>1.6487637431320679</v>
      </c>
      <c r="AL276">
        <v>2.4782601819820345</v>
      </c>
      <c r="AM276">
        <v>0</v>
      </c>
      <c r="AN276">
        <v>1.1916504501915799</v>
      </c>
      <c r="AO276">
        <v>127</v>
      </c>
      <c r="AP276">
        <v>1.935483870967742E-2</v>
      </c>
      <c r="AQ276">
        <v>5.97</v>
      </c>
      <c r="AR276">
        <v>2.4170892184842598</v>
      </c>
      <c r="AS276">
        <v>8003.3499999999767</v>
      </c>
      <c r="AT276">
        <v>0.70061505753109266</v>
      </c>
      <c r="AU276">
        <v>11471419.859999999</v>
      </c>
    </row>
    <row r="277" spans="1:47" ht="15" x14ac:dyDescent="0.25">
      <c r="A277" t="s">
        <v>1061</v>
      </c>
      <c r="B277" t="s">
        <v>215</v>
      </c>
      <c r="C277" t="s">
        <v>216</v>
      </c>
      <c r="D277"/>
      <c r="E277">
        <v>91.791000000000011</v>
      </c>
      <c r="F277" t="s">
        <v>1538</v>
      </c>
      <c r="G277">
        <v>-2655852</v>
      </c>
      <c r="H277">
        <v>0.57258819924234294</v>
      </c>
      <c r="I277">
        <v>-2943296</v>
      </c>
      <c r="J277">
        <v>0</v>
      </c>
      <c r="K277">
        <v>0.70495308408779422</v>
      </c>
      <c r="L277" s="126">
        <v>138036.8504</v>
      </c>
      <c r="M277">
        <v>31731</v>
      </c>
      <c r="N277">
        <v>190</v>
      </c>
      <c r="O277">
        <v>229.85000000000002</v>
      </c>
      <c r="P277">
        <v>0</v>
      </c>
      <c r="Q277">
        <v>-305.61</v>
      </c>
      <c r="R277">
        <v>9409.9</v>
      </c>
      <c r="S277">
        <v>6315.2094109999998</v>
      </c>
      <c r="T277">
        <v>7834.9795937010103</v>
      </c>
      <c r="U277">
        <v>0.57466687449487697</v>
      </c>
      <c r="V277">
        <v>0.14625083871189501</v>
      </c>
      <c r="W277">
        <v>2.1040857294225401E-3</v>
      </c>
      <c r="X277">
        <v>7584.6</v>
      </c>
      <c r="Y277">
        <v>349.72</v>
      </c>
      <c r="Z277">
        <v>58222.666704792406</v>
      </c>
      <c r="AA277">
        <v>10.412698412698399</v>
      </c>
      <c r="AB277">
        <v>18.057901781425137</v>
      </c>
      <c r="AC277">
        <v>34</v>
      </c>
      <c r="AD277">
        <v>185.74145326470588</v>
      </c>
      <c r="AE277">
        <v>0.58699999999999997</v>
      </c>
      <c r="AF277">
        <v>0.10190140936317496</v>
      </c>
      <c r="AG277">
        <v>0.18077951049651042</v>
      </c>
      <c r="AH277">
        <v>0.28916416850750681</v>
      </c>
      <c r="AI277">
        <v>122.21811657672043</v>
      </c>
      <c r="AJ277">
        <v>6.2939367324278699</v>
      </c>
      <c r="AK277">
        <v>1.4019502664436478</v>
      </c>
      <c r="AL277">
        <v>4.0854199418786195</v>
      </c>
      <c r="AM277">
        <v>0.5</v>
      </c>
      <c r="AN277">
        <v>1.2070437381007799</v>
      </c>
      <c r="AO277">
        <v>57</v>
      </c>
      <c r="AP277">
        <v>8.4182543198936637E-3</v>
      </c>
      <c r="AQ277">
        <v>37.119999999999997</v>
      </c>
      <c r="AR277">
        <v>4.2999111925594029</v>
      </c>
      <c r="AS277">
        <v>233106.9700000002</v>
      </c>
      <c r="AT277">
        <v>0.52840686394144343</v>
      </c>
      <c r="AU277">
        <v>59425457.490000002</v>
      </c>
    </row>
    <row r="278" spans="1:47" ht="15" x14ac:dyDescent="0.25">
      <c r="A278" t="s">
        <v>1062</v>
      </c>
      <c r="B278" t="s">
        <v>217</v>
      </c>
      <c r="C278" t="s">
        <v>183</v>
      </c>
      <c r="D278"/>
      <c r="E278">
        <v>97.031000000000006</v>
      </c>
      <c r="F278" t="s">
        <v>1542</v>
      </c>
      <c r="G278">
        <v>4607036</v>
      </c>
      <c r="H278">
        <v>0.3609910950422176</v>
      </c>
      <c r="I278">
        <v>3955049</v>
      </c>
      <c r="J278">
        <v>9.3525756713425823E-3</v>
      </c>
      <c r="K278">
        <v>0.72211234564914994</v>
      </c>
      <c r="L278" s="126">
        <v>137508.6758</v>
      </c>
      <c r="M278">
        <v>43194</v>
      </c>
      <c r="N278">
        <v>255</v>
      </c>
      <c r="O278">
        <v>194.83999999999995</v>
      </c>
      <c r="P278">
        <v>0</v>
      </c>
      <c r="Q278">
        <v>-89.57</v>
      </c>
      <c r="R278">
        <v>8411.9</v>
      </c>
      <c r="S278">
        <v>5302.2583240000004</v>
      </c>
      <c r="T278">
        <v>6155.4742148514306</v>
      </c>
      <c r="U278">
        <v>0.223403350726674</v>
      </c>
      <c r="V278">
        <v>0.133178519198832</v>
      </c>
      <c r="W278">
        <v>2.3626121238373699E-2</v>
      </c>
      <c r="X278">
        <v>7245.9000000000005</v>
      </c>
      <c r="Y278">
        <v>276.16000000000003</v>
      </c>
      <c r="Z278">
        <v>56915.013035921205</v>
      </c>
      <c r="AA278">
        <v>11.183453237410101</v>
      </c>
      <c r="AB278">
        <v>19.199950477983776</v>
      </c>
      <c r="AC278">
        <v>30</v>
      </c>
      <c r="AD278">
        <v>176.74194413333333</v>
      </c>
      <c r="AE278">
        <v>0.40970000000000001</v>
      </c>
      <c r="AF278">
        <v>0.12200700850851083</v>
      </c>
      <c r="AG278">
        <v>0.14541987358449751</v>
      </c>
      <c r="AH278">
        <v>0.27753379655361132</v>
      </c>
      <c r="AI278">
        <v>148.17158123810793</v>
      </c>
      <c r="AJ278">
        <v>4.3681091690383935</v>
      </c>
      <c r="AK278">
        <v>1.1349638513117901</v>
      </c>
      <c r="AL278">
        <v>2.818417769371369</v>
      </c>
      <c r="AM278">
        <v>2.5</v>
      </c>
      <c r="AN278">
        <v>0.82086074101453299</v>
      </c>
      <c r="AO278">
        <v>79</v>
      </c>
      <c r="AP278">
        <v>3.4136014818735114E-2</v>
      </c>
      <c r="AQ278">
        <v>43.99</v>
      </c>
      <c r="AR278">
        <v>0.75767811221147441</v>
      </c>
      <c r="AS278">
        <v>-33919.869999999879</v>
      </c>
      <c r="AT278">
        <v>0.31209867129396723</v>
      </c>
      <c r="AU278">
        <v>44601998.909999996</v>
      </c>
    </row>
    <row r="279" spans="1:47" ht="15" x14ac:dyDescent="0.25">
      <c r="A279" t="s">
        <v>1063</v>
      </c>
      <c r="B279" t="s">
        <v>367</v>
      </c>
      <c r="C279" t="s">
        <v>168</v>
      </c>
      <c r="D279"/>
      <c r="E279">
        <v>85.62700000000001</v>
      </c>
      <c r="F279" t="s">
        <v>1538</v>
      </c>
      <c r="G279">
        <v>1099753</v>
      </c>
      <c r="H279">
        <v>0.44926800238526926</v>
      </c>
      <c r="I279">
        <v>1099963</v>
      </c>
      <c r="J279">
        <v>0</v>
      </c>
      <c r="K279">
        <v>0.54943530922795014</v>
      </c>
      <c r="L279" s="126">
        <v>96587.542000000001</v>
      </c>
      <c r="M279">
        <v>30479</v>
      </c>
      <c r="N279">
        <v>15</v>
      </c>
      <c r="O279">
        <v>12.01</v>
      </c>
      <c r="P279">
        <v>0</v>
      </c>
      <c r="Q279">
        <v>-46.939999999999984</v>
      </c>
      <c r="R279">
        <v>10553.1</v>
      </c>
      <c r="S279">
        <v>685.49097800000004</v>
      </c>
      <c r="T279">
        <v>923.48290270447012</v>
      </c>
      <c r="U279">
        <v>0.40540059740946699</v>
      </c>
      <c r="V279">
        <v>0.21713162649385001</v>
      </c>
      <c r="W279">
        <v>0</v>
      </c>
      <c r="X279">
        <v>7833.5</v>
      </c>
      <c r="Y279">
        <v>40.5</v>
      </c>
      <c r="Z279">
        <v>50447.827160493798</v>
      </c>
      <c r="AA279">
        <v>15.3170731707317</v>
      </c>
      <c r="AB279">
        <v>16.925703160493828</v>
      </c>
      <c r="AC279">
        <v>0.04</v>
      </c>
      <c r="AD279">
        <v>17137.274450000001</v>
      </c>
      <c r="AE279">
        <v>0.3765</v>
      </c>
      <c r="AF279">
        <v>0.12259418131947022</v>
      </c>
      <c r="AG279">
        <v>0.15240506240813576</v>
      </c>
      <c r="AH279">
        <v>0.27934011080497334</v>
      </c>
      <c r="AI279">
        <v>192.01857387538072</v>
      </c>
      <c r="AJ279">
        <v>5.6850933319151844</v>
      </c>
      <c r="AK279">
        <v>1.6282167792322244</v>
      </c>
      <c r="AL279">
        <v>3.052015923784634</v>
      </c>
      <c r="AM279">
        <v>4.5999999999999996</v>
      </c>
      <c r="AN279">
        <v>1.1895145700367</v>
      </c>
      <c r="AO279">
        <v>22</v>
      </c>
      <c r="AP279">
        <v>0</v>
      </c>
      <c r="AQ279">
        <v>13.77</v>
      </c>
      <c r="AR279">
        <v>1.887450506118135</v>
      </c>
      <c r="AS279">
        <v>11920.309999999998</v>
      </c>
      <c r="AT279">
        <v>0.56136568308140611</v>
      </c>
      <c r="AU279">
        <v>7234060.75</v>
      </c>
    </row>
    <row r="280" spans="1:47" ht="15" x14ac:dyDescent="0.25">
      <c r="A280" t="s">
        <v>1064</v>
      </c>
      <c r="B280" t="s">
        <v>669</v>
      </c>
      <c r="C280" t="s">
        <v>665</v>
      </c>
      <c r="D280"/>
      <c r="E280">
        <v>85.798000000000002</v>
      </c>
      <c r="F280" t="s">
        <v>1538</v>
      </c>
      <c r="G280">
        <v>1047084</v>
      </c>
      <c r="H280">
        <v>0.55337532401020106</v>
      </c>
      <c r="I280">
        <v>1143322</v>
      </c>
      <c r="J280">
        <v>0</v>
      </c>
      <c r="K280">
        <v>0.62082536372758057</v>
      </c>
      <c r="L280" s="126">
        <v>158525.5429</v>
      </c>
      <c r="M280">
        <v>34617</v>
      </c>
      <c r="N280">
        <v>0</v>
      </c>
      <c r="O280">
        <v>7.3100000000000005</v>
      </c>
      <c r="P280">
        <v>0</v>
      </c>
      <c r="Q280">
        <v>-12.46</v>
      </c>
      <c r="R280">
        <v>9914.8000000000011</v>
      </c>
      <c r="S280">
        <v>633.12041799999997</v>
      </c>
      <c r="T280">
        <v>797.01637029647497</v>
      </c>
      <c r="U280">
        <v>0.52142557973860804</v>
      </c>
      <c r="V280">
        <v>0.17252067520589701</v>
      </c>
      <c r="W280">
        <v>4.1958375128568398E-2</v>
      </c>
      <c r="X280">
        <v>7876</v>
      </c>
      <c r="Y280">
        <v>46.480000000000004</v>
      </c>
      <c r="Z280">
        <v>50581.554216867502</v>
      </c>
      <c r="AA280">
        <v>12.118644067796598</v>
      </c>
      <c r="AB280">
        <v>13.621351506024094</v>
      </c>
      <c r="AC280">
        <v>5</v>
      </c>
      <c r="AD280">
        <v>126.62408359999999</v>
      </c>
      <c r="AE280">
        <v>0.432</v>
      </c>
      <c r="AF280">
        <v>0.108124310145343</v>
      </c>
      <c r="AG280">
        <v>0.17050673149786127</v>
      </c>
      <c r="AH280">
        <v>0.29966736347938261</v>
      </c>
      <c r="AI280">
        <v>221.57712184224647</v>
      </c>
      <c r="AJ280">
        <v>3.7673052001283103</v>
      </c>
      <c r="AK280">
        <v>1.1530532843853585</v>
      </c>
      <c r="AL280">
        <v>2.1354250276223405</v>
      </c>
      <c r="AM280">
        <v>0</v>
      </c>
      <c r="AN280">
        <v>1.1401158226247601</v>
      </c>
      <c r="AO280">
        <v>58</v>
      </c>
      <c r="AP280">
        <v>0.19597989949748743</v>
      </c>
      <c r="AQ280">
        <v>3.22</v>
      </c>
      <c r="AR280">
        <v>3.7166205112922794</v>
      </c>
      <c r="AS280">
        <v>-1909.289999999979</v>
      </c>
      <c r="AT280">
        <v>0.79246816800303821</v>
      </c>
      <c r="AU280">
        <v>6277281.0999999996</v>
      </c>
    </row>
    <row r="281" spans="1:47" ht="15" x14ac:dyDescent="0.25">
      <c r="A281" t="s">
        <v>1065</v>
      </c>
      <c r="B281" t="s">
        <v>676</v>
      </c>
      <c r="C281" t="s">
        <v>228</v>
      </c>
      <c r="D281"/>
      <c r="E281">
        <v>100.91300000000001</v>
      </c>
      <c r="F281" t="s">
        <v>1538</v>
      </c>
      <c r="G281">
        <v>1934560</v>
      </c>
      <c r="H281">
        <v>0.37952719889175518</v>
      </c>
      <c r="I281">
        <v>1871937</v>
      </c>
      <c r="J281">
        <v>0</v>
      </c>
      <c r="K281">
        <v>0.72727549602586639</v>
      </c>
      <c r="L281" s="126">
        <v>131793.35939999999</v>
      </c>
      <c r="M281">
        <v>40972</v>
      </c>
      <c r="N281">
        <v>43</v>
      </c>
      <c r="O281">
        <v>64.23</v>
      </c>
      <c r="P281">
        <v>0</v>
      </c>
      <c r="Q281">
        <v>-124.36999999999999</v>
      </c>
      <c r="R281">
        <v>8970.4</v>
      </c>
      <c r="S281">
        <v>2318.2603140000001</v>
      </c>
      <c r="T281">
        <v>2685.6796868395099</v>
      </c>
      <c r="U281">
        <v>0.27150803609020402</v>
      </c>
      <c r="V281">
        <v>0.12091652231941701</v>
      </c>
      <c r="W281">
        <v>7.5530818925971599E-3</v>
      </c>
      <c r="X281">
        <v>7743.2</v>
      </c>
      <c r="Y281">
        <v>135.43</v>
      </c>
      <c r="Z281">
        <v>50675.448571217603</v>
      </c>
      <c r="AA281">
        <v>13.9731543624161</v>
      </c>
      <c r="AB281">
        <v>17.117775337812891</v>
      </c>
      <c r="AC281">
        <v>18.330000000000002</v>
      </c>
      <c r="AD281">
        <v>126.47355777414074</v>
      </c>
      <c r="AE281">
        <v>0.8085</v>
      </c>
      <c r="AF281">
        <v>0.12267170234123721</v>
      </c>
      <c r="AG281">
        <v>0.17021940275204031</v>
      </c>
      <c r="AH281">
        <v>0.29786780100193821</v>
      </c>
      <c r="AI281">
        <v>152.8486675375145</v>
      </c>
      <c r="AJ281">
        <v>4.980975439051992</v>
      </c>
      <c r="AK281">
        <v>1.2593864983928003</v>
      </c>
      <c r="AL281">
        <v>3.3299517981165145</v>
      </c>
      <c r="AM281">
        <v>2.7</v>
      </c>
      <c r="AN281">
        <v>1.0635184493962</v>
      </c>
      <c r="AO281">
        <v>53</v>
      </c>
      <c r="AP281">
        <v>1.9986216402481046E-2</v>
      </c>
      <c r="AQ281">
        <v>22.25</v>
      </c>
      <c r="AR281">
        <v>4.0208807530806601</v>
      </c>
      <c r="AS281">
        <v>-719.47999999998137</v>
      </c>
      <c r="AT281">
        <v>0.40848878256444726</v>
      </c>
      <c r="AU281">
        <v>20795742.16</v>
      </c>
    </row>
    <row r="282" spans="1:47" ht="15" x14ac:dyDescent="0.25">
      <c r="A282" t="s">
        <v>1066</v>
      </c>
      <c r="B282" t="s">
        <v>532</v>
      </c>
      <c r="C282" t="s">
        <v>246</v>
      </c>
      <c r="D282"/>
      <c r="E282">
        <v>99.817000000000007</v>
      </c>
      <c r="F282" t="s">
        <v>1539</v>
      </c>
      <c r="G282">
        <v>329982</v>
      </c>
      <c r="H282">
        <v>0.5162030853061842</v>
      </c>
      <c r="I282">
        <v>243850</v>
      </c>
      <c r="J282">
        <v>4.9553720391358322E-3</v>
      </c>
      <c r="K282">
        <v>0.74748355175802661</v>
      </c>
      <c r="L282" s="126">
        <v>132378.9633</v>
      </c>
      <c r="M282">
        <v>38167</v>
      </c>
      <c r="N282">
        <v>21</v>
      </c>
      <c r="O282">
        <v>13.24</v>
      </c>
      <c r="P282">
        <v>0</v>
      </c>
      <c r="Q282">
        <v>77.460000000000008</v>
      </c>
      <c r="R282">
        <v>10993.800000000001</v>
      </c>
      <c r="S282">
        <v>1044.3181400000001</v>
      </c>
      <c r="T282">
        <v>1261.3857522605501</v>
      </c>
      <c r="U282">
        <v>0.29921829280874102</v>
      </c>
      <c r="V282">
        <v>0.155568011104356</v>
      </c>
      <c r="W282">
        <v>2.2943707556396598E-3</v>
      </c>
      <c r="X282">
        <v>9101.9</v>
      </c>
      <c r="Y282">
        <v>73.7</v>
      </c>
      <c r="Z282">
        <v>59669.051560379899</v>
      </c>
      <c r="AA282">
        <v>12.728395061728399</v>
      </c>
      <c r="AB282">
        <v>14.169852645861601</v>
      </c>
      <c r="AC282">
        <v>12</v>
      </c>
      <c r="AD282">
        <v>87.026511666666678</v>
      </c>
      <c r="AE282">
        <v>0.443</v>
      </c>
      <c r="AF282">
        <v>0.12924062177506124</v>
      </c>
      <c r="AG282">
        <v>0.13485759742146092</v>
      </c>
      <c r="AH282">
        <v>0.26891009416174322</v>
      </c>
      <c r="AI282">
        <v>177.91704738557925</v>
      </c>
      <c r="AJ282">
        <v>4.5225643426873772</v>
      </c>
      <c r="AK282">
        <v>1.1381221407735116</v>
      </c>
      <c r="AL282">
        <v>2.232641360157587</v>
      </c>
      <c r="AM282">
        <v>1.75</v>
      </c>
      <c r="AN282">
        <v>1.23448246886608</v>
      </c>
      <c r="AO282">
        <v>74</v>
      </c>
      <c r="AP282">
        <v>2.2336769759450172E-2</v>
      </c>
      <c r="AQ282">
        <v>7.3</v>
      </c>
      <c r="AR282">
        <v>2.9568228001029886</v>
      </c>
      <c r="AS282">
        <v>16816.359999999986</v>
      </c>
      <c r="AT282">
        <v>0.47337639424280753</v>
      </c>
      <c r="AU282">
        <v>11481009.970000001</v>
      </c>
    </row>
    <row r="283" spans="1:47" ht="15" x14ac:dyDescent="0.25">
      <c r="A283" t="s">
        <v>1067</v>
      </c>
      <c r="B283" t="s">
        <v>740</v>
      </c>
      <c r="C283" t="s">
        <v>192</v>
      </c>
      <c r="D283"/>
      <c r="E283">
        <v>89.17</v>
      </c>
      <c r="F283" t="s">
        <v>1541</v>
      </c>
      <c r="G283">
        <v>758339</v>
      </c>
      <c r="H283">
        <v>0.25535424274270058</v>
      </c>
      <c r="I283">
        <v>782267</v>
      </c>
      <c r="J283">
        <v>3.233380284444707E-2</v>
      </c>
      <c r="K283">
        <v>0.61065089088037527</v>
      </c>
      <c r="L283" s="126">
        <v>157637.84599999999</v>
      </c>
      <c r="M283">
        <v>35548</v>
      </c>
      <c r="N283">
        <v>0</v>
      </c>
      <c r="O283">
        <v>46.49</v>
      </c>
      <c r="P283">
        <v>68.8</v>
      </c>
      <c r="Q283">
        <v>-128.76</v>
      </c>
      <c r="R283">
        <v>11076</v>
      </c>
      <c r="S283">
        <v>1170.7136439999999</v>
      </c>
      <c r="T283">
        <v>1476.9616544448202</v>
      </c>
      <c r="U283">
        <v>0.656682462820942</v>
      </c>
      <c r="V283">
        <v>0.127025488053507</v>
      </c>
      <c r="W283">
        <v>2.4106321938450101E-3</v>
      </c>
      <c r="X283">
        <v>8779.4</v>
      </c>
      <c r="Y283">
        <v>72.5</v>
      </c>
      <c r="Z283">
        <v>52156.675862069002</v>
      </c>
      <c r="AA283">
        <v>10.027027027027001</v>
      </c>
      <c r="AB283">
        <v>16.147774399999999</v>
      </c>
      <c r="AC283">
        <v>8</v>
      </c>
      <c r="AD283">
        <v>146.33920549999999</v>
      </c>
      <c r="AE283">
        <v>0.56489999999999996</v>
      </c>
      <c r="AF283">
        <v>0.1007979433466234</v>
      </c>
      <c r="AG283">
        <v>0.19942672462571062</v>
      </c>
      <c r="AH283">
        <v>0.30523032809350265</v>
      </c>
      <c r="AI283">
        <v>221.70237899781409</v>
      </c>
      <c r="AJ283">
        <v>4.2817549605085725</v>
      </c>
      <c r="AK283">
        <v>1.1999932575611636</v>
      </c>
      <c r="AL283">
        <v>2.6441559622423427</v>
      </c>
      <c r="AM283">
        <v>0.9</v>
      </c>
      <c r="AN283">
        <v>1.5090590219195299</v>
      </c>
      <c r="AO283">
        <v>19</v>
      </c>
      <c r="AP283">
        <v>0.12380952380952381</v>
      </c>
      <c r="AQ283">
        <v>59.68</v>
      </c>
      <c r="AR283">
        <v>3.4847476201668819</v>
      </c>
      <c r="AS283">
        <v>-22600.939999999944</v>
      </c>
      <c r="AT283">
        <v>0.59622227786691417</v>
      </c>
      <c r="AU283">
        <v>12966868.890000001</v>
      </c>
    </row>
    <row r="284" spans="1:47" ht="15" x14ac:dyDescent="0.25">
      <c r="A284" t="s">
        <v>1068</v>
      </c>
      <c r="B284" t="s">
        <v>483</v>
      </c>
      <c r="C284" t="s">
        <v>216</v>
      </c>
      <c r="D284"/>
      <c r="E284">
        <v>91.061000000000007</v>
      </c>
      <c r="F284" t="s">
        <v>1541</v>
      </c>
      <c r="G284">
        <v>751034</v>
      </c>
      <c r="H284">
        <v>0.58982594222493645</v>
      </c>
      <c r="I284">
        <v>751034</v>
      </c>
      <c r="J284">
        <v>0</v>
      </c>
      <c r="K284">
        <v>0.69130720240102572</v>
      </c>
      <c r="L284" s="126">
        <v>132374.09580000001</v>
      </c>
      <c r="M284">
        <v>41242</v>
      </c>
      <c r="N284">
        <v>24</v>
      </c>
      <c r="O284">
        <v>25.169999999999998</v>
      </c>
      <c r="P284">
        <v>0</v>
      </c>
      <c r="Q284">
        <v>36.230000000000004</v>
      </c>
      <c r="R284">
        <v>10138.9</v>
      </c>
      <c r="S284">
        <v>1317.967322</v>
      </c>
      <c r="T284">
        <v>1552.2548878239702</v>
      </c>
      <c r="U284">
        <v>0.33749165975148498</v>
      </c>
      <c r="V284">
        <v>0.139522104175509</v>
      </c>
      <c r="W284">
        <v>0</v>
      </c>
      <c r="X284">
        <v>8608.6</v>
      </c>
      <c r="Y284">
        <v>81.5</v>
      </c>
      <c r="Z284">
        <v>50306.613496932499</v>
      </c>
      <c r="AA284">
        <v>6.3048780487804894</v>
      </c>
      <c r="AB284">
        <v>16.171378184049079</v>
      </c>
      <c r="AC284">
        <v>10.99</v>
      </c>
      <c r="AD284">
        <v>119.9242331210191</v>
      </c>
      <c r="AE284">
        <v>0.31009999999999999</v>
      </c>
      <c r="AF284">
        <v>0.10644175855690748</v>
      </c>
      <c r="AG284">
        <v>0.15845310225173637</v>
      </c>
      <c r="AH284">
        <v>0.26804181508302471</v>
      </c>
      <c r="AI284">
        <v>146.49680365899087</v>
      </c>
      <c r="AJ284">
        <v>9.4818120655900735</v>
      </c>
      <c r="AK284">
        <v>2.0492579164897089</v>
      </c>
      <c r="AL284">
        <v>3.3270171122551511</v>
      </c>
      <c r="AM284">
        <v>0.5</v>
      </c>
      <c r="AN284">
        <v>1.5035349492304799</v>
      </c>
      <c r="AO284">
        <v>52</v>
      </c>
      <c r="AP284">
        <v>3.6211699164345405E-2</v>
      </c>
      <c r="AQ284">
        <v>12.54</v>
      </c>
      <c r="AR284">
        <v>2.1186067400155939</v>
      </c>
      <c r="AS284">
        <v>-35194.140000000014</v>
      </c>
      <c r="AT284">
        <v>0.56069506841519234</v>
      </c>
      <c r="AU284">
        <v>13362763.390000001</v>
      </c>
    </row>
    <row r="285" spans="1:47" ht="15" x14ac:dyDescent="0.25">
      <c r="A285" t="s">
        <v>1069</v>
      </c>
      <c r="B285" t="s">
        <v>522</v>
      </c>
      <c r="C285" t="s">
        <v>179</v>
      </c>
      <c r="D285"/>
      <c r="E285">
        <v>99.411000000000001</v>
      </c>
      <c r="F285" t="s">
        <v>1539</v>
      </c>
      <c r="G285">
        <v>171401</v>
      </c>
      <c r="H285">
        <v>0.43635526578800754</v>
      </c>
      <c r="I285">
        <v>-779034</v>
      </c>
      <c r="J285">
        <v>0</v>
      </c>
      <c r="K285">
        <v>0.67070292730435377</v>
      </c>
      <c r="L285" s="126">
        <v>146592.91459999999</v>
      </c>
      <c r="M285">
        <v>43274</v>
      </c>
      <c r="N285">
        <v>26</v>
      </c>
      <c r="O285">
        <v>17.440000000000001</v>
      </c>
      <c r="P285">
        <v>0</v>
      </c>
      <c r="Q285">
        <v>175.62</v>
      </c>
      <c r="R285">
        <v>9410.8000000000011</v>
      </c>
      <c r="S285">
        <v>1331.9570980000001</v>
      </c>
      <c r="T285">
        <v>1491.1562166563101</v>
      </c>
      <c r="U285">
        <v>0.21441424309298601</v>
      </c>
      <c r="V285">
        <v>0.102901956981801</v>
      </c>
      <c r="W285">
        <v>3.7538746612092401E-3</v>
      </c>
      <c r="X285">
        <v>8406.1</v>
      </c>
      <c r="Y285">
        <v>83.460000000000008</v>
      </c>
      <c r="Z285">
        <v>50828.456745746509</v>
      </c>
      <c r="AA285">
        <v>8.2777777777777803</v>
      </c>
      <c r="AB285">
        <v>15.959227150730889</v>
      </c>
      <c r="AC285">
        <v>9.8800000000000008</v>
      </c>
      <c r="AD285">
        <v>134.81347145748987</v>
      </c>
      <c r="AE285">
        <v>0.3765</v>
      </c>
      <c r="AF285">
        <v>0.11943735711077054</v>
      </c>
      <c r="AG285">
        <v>0.11523194125803896</v>
      </c>
      <c r="AH285">
        <v>0.25377468621699234</v>
      </c>
      <c r="AI285">
        <v>145.20662886996379</v>
      </c>
      <c r="AJ285">
        <v>6.0548626485840886</v>
      </c>
      <c r="AK285">
        <v>1.5584808359486892</v>
      </c>
      <c r="AL285">
        <v>2.2903339037997199</v>
      </c>
      <c r="AM285">
        <v>0</v>
      </c>
      <c r="AN285">
        <v>1.2472340884111099</v>
      </c>
      <c r="AO285">
        <v>49</v>
      </c>
      <c r="AP285">
        <v>2.717391304347826E-2</v>
      </c>
      <c r="AQ285">
        <v>14.49</v>
      </c>
      <c r="AR285">
        <v>1.7575208474902491</v>
      </c>
      <c r="AS285">
        <v>-1361.4800000000396</v>
      </c>
      <c r="AT285">
        <v>0.47007686896400486</v>
      </c>
      <c r="AU285">
        <v>12534839.699999999</v>
      </c>
    </row>
    <row r="286" spans="1:47" ht="15" x14ac:dyDescent="0.25">
      <c r="A286" t="s">
        <v>1070</v>
      </c>
      <c r="B286" t="s">
        <v>563</v>
      </c>
      <c r="C286" t="s">
        <v>200</v>
      </c>
      <c r="D286"/>
      <c r="E286">
        <v>95.909000000000006</v>
      </c>
      <c r="F286" t="s">
        <v>1542</v>
      </c>
      <c r="G286">
        <v>809321</v>
      </c>
      <c r="H286">
        <v>0.14002315798611378</v>
      </c>
      <c r="I286">
        <v>156912</v>
      </c>
      <c r="J286">
        <v>2.9380756487516528E-2</v>
      </c>
      <c r="K286">
        <v>0.68000888064676146</v>
      </c>
      <c r="L286" s="126">
        <v>127740.62639999999</v>
      </c>
      <c r="M286">
        <v>46891</v>
      </c>
      <c r="N286">
        <v>63</v>
      </c>
      <c r="O286">
        <v>212.78000000000003</v>
      </c>
      <c r="P286">
        <v>0</v>
      </c>
      <c r="Q286">
        <v>-67.009999999999991</v>
      </c>
      <c r="R286">
        <v>9239</v>
      </c>
      <c r="S286">
        <v>4002.8081200000001</v>
      </c>
      <c r="T286">
        <v>4727.591651897561</v>
      </c>
      <c r="U286">
        <v>0.265765560353665</v>
      </c>
      <c r="V286">
        <v>0.114952859144295</v>
      </c>
      <c r="W286">
        <v>8.6380152041862099E-2</v>
      </c>
      <c r="X286">
        <v>7822.6</v>
      </c>
      <c r="Y286">
        <v>230.29</v>
      </c>
      <c r="Z286">
        <v>49168.022927613005</v>
      </c>
      <c r="AA286">
        <v>7.8594377510040196</v>
      </c>
      <c r="AB286">
        <v>17.381597637761086</v>
      </c>
      <c r="AC286">
        <v>25</v>
      </c>
      <c r="AD286">
        <v>160.11232480000001</v>
      </c>
      <c r="AE286">
        <v>0.443</v>
      </c>
      <c r="AF286">
        <v>0.10908589613678578</v>
      </c>
      <c r="AG286">
        <v>0.15771874054711904</v>
      </c>
      <c r="AH286">
        <v>0.28060399351589405</v>
      </c>
      <c r="AI286">
        <v>120.24908153728838</v>
      </c>
      <c r="AJ286">
        <v>7.7375939784016925</v>
      </c>
      <c r="AK286">
        <v>1.698408527135004</v>
      </c>
      <c r="AL286">
        <v>3.0791318502328946</v>
      </c>
      <c r="AM286">
        <v>1.99</v>
      </c>
      <c r="AN286">
        <v>1.11662697256643</v>
      </c>
      <c r="AO286">
        <v>36</v>
      </c>
      <c r="AP286">
        <v>3.5984275778651348E-2</v>
      </c>
      <c r="AQ286">
        <v>87.86</v>
      </c>
      <c r="AR286">
        <v>2.5447048948799522</v>
      </c>
      <c r="AS286">
        <v>202189.69000000018</v>
      </c>
      <c r="AT286">
        <v>0.52663445348128912</v>
      </c>
      <c r="AU286">
        <v>36981934.469999999</v>
      </c>
    </row>
    <row r="287" spans="1:47" ht="15" x14ac:dyDescent="0.25">
      <c r="A287" t="s">
        <v>1071</v>
      </c>
      <c r="B287" t="s">
        <v>564</v>
      </c>
      <c r="C287" t="s">
        <v>200</v>
      </c>
      <c r="D287"/>
      <c r="E287">
        <v>89.591000000000008</v>
      </c>
      <c r="F287" t="s">
        <v>1539</v>
      </c>
      <c r="G287">
        <v>861537</v>
      </c>
      <c r="H287">
        <v>0.39677411320326839</v>
      </c>
      <c r="I287">
        <v>692549</v>
      </c>
      <c r="J287">
        <v>1.0496614916490394E-2</v>
      </c>
      <c r="K287">
        <v>0.72443661809199789</v>
      </c>
      <c r="L287" s="126">
        <v>118663.66559999999</v>
      </c>
      <c r="M287">
        <v>36849</v>
      </c>
      <c r="N287">
        <v>34</v>
      </c>
      <c r="O287">
        <v>35.880000000000003</v>
      </c>
      <c r="P287">
        <v>0</v>
      </c>
      <c r="Q287">
        <v>149.88999999999999</v>
      </c>
      <c r="R287">
        <v>9273</v>
      </c>
      <c r="S287">
        <v>1950.7051120000001</v>
      </c>
      <c r="T287">
        <v>2250.7492340020403</v>
      </c>
      <c r="U287">
        <v>0.37820611504092899</v>
      </c>
      <c r="V287">
        <v>9.0810334124966405E-2</v>
      </c>
      <c r="W287">
        <v>0</v>
      </c>
      <c r="X287">
        <v>8036.8</v>
      </c>
      <c r="Y287">
        <v>104.06</v>
      </c>
      <c r="Z287">
        <v>55983.2308283682</v>
      </c>
      <c r="AA287">
        <v>12.828571428571401</v>
      </c>
      <c r="AB287">
        <v>18.745964943301942</v>
      </c>
      <c r="AC287">
        <v>16</v>
      </c>
      <c r="AD287">
        <v>121.91906950000001</v>
      </c>
      <c r="AE287">
        <v>0.57589999999999997</v>
      </c>
      <c r="AF287">
        <v>0.12642350574970881</v>
      </c>
      <c r="AG287">
        <v>8.6338903541147427E-2</v>
      </c>
      <c r="AH287">
        <v>0.21921078884949255</v>
      </c>
      <c r="AI287">
        <v>183.02920200682797</v>
      </c>
      <c r="AJ287">
        <v>5.7079316931625943</v>
      </c>
      <c r="AK287">
        <v>1.5792204147480928</v>
      </c>
      <c r="AL287">
        <v>2.5252919313458588</v>
      </c>
      <c r="AM287">
        <v>1</v>
      </c>
      <c r="AN287">
        <v>1.24693767837234</v>
      </c>
      <c r="AO287">
        <v>108</v>
      </c>
      <c r="AP287">
        <v>2.5295109612141651E-3</v>
      </c>
      <c r="AQ287">
        <v>10.67</v>
      </c>
      <c r="AR287">
        <v>3.4623376712905869</v>
      </c>
      <c r="AS287">
        <v>12215.280000000028</v>
      </c>
      <c r="AT287">
        <v>0.66183475734103903</v>
      </c>
      <c r="AU287">
        <v>18088882.670000002</v>
      </c>
    </row>
    <row r="288" spans="1:47" ht="15" x14ac:dyDescent="0.25">
      <c r="A288" t="s">
        <v>1072</v>
      </c>
      <c r="B288" t="s">
        <v>218</v>
      </c>
      <c r="C288" t="s">
        <v>164</v>
      </c>
      <c r="D288"/>
      <c r="E288">
        <v>70.475999999999999</v>
      </c>
      <c r="F288" t="s">
        <v>1541</v>
      </c>
      <c r="G288">
        <v>3979088</v>
      </c>
      <c r="H288">
        <v>0.28326883437179734</v>
      </c>
      <c r="I288">
        <v>4082999</v>
      </c>
      <c r="J288">
        <v>3.1991750870283961E-3</v>
      </c>
      <c r="K288">
        <v>0.56321429203979556</v>
      </c>
      <c r="L288" s="126">
        <v>56353.7</v>
      </c>
      <c r="M288">
        <v>22641</v>
      </c>
      <c r="N288">
        <v>68</v>
      </c>
      <c r="O288">
        <v>432.91999999999996</v>
      </c>
      <c r="P288">
        <v>368.17</v>
      </c>
      <c r="Q288">
        <v>-757.25</v>
      </c>
      <c r="R288">
        <v>12467.4</v>
      </c>
      <c r="S288">
        <v>3702.609551</v>
      </c>
      <c r="T288">
        <v>5044.4377504536105</v>
      </c>
      <c r="U288">
        <v>0.99965784564033799</v>
      </c>
      <c r="V288">
        <v>0.196437532767548</v>
      </c>
      <c r="W288">
        <v>6.5309973052570499E-3</v>
      </c>
      <c r="X288">
        <v>9151.1</v>
      </c>
      <c r="Y288">
        <v>288.34000000000003</v>
      </c>
      <c r="Z288">
        <v>48193.375875702302</v>
      </c>
      <c r="AA288">
        <v>11.917241379310298</v>
      </c>
      <c r="AB288">
        <v>12.841123503502807</v>
      </c>
      <c r="AC288">
        <v>22.6</v>
      </c>
      <c r="AD288">
        <v>163.8322810176991</v>
      </c>
      <c r="AE288">
        <v>0.52049999999999996</v>
      </c>
      <c r="AF288">
        <v>0.12258017837394382</v>
      </c>
      <c r="AG288">
        <v>0.11248587810727874</v>
      </c>
      <c r="AH288">
        <v>0.23867259568645963</v>
      </c>
      <c r="AI288">
        <v>231.60908223995449</v>
      </c>
      <c r="AJ288">
        <v>6.0386391241175525</v>
      </c>
      <c r="AK288">
        <v>1.525603574335497</v>
      </c>
      <c r="AL288">
        <v>2.1972972556958243</v>
      </c>
      <c r="AM288">
        <v>2</v>
      </c>
      <c r="AN288">
        <v>0.88530271309328101</v>
      </c>
      <c r="AO288">
        <v>9</v>
      </c>
      <c r="AP288">
        <v>0.13967136150234741</v>
      </c>
      <c r="AQ288">
        <v>84.11</v>
      </c>
      <c r="AR288">
        <v>3.5463542449812979</v>
      </c>
      <c r="AS288">
        <v>484516.25</v>
      </c>
      <c r="AT288">
        <v>0.79880898513292298</v>
      </c>
      <c r="AU288">
        <v>46165604.909999996</v>
      </c>
    </row>
    <row r="289" spans="1:47" ht="15" x14ac:dyDescent="0.25">
      <c r="A289" t="s">
        <v>1073</v>
      </c>
      <c r="B289" t="s">
        <v>754</v>
      </c>
      <c r="C289" t="s">
        <v>311</v>
      </c>
      <c r="D289"/>
      <c r="E289">
        <v>91.001000000000005</v>
      </c>
      <c r="F289" t="s">
        <v>1538</v>
      </c>
      <c r="G289">
        <v>1846480</v>
      </c>
      <c r="H289">
        <v>1.4214826029619052</v>
      </c>
      <c r="I289">
        <v>1846480</v>
      </c>
      <c r="J289">
        <v>0</v>
      </c>
      <c r="K289">
        <v>0.58572259529862181</v>
      </c>
      <c r="L289" s="126">
        <v>229374.1047</v>
      </c>
      <c r="M289">
        <v>39309</v>
      </c>
      <c r="N289">
        <v>16</v>
      </c>
      <c r="O289">
        <v>9.86</v>
      </c>
      <c r="P289">
        <v>0</v>
      </c>
      <c r="Q289">
        <v>143.65000000000003</v>
      </c>
      <c r="R289">
        <v>10086.5</v>
      </c>
      <c r="S289">
        <v>854.60713099999998</v>
      </c>
      <c r="T289">
        <v>1017.6464027521101</v>
      </c>
      <c r="U289">
        <v>0.39172576129604098</v>
      </c>
      <c r="V289">
        <v>0.138110520868097</v>
      </c>
      <c r="W289">
        <v>2.0819379285052998E-3</v>
      </c>
      <c r="X289">
        <v>8470.5</v>
      </c>
      <c r="Y289">
        <v>57.01</v>
      </c>
      <c r="Z289">
        <v>52705.374495702505</v>
      </c>
      <c r="AA289">
        <v>13.3387096774194</v>
      </c>
      <c r="AB289">
        <v>14.990477653043326</v>
      </c>
      <c r="AC289">
        <v>7</v>
      </c>
      <c r="AD289">
        <v>122.086733</v>
      </c>
      <c r="AE289" t="s">
        <v>1552</v>
      </c>
      <c r="AF289">
        <v>0.11473056886142162</v>
      </c>
      <c r="AG289">
        <v>0.13682236293169192</v>
      </c>
      <c r="AH289">
        <v>0.26535425086006442</v>
      </c>
      <c r="AI289">
        <v>193.70655122698713</v>
      </c>
      <c r="AJ289">
        <v>4.1367792658100919</v>
      </c>
      <c r="AK289">
        <v>1.1410857601952364</v>
      </c>
      <c r="AL289">
        <v>2.1515609841551742</v>
      </c>
      <c r="AM289">
        <v>3</v>
      </c>
      <c r="AN289">
        <v>1.3368408513585599</v>
      </c>
      <c r="AO289">
        <v>145</v>
      </c>
      <c r="AP289">
        <v>6.6666666666666671E-3</v>
      </c>
      <c r="AQ289">
        <v>2.96</v>
      </c>
      <c r="AR289">
        <v>3.3968977686085022</v>
      </c>
      <c r="AS289">
        <v>-21550.770000000019</v>
      </c>
      <c r="AT289">
        <v>0.66119400437241516</v>
      </c>
      <c r="AU289">
        <v>8619952.7699999996</v>
      </c>
    </row>
    <row r="290" spans="1:47" ht="15" x14ac:dyDescent="0.25">
      <c r="A290" t="s">
        <v>1074</v>
      </c>
      <c r="B290" t="s">
        <v>368</v>
      </c>
      <c r="C290" t="s">
        <v>168</v>
      </c>
      <c r="D290"/>
      <c r="E290">
        <v>94.785000000000011</v>
      </c>
      <c r="F290" t="s">
        <v>1542</v>
      </c>
      <c r="G290">
        <v>152978</v>
      </c>
      <c r="H290">
        <v>0.30774846475803724</v>
      </c>
      <c r="I290">
        <v>232057</v>
      </c>
      <c r="J290">
        <v>0</v>
      </c>
      <c r="K290">
        <v>0.66648056608915784</v>
      </c>
      <c r="L290" s="126">
        <v>104047.72169999999</v>
      </c>
      <c r="M290">
        <v>30477</v>
      </c>
      <c r="N290">
        <v>38</v>
      </c>
      <c r="O290">
        <v>25.619999999999997</v>
      </c>
      <c r="P290">
        <v>0</v>
      </c>
      <c r="Q290">
        <v>79.2</v>
      </c>
      <c r="R290">
        <v>10051.700000000001</v>
      </c>
      <c r="S290">
        <v>895.48657700000001</v>
      </c>
      <c r="T290">
        <v>1090.24473714844</v>
      </c>
      <c r="U290">
        <v>0.53648021571628801</v>
      </c>
      <c r="V290">
        <v>0.15712479964956499</v>
      </c>
      <c r="W290">
        <v>0</v>
      </c>
      <c r="X290">
        <v>8256.1</v>
      </c>
      <c r="Y290">
        <v>60.13</v>
      </c>
      <c r="Z290">
        <v>54327.706635622802</v>
      </c>
      <c r="AA290">
        <v>17.433333333333298</v>
      </c>
      <c r="AB290">
        <v>14.892509180109762</v>
      </c>
      <c r="AC290">
        <v>11.65</v>
      </c>
      <c r="AD290">
        <v>76.865800600858364</v>
      </c>
      <c r="AE290">
        <v>0.33229999999999998</v>
      </c>
      <c r="AF290">
        <v>0.11963578622993974</v>
      </c>
      <c r="AG290">
        <v>0.13965661304052279</v>
      </c>
      <c r="AH290">
        <v>0.26393680361950406</v>
      </c>
      <c r="AI290">
        <v>209.56316355817358</v>
      </c>
      <c r="AJ290">
        <v>5.8665161114989264</v>
      </c>
      <c r="AK290">
        <v>1.1348832202748573</v>
      </c>
      <c r="AL290">
        <v>1.7967187108669358</v>
      </c>
      <c r="AM290">
        <v>5.0999999999999996</v>
      </c>
      <c r="AN290">
        <v>1.0948455847745</v>
      </c>
      <c r="AO290">
        <v>25</v>
      </c>
      <c r="AP290">
        <v>3.9735099337748346E-2</v>
      </c>
      <c r="AQ290">
        <v>8.64</v>
      </c>
      <c r="AR290">
        <v>1.0123813618375208</v>
      </c>
      <c r="AS290">
        <v>25522.059999999998</v>
      </c>
      <c r="AT290">
        <v>0.57725289859059736</v>
      </c>
      <c r="AU290">
        <v>9001176.5299999993</v>
      </c>
    </row>
    <row r="291" spans="1:47" ht="15" x14ac:dyDescent="0.25">
      <c r="A291" t="s">
        <v>1075</v>
      </c>
      <c r="B291" t="s">
        <v>760</v>
      </c>
      <c r="C291" t="s">
        <v>183</v>
      </c>
      <c r="D291"/>
      <c r="E291">
        <v>93.762</v>
      </c>
      <c r="F291" t="s">
        <v>1542</v>
      </c>
      <c r="G291">
        <v>5440066</v>
      </c>
      <c r="H291">
        <v>0.65165924655988172</v>
      </c>
      <c r="I291">
        <v>5440066</v>
      </c>
      <c r="J291">
        <v>0</v>
      </c>
      <c r="K291">
        <v>0.6750311778999547</v>
      </c>
      <c r="L291" s="126">
        <v>177052.18119999999</v>
      </c>
      <c r="M291">
        <v>55787</v>
      </c>
      <c r="N291">
        <v>299</v>
      </c>
      <c r="O291">
        <v>124.26000000000002</v>
      </c>
      <c r="P291">
        <v>0</v>
      </c>
      <c r="Q291">
        <v>-190.13</v>
      </c>
      <c r="R291">
        <v>9545.6</v>
      </c>
      <c r="S291">
        <v>4143.5044049999997</v>
      </c>
      <c r="T291">
        <v>4805.5390812633204</v>
      </c>
      <c r="U291">
        <v>0.20108184197767301</v>
      </c>
      <c r="V291">
        <v>0.13156171653689799</v>
      </c>
      <c r="W291">
        <v>6.2710156573370403E-3</v>
      </c>
      <c r="X291">
        <v>8230.6</v>
      </c>
      <c r="Y291">
        <v>230.8</v>
      </c>
      <c r="Z291">
        <v>54311.321490467897</v>
      </c>
      <c r="AA291">
        <v>9.4579831932773093</v>
      </c>
      <c r="AB291">
        <v>17.952792049393413</v>
      </c>
      <c r="AC291">
        <v>25</v>
      </c>
      <c r="AD291">
        <v>165.74017619999998</v>
      </c>
      <c r="AE291">
        <v>0.3987</v>
      </c>
      <c r="AF291">
        <v>0.10479176895318981</v>
      </c>
      <c r="AG291">
        <v>0.18192958336865434</v>
      </c>
      <c r="AH291">
        <v>0.29515486894539383</v>
      </c>
      <c r="AI291">
        <v>145.69623704792465</v>
      </c>
      <c r="AJ291">
        <v>6.0446129738128489</v>
      </c>
      <c r="AK291">
        <v>1.4531751569092237</v>
      </c>
      <c r="AL291">
        <v>2.3022379586975497</v>
      </c>
      <c r="AM291">
        <v>3</v>
      </c>
      <c r="AN291">
        <v>1.2611976992154501</v>
      </c>
      <c r="AO291">
        <v>100</v>
      </c>
      <c r="AP291">
        <v>9.2312089168333805E-2</v>
      </c>
      <c r="AQ291">
        <v>33.56</v>
      </c>
      <c r="AR291">
        <v>4.2844974814448715</v>
      </c>
      <c r="AS291">
        <v>122987.47999999998</v>
      </c>
      <c r="AT291">
        <v>0.44170206317047334</v>
      </c>
      <c r="AU291">
        <v>39552427.969999999</v>
      </c>
    </row>
    <row r="292" spans="1:47" ht="15" x14ac:dyDescent="0.25">
      <c r="A292" t="s">
        <v>1076</v>
      </c>
      <c r="B292" t="s">
        <v>219</v>
      </c>
      <c r="C292" t="s">
        <v>145</v>
      </c>
      <c r="D292"/>
      <c r="E292">
        <v>64.584000000000003</v>
      </c>
      <c r="F292" t="s">
        <v>1538</v>
      </c>
      <c r="G292">
        <v>780051</v>
      </c>
      <c r="H292">
        <v>0.26600932630586338</v>
      </c>
      <c r="I292">
        <v>780051</v>
      </c>
      <c r="J292">
        <v>0</v>
      </c>
      <c r="K292">
        <v>0.53135371695901368</v>
      </c>
      <c r="L292" s="126">
        <v>96435.030400000003</v>
      </c>
      <c r="M292">
        <v>23384</v>
      </c>
      <c r="N292">
        <v>4</v>
      </c>
      <c r="O292">
        <v>40.129999999999995</v>
      </c>
      <c r="P292">
        <v>20</v>
      </c>
      <c r="Q292">
        <v>-51.139999999999993</v>
      </c>
      <c r="R292">
        <v>12620.800000000001</v>
      </c>
      <c r="S292">
        <v>511.79765700000002</v>
      </c>
      <c r="T292">
        <v>697.89546702399002</v>
      </c>
      <c r="U292">
        <v>0.89061346562592802</v>
      </c>
      <c r="V292">
        <v>0.157529468721268</v>
      </c>
      <c r="W292">
        <v>0.111887479781878</v>
      </c>
      <c r="X292">
        <v>9255.4</v>
      </c>
      <c r="Y292">
        <v>32.549999999999997</v>
      </c>
      <c r="Z292">
        <v>52667.803379416306</v>
      </c>
      <c r="AA292">
        <v>12</v>
      </c>
      <c r="AB292">
        <v>15.723430322580647</v>
      </c>
      <c r="AC292">
        <v>7.2</v>
      </c>
      <c r="AD292">
        <v>71.083007916666674</v>
      </c>
      <c r="AE292">
        <v>0.54259999999999997</v>
      </c>
      <c r="AF292">
        <v>0.14202573662460466</v>
      </c>
      <c r="AG292">
        <v>0.12729729304885321</v>
      </c>
      <c r="AH292">
        <v>0.27179080716164722</v>
      </c>
      <c r="AI292">
        <v>312.23276975650555</v>
      </c>
      <c r="AJ292">
        <v>4.1632425531914894</v>
      </c>
      <c r="AK292">
        <v>1.2578188360450564</v>
      </c>
      <c r="AL292">
        <v>1.7171845431789738</v>
      </c>
      <c r="AM292">
        <v>0</v>
      </c>
      <c r="AN292">
        <v>0</v>
      </c>
      <c r="AO292">
        <v>2</v>
      </c>
      <c r="AP292">
        <v>0</v>
      </c>
      <c r="AQ292">
        <v>0</v>
      </c>
      <c r="AR292">
        <v>1.3941735665315405</v>
      </c>
      <c r="AS292">
        <v>-2610.4500000000116</v>
      </c>
      <c r="AT292">
        <v>0.61337174551039841</v>
      </c>
      <c r="AU292">
        <v>6459275.6399999997</v>
      </c>
    </row>
    <row r="293" spans="1:47" ht="15" x14ac:dyDescent="0.25">
      <c r="A293" t="s">
        <v>1077</v>
      </c>
      <c r="B293" t="s">
        <v>645</v>
      </c>
      <c r="C293" t="s">
        <v>147</v>
      </c>
      <c r="D293"/>
      <c r="E293">
        <v>87.231999999999999</v>
      </c>
      <c r="F293" t="s">
        <v>1538</v>
      </c>
      <c r="G293">
        <v>1457939</v>
      </c>
      <c r="H293">
        <v>0.44614690354598319</v>
      </c>
      <c r="I293">
        <v>1587137</v>
      </c>
      <c r="J293">
        <v>0</v>
      </c>
      <c r="K293">
        <v>0.68676145369082575</v>
      </c>
      <c r="L293" s="126">
        <v>167530.01430000001</v>
      </c>
      <c r="M293">
        <v>39627</v>
      </c>
      <c r="N293">
        <v>70</v>
      </c>
      <c r="O293">
        <v>59.41</v>
      </c>
      <c r="P293">
        <v>0</v>
      </c>
      <c r="Q293">
        <v>-43.990000000000009</v>
      </c>
      <c r="R293">
        <v>10752.7</v>
      </c>
      <c r="S293">
        <v>1732.6649150000001</v>
      </c>
      <c r="T293">
        <v>2043.7868768626702</v>
      </c>
      <c r="U293">
        <v>0.39979910426015602</v>
      </c>
      <c r="V293">
        <v>0.15000675707685801</v>
      </c>
      <c r="W293">
        <v>0</v>
      </c>
      <c r="X293">
        <v>9115.8000000000011</v>
      </c>
      <c r="Y293">
        <v>127</v>
      </c>
      <c r="Z293">
        <v>48441.913385826803</v>
      </c>
      <c r="AA293">
        <v>11.826771653543299</v>
      </c>
      <c r="AB293">
        <v>13.643030826771653</v>
      </c>
      <c r="AC293">
        <v>14</v>
      </c>
      <c r="AD293">
        <v>123.76177964285715</v>
      </c>
      <c r="AE293">
        <v>0.58699999999999997</v>
      </c>
      <c r="AF293">
        <v>0.12310290304876723</v>
      </c>
      <c r="AG293">
        <v>0.17915649352080276</v>
      </c>
      <c r="AH293">
        <v>0.30750413467603444</v>
      </c>
      <c r="AI293">
        <v>158.84317712983758</v>
      </c>
      <c r="AJ293">
        <v>5.7714431985815091</v>
      </c>
      <c r="AK293">
        <v>1.6840291473792066</v>
      </c>
      <c r="AL293">
        <v>3.3709522131224974</v>
      </c>
      <c r="AM293">
        <v>0</v>
      </c>
      <c r="AN293">
        <v>1.60652714961806</v>
      </c>
      <c r="AO293">
        <v>198</v>
      </c>
      <c r="AP293">
        <v>2.5526483726866625E-2</v>
      </c>
      <c r="AQ293">
        <v>7.47</v>
      </c>
      <c r="AR293">
        <v>2.32563393654865</v>
      </c>
      <c r="AS293">
        <v>9411.0900000000838</v>
      </c>
      <c r="AT293">
        <v>0.53820434043808052</v>
      </c>
      <c r="AU293">
        <v>18630840.460000001</v>
      </c>
    </row>
    <row r="294" spans="1:47" ht="15" x14ac:dyDescent="0.25">
      <c r="A294" t="s">
        <v>1078</v>
      </c>
      <c r="B294" t="s">
        <v>220</v>
      </c>
      <c r="C294" t="s">
        <v>221</v>
      </c>
      <c r="D294"/>
      <c r="E294">
        <v>92.688000000000002</v>
      </c>
      <c r="F294" t="s">
        <v>1542</v>
      </c>
      <c r="G294">
        <v>96400</v>
      </c>
      <c r="H294">
        <v>0.2419638681227041</v>
      </c>
      <c r="I294">
        <v>96906</v>
      </c>
      <c r="J294">
        <v>0</v>
      </c>
      <c r="K294">
        <v>0.85107460372129584</v>
      </c>
      <c r="L294" s="126">
        <v>122619.641</v>
      </c>
      <c r="M294">
        <v>31767</v>
      </c>
      <c r="N294">
        <v>0</v>
      </c>
      <c r="O294">
        <v>78.509999999999991</v>
      </c>
      <c r="P294">
        <v>0</v>
      </c>
      <c r="Q294">
        <v>32.260000000000005</v>
      </c>
      <c r="R294">
        <v>10180.300000000001</v>
      </c>
      <c r="S294">
        <v>3820.890128</v>
      </c>
      <c r="T294">
        <v>4941.5607913130798</v>
      </c>
      <c r="U294">
        <v>0.53546440658081096</v>
      </c>
      <c r="V294">
        <v>0.179792887779159</v>
      </c>
      <c r="W294">
        <v>0</v>
      </c>
      <c r="X294">
        <v>7871.6</v>
      </c>
      <c r="Y294">
        <v>225.67000000000002</v>
      </c>
      <c r="Z294">
        <v>54234.940421854903</v>
      </c>
      <c r="AA294">
        <v>11.020325203252</v>
      </c>
      <c r="AB294">
        <v>16.931316205078211</v>
      </c>
      <c r="AC294">
        <v>26</v>
      </c>
      <c r="AD294">
        <v>146.95731261538461</v>
      </c>
      <c r="AE294">
        <v>0.29899999999999999</v>
      </c>
      <c r="AF294">
        <v>9.7750093660578227E-2</v>
      </c>
      <c r="AG294">
        <v>0.21681781526738592</v>
      </c>
      <c r="AH294">
        <v>0.32233544682722171</v>
      </c>
      <c r="AI294">
        <v>168.60338256761304</v>
      </c>
      <c r="AJ294">
        <v>5.2283656077551743</v>
      </c>
      <c r="AK294">
        <v>1.1161739636612</v>
      </c>
      <c r="AL294">
        <v>3.2823460024991653</v>
      </c>
      <c r="AM294">
        <v>2.875</v>
      </c>
      <c r="AN294">
        <v>1.43317832697977</v>
      </c>
      <c r="AO294">
        <v>317</v>
      </c>
      <c r="AP294">
        <v>6.1538461538461538E-3</v>
      </c>
      <c r="AQ294">
        <v>6.92</v>
      </c>
      <c r="AR294">
        <v>2.7211334570891865</v>
      </c>
      <c r="AS294">
        <v>94078.420000000158</v>
      </c>
      <c r="AT294">
        <v>0.54872466792551189</v>
      </c>
      <c r="AU294">
        <v>38897878.469999999</v>
      </c>
    </row>
    <row r="295" spans="1:47" ht="15" x14ac:dyDescent="0.25">
      <c r="A295" t="s">
        <v>1079</v>
      </c>
      <c r="B295" t="s">
        <v>222</v>
      </c>
      <c r="C295" t="s">
        <v>223</v>
      </c>
      <c r="D295"/>
      <c r="E295">
        <v>90.649000000000001</v>
      </c>
      <c r="F295" t="s">
        <v>1542</v>
      </c>
      <c r="G295">
        <v>1172285</v>
      </c>
      <c r="H295">
        <v>0.33896584306511163</v>
      </c>
      <c r="I295">
        <v>1123708</v>
      </c>
      <c r="J295">
        <v>3.9008360113701162E-3</v>
      </c>
      <c r="K295">
        <v>0.68147285700217264</v>
      </c>
      <c r="L295" s="126">
        <v>149064.53640000001</v>
      </c>
      <c r="M295">
        <v>35146</v>
      </c>
      <c r="N295">
        <v>49</v>
      </c>
      <c r="O295">
        <v>108.56</v>
      </c>
      <c r="P295">
        <v>0</v>
      </c>
      <c r="Q295">
        <v>-65.049999999999983</v>
      </c>
      <c r="R295">
        <v>9319.4</v>
      </c>
      <c r="S295">
        <v>2002.3323330000001</v>
      </c>
      <c r="T295">
        <v>2351.5597318833302</v>
      </c>
      <c r="U295">
        <v>0.39393621028842501</v>
      </c>
      <c r="V295">
        <v>0.16364428501689701</v>
      </c>
      <c r="W295">
        <v>1.08419310032687E-2</v>
      </c>
      <c r="X295">
        <v>7935.4000000000005</v>
      </c>
      <c r="Y295">
        <v>129.94999999999999</v>
      </c>
      <c r="Z295">
        <v>51647.730742593303</v>
      </c>
      <c r="AA295">
        <v>3.3287671232876699</v>
      </c>
      <c r="AB295">
        <v>15.408482747210467</v>
      </c>
      <c r="AC295">
        <v>19.18</v>
      </c>
      <c r="AD295">
        <v>104.39688910323254</v>
      </c>
      <c r="AE295">
        <v>0.3987</v>
      </c>
      <c r="AF295">
        <v>0.10939644856458311</v>
      </c>
      <c r="AG295">
        <v>0.14811828700710619</v>
      </c>
      <c r="AH295">
        <v>0.26454550578303593</v>
      </c>
      <c r="AI295">
        <v>165.59788529369965</v>
      </c>
      <c r="AJ295">
        <v>7.4089608000434284</v>
      </c>
      <c r="AK295">
        <v>1.8476135314944719</v>
      </c>
      <c r="AL295">
        <v>2.4882132624810755</v>
      </c>
      <c r="AM295">
        <v>0</v>
      </c>
      <c r="AN295">
        <v>1.96293201724199</v>
      </c>
      <c r="AO295">
        <v>57</v>
      </c>
      <c r="AP295">
        <v>2.5839793281653745E-2</v>
      </c>
      <c r="AQ295">
        <v>19.88</v>
      </c>
      <c r="AR295">
        <v>3.2081739404036704</v>
      </c>
      <c r="AS295">
        <v>-63819.75</v>
      </c>
      <c r="AT295">
        <v>0.33887980971838005</v>
      </c>
      <c r="AU295">
        <v>18660596.989999998</v>
      </c>
    </row>
    <row r="296" spans="1:47" ht="15" x14ac:dyDescent="0.25">
      <c r="A296" t="s">
        <v>1080</v>
      </c>
      <c r="B296" t="s">
        <v>224</v>
      </c>
      <c r="C296" t="s">
        <v>173</v>
      </c>
      <c r="D296"/>
      <c r="E296">
        <v>75.174000000000007</v>
      </c>
      <c r="F296" t="s">
        <v>1542</v>
      </c>
      <c r="G296">
        <v>6608594</v>
      </c>
      <c r="H296">
        <v>8.8945082275139517E-2</v>
      </c>
      <c r="I296">
        <v>3455631</v>
      </c>
      <c r="J296">
        <v>1.5826311623407512E-2</v>
      </c>
      <c r="K296">
        <v>0.539425294531101</v>
      </c>
      <c r="L296" s="126">
        <v>56795.254099999998</v>
      </c>
      <c r="M296">
        <v>24625</v>
      </c>
      <c r="N296">
        <v>46</v>
      </c>
      <c r="O296">
        <v>1993.55</v>
      </c>
      <c r="P296">
        <v>652.95000000000005</v>
      </c>
      <c r="Q296">
        <v>-800.9</v>
      </c>
      <c r="R296">
        <v>12376.7</v>
      </c>
      <c r="S296">
        <v>6531.7181129999999</v>
      </c>
      <c r="T296">
        <v>9201.31128934562</v>
      </c>
      <c r="U296">
        <v>0.923623285795662</v>
      </c>
      <c r="V296">
        <v>0.19466765655259699</v>
      </c>
      <c r="W296">
        <v>6.7745172584387003E-2</v>
      </c>
      <c r="X296">
        <v>8785.8000000000011</v>
      </c>
      <c r="Y296">
        <v>438.8</v>
      </c>
      <c r="Z296">
        <v>61908.231112124005</v>
      </c>
      <c r="AA296">
        <v>10.818181818181799</v>
      </c>
      <c r="AB296">
        <v>14.885410467183226</v>
      </c>
      <c r="AC296">
        <v>65</v>
      </c>
      <c r="AD296">
        <v>100.48797096923077</v>
      </c>
      <c r="AE296">
        <v>0.59809999999999997</v>
      </c>
      <c r="AF296">
        <v>0.10901506397367496</v>
      </c>
      <c r="AG296">
        <v>0.14150437477635588</v>
      </c>
      <c r="AH296">
        <v>0.25893895868584726</v>
      </c>
      <c r="AI296">
        <v>158.60206795179559</v>
      </c>
      <c r="AJ296">
        <v>6.780208650274532</v>
      </c>
      <c r="AK296">
        <v>1.4270358919014927</v>
      </c>
      <c r="AL296">
        <v>4.2979993513162871</v>
      </c>
      <c r="AM296">
        <v>0.5</v>
      </c>
      <c r="AN296">
        <v>0.52472322086213696</v>
      </c>
      <c r="AO296">
        <v>16</v>
      </c>
      <c r="AP296">
        <v>0.47593896713615025</v>
      </c>
      <c r="AQ296">
        <v>81.69</v>
      </c>
      <c r="AR296">
        <v>5.2415508611222359</v>
      </c>
      <c r="AS296">
        <v>-1045611.6699999999</v>
      </c>
      <c r="AT296">
        <v>0.75176578922615578</v>
      </c>
      <c r="AU296">
        <v>81790108.989999995</v>
      </c>
    </row>
    <row r="297" spans="1:47" ht="15" x14ac:dyDescent="0.25">
      <c r="A297" t="s">
        <v>1081</v>
      </c>
      <c r="B297" t="s">
        <v>741</v>
      </c>
      <c r="C297" t="s">
        <v>192</v>
      </c>
      <c r="D297"/>
      <c r="E297">
        <v>100.30200000000001</v>
      </c>
      <c r="F297" t="s">
        <v>1542</v>
      </c>
      <c r="G297">
        <v>563660</v>
      </c>
      <c r="H297">
        <v>8.9361348174797461E-2</v>
      </c>
      <c r="I297">
        <v>563793</v>
      </c>
      <c r="J297">
        <v>4.9466167142296819E-2</v>
      </c>
      <c r="K297">
        <v>0.59752032135466682</v>
      </c>
      <c r="L297" s="126">
        <v>197481.03820000001</v>
      </c>
      <c r="M297">
        <v>38342</v>
      </c>
      <c r="N297">
        <v>1</v>
      </c>
      <c r="O297">
        <v>13.750000000000002</v>
      </c>
      <c r="P297">
        <v>0</v>
      </c>
      <c r="Q297">
        <v>62.59</v>
      </c>
      <c r="R297">
        <v>13236.800000000001</v>
      </c>
      <c r="S297">
        <v>490.85370799999998</v>
      </c>
      <c r="T297">
        <v>602.24206281740305</v>
      </c>
      <c r="U297">
        <v>0.38405289585792401</v>
      </c>
      <c r="V297">
        <v>0.160941424527244</v>
      </c>
      <c r="W297">
        <v>0</v>
      </c>
      <c r="X297">
        <v>10788.6</v>
      </c>
      <c r="Y297">
        <v>36</v>
      </c>
      <c r="Z297">
        <v>53064.194444444402</v>
      </c>
      <c r="AA297">
        <v>11.829268292682899</v>
      </c>
      <c r="AB297">
        <v>13.634825222222222</v>
      </c>
      <c r="AC297">
        <v>3</v>
      </c>
      <c r="AD297">
        <v>163.61790266666665</v>
      </c>
      <c r="AE297">
        <v>0.7863</v>
      </c>
      <c r="AF297">
        <v>0.10316307571561986</v>
      </c>
      <c r="AG297">
        <v>0.17103689858010665</v>
      </c>
      <c r="AH297">
        <v>0.2831327646337452</v>
      </c>
      <c r="AI297">
        <v>359.28219981991049</v>
      </c>
      <c r="AJ297">
        <v>5.9330225397635452</v>
      </c>
      <c r="AK297">
        <v>1.8181517960931077</v>
      </c>
      <c r="AL297">
        <v>2.0390667687335204</v>
      </c>
      <c r="AM297">
        <v>0</v>
      </c>
      <c r="AN297">
        <v>0.81071031493527002</v>
      </c>
      <c r="AO297">
        <v>23</v>
      </c>
      <c r="AP297">
        <v>3.4920634920634921E-2</v>
      </c>
      <c r="AQ297">
        <v>11.09</v>
      </c>
      <c r="AR297">
        <v>1.9080881708020774</v>
      </c>
      <c r="AS297">
        <v>-2316.4700000000012</v>
      </c>
      <c r="AT297">
        <v>0.36969602899825033</v>
      </c>
      <c r="AU297">
        <v>6497342.1100000003</v>
      </c>
    </row>
    <row r="298" spans="1:47" ht="15" x14ac:dyDescent="0.25">
      <c r="A298" t="s">
        <v>1082</v>
      </c>
      <c r="B298" t="s">
        <v>369</v>
      </c>
      <c r="C298" t="s">
        <v>102</v>
      </c>
      <c r="D298"/>
      <c r="E298">
        <v>93.234999999999999</v>
      </c>
      <c r="F298" t="s">
        <v>1538</v>
      </c>
      <c r="G298">
        <v>1072387</v>
      </c>
      <c r="H298">
        <v>0.30576706654437891</v>
      </c>
      <c r="I298">
        <v>963567</v>
      </c>
      <c r="J298">
        <v>8.3091199214726675E-3</v>
      </c>
      <c r="K298">
        <v>0.67195969112562504</v>
      </c>
      <c r="L298" s="126">
        <v>157698.79060000001</v>
      </c>
      <c r="M298">
        <v>31662</v>
      </c>
      <c r="N298">
        <v>37</v>
      </c>
      <c r="O298">
        <v>49.989999999999995</v>
      </c>
      <c r="P298">
        <v>0</v>
      </c>
      <c r="Q298">
        <v>6.9399999999999977</v>
      </c>
      <c r="R298">
        <v>10568.800000000001</v>
      </c>
      <c r="S298">
        <v>1118.2689869999999</v>
      </c>
      <c r="T298">
        <v>1426.7691105374299</v>
      </c>
      <c r="U298">
        <v>0.38852671946628897</v>
      </c>
      <c r="V298">
        <v>0.19316207147931899</v>
      </c>
      <c r="W298">
        <v>3.58211937071273E-3</v>
      </c>
      <c r="X298">
        <v>8283.5</v>
      </c>
      <c r="Y298">
        <v>76</v>
      </c>
      <c r="Z298">
        <v>48890.106578947401</v>
      </c>
      <c r="AA298">
        <v>12.455696202531598</v>
      </c>
      <c r="AB298">
        <v>14.714065618421051</v>
      </c>
      <c r="AC298">
        <v>8</v>
      </c>
      <c r="AD298">
        <v>139.78362337499999</v>
      </c>
      <c r="AE298">
        <v>0.29899999999999999</v>
      </c>
      <c r="AF298">
        <v>0.12049774659003717</v>
      </c>
      <c r="AG298">
        <v>0.18855554393827559</v>
      </c>
      <c r="AH298">
        <v>0.31736768158645945</v>
      </c>
      <c r="AI298">
        <v>163.81747337145819</v>
      </c>
      <c r="AJ298">
        <v>4.4195112231975191</v>
      </c>
      <c r="AK298">
        <v>0.68716728896458357</v>
      </c>
      <c r="AL298">
        <v>2.8469839294292325</v>
      </c>
      <c r="AM298">
        <v>1.5</v>
      </c>
      <c r="AN298">
        <v>1.0147572513373799</v>
      </c>
      <c r="AO298">
        <v>118</v>
      </c>
      <c r="AP298">
        <v>3.7475345167652857E-2</v>
      </c>
      <c r="AQ298">
        <v>3</v>
      </c>
      <c r="AR298">
        <v>1.6188053282499535</v>
      </c>
      <c r="AS298">
        <v>-6157.5200000000186</v>
      </c>
      <c r="AT298">
        <v>0.53248468663032966</v>
      </c>
      <c r="AU298">
        <v>11818710.17</v>
      </c>
    </row>
    <row r="299" spans="1:47" ht="15" x14ac:dyDescent="0.25">
      <c r="A299" t="s">
        <v>1083</v>
      </c>
      <c r="B299" t="s">
        <v>712</v>
      </c>
      <c r="C299" t="s">
        <v>100</v>
      </c>
      <c r="D299"/>
      <c r="E299">
        <v>97.666000000000011</v>
      </c>
      <c r="F299" t="s">
        <v>1538</v>
      </c>
      <c r="G299">
        <v>812873</v>
      </c>
      <c r="H299">
        <v>0.14957790702799548</v>
      </c>
      <c r="I299">
        <v>871354</v>
      </c>
      <c r="J299">
        <v>1.3826841796816243E-3</v>
      </c>
      <c r="K299">
        <v>0.80446966828406075</v>
      </c>
      <c r="L299" s="126">
        <v>108055.4599</v>
      </c>
      <c r="M299">
        <v>35998</v>
      </c>
      <c r="N299">
        <v>44</v>
      </c>
      <c r="O299">
        <v>54.64</v>
      </c>
      <c r="P299">
        <v>0</v>
      </c>
      <c r="Q299">
        <v>99.38000000000001</v>
      </c>
      <c r="R299">
        <v>9015.4</v>
      </c>
      <c r="S299">
        <v>2875.645552</v>
      </c>
      <c r="T299">
        <v>3400.7251809425902</v>
      </c>
      <c r="U299">
        <v>0.373777337492948</v>
      </c>
      <c r="V299">
        <v>0.148771516956412</v>
      </c>
      <c r="W299">
        <v>2.5501515633245199E-3</v>
      </c>
      <c r="X299">
        <v>7623.4000000000005</v>
      </c>
      <c r="Y299">
        <v>168.75</v>
      </c>
      <c r="Z299">
        <v>56157.351407407397</v>
      </c>
      <c r="AA299">
        <v>13.582914572864299</v>
      </c>
      <c r="AB299">
        <v>17.040862530370369</v>
      </c>
      <c r="AC299">
        <v>15</v>
      </c>
      <c r="AD299">
        <v>191.70970346666667</v>
      </c>
      <c r="AE299">
        <v>0.4541</v>
      </c>
      <c r="AF299">
        <v>0.10451715035231181</v>
      </c>
      <c r="AG299">
        <v>0.174894285552368</v>
      </c>
      <c r="AH299">
        <v>0.28386585305806916</v>
      </c>
      <c r="AI299">
        <v>158.12727673747742</v>
      </c>
      <c r="AJ299">
        <v>5.5391426774396439</v>
      </c>
      <c r="AK299">
        <v>1.2422387941537392</v>
      </c>
      <c r="AL299">
        <v>3.139291055115478</v>
      </c>
      <c r="AM299">
        <v>1.3</v>
      </c>
      <c r="AN299">
        <v>1.2537082967699</v>
      </c>
      <c r="AO299">
        <v>37</v>
      </c>
      <c r="AP299">
        <v>3.4235229155162895E-2</v>
      </c>
      <c r="AQ299">
        <v>47.59</v>
      </c>
      <c r="AR299">
        <v>3.9406459315950282</v>
      </c>
      <c r="AS299">
        <v>-4507.5</v>
      </c>
      <c r="AT299">
        <v>0.5544436212677345</v>
      </c>
      <c r="AU299">
        <v>25924956.420000002</v>
      </c>
    </row>
    <row r="300" spans="1:47" ht="15" x14ac:dyDescent="0.25">
      <c r="A300" t="s">
        <v>1084</v>
      </c>
      <c r="B300" t="s">
        <v>225</v>
      </c>
      <c r="C300" t="s">
        <v>145</v>
      </c>
      <c r="D300"/>
      <c r="E300">
        <v>87.408000000000001</v>
      </c>
      <c r="F300" t="s">
        <v>1542</v>
      </c>
      <c r="G300">
        <v>4684814</v>
      </c>
      <c r="H300">
        <v>0.25559715418734097</v>
      </c>
      <c r="I300">
        <v>4684814</v>
      </c>
      <c r="J300">
        <v>0</v>
      </c>
      <c r="K300">
        <v>0.76573207103755392</v>
      </c>
      <c r="L300" s="126">
        <v>171993.04370000001</v>
      </c>
      <c r="M300">
        <v>57783</v>
      </c>
      <c r="N300">
        <v>104</v>
      </c>
      <c r="O300">
        <v>48.08</v>
      </c>
      <c r="P300">
        <v>0</v>
      </c>
      <c r="Q300">
        <v>-27.02</v>
      </c>
      <c r="R300">
        <v>10151.9</v>
      </c>
      <c r="S300">
        <v>4481.3105329999999</v>
      </c>
      <c r="T300">
        <v>5182.5905228607198</v>
      </c>
      <c r="U300">
        <v>0.14497324347774701</v>
      </c>
      <c r="V300">
        <v>0.11478250284424101</v>
      </c>
      <c r="W300">
        <v>1.2001995086913599E-2</v>
      </c>
      <c r="X300">
        <v>8778.2000000000007</v>
      </c>
      <c r="Y300">
        <v>232.31</v>
      </c>
      <c r="Z300">
        <v>70250.517670354297</v>
      </c>
      <c r="AA300">
        <v>11.22</v>
      </c>
      <c r="AB300">
        <v>19.290217954457404</v>
      </c>
      <c r="AC300">
        <v>21</v>
      </c>
      <c r="AD300">
        <v>213.39573966666666</v>
      </c>
      <c r="AE300">
        <v>0.4541</v>
      </c>
      <c r="AF300">
        <v>0.11702918197860795</v>
      </c>
      <c r="AG300">
        <v>0.1306148391911657</v>
      </c>
      <c r="AH300">
        <v>0.2523915782574076</v>
      </c>
      <c r="AI300">
        <v>140.26499511052742</v>
      </c>
      <c r="AJ300">
        <v>5.0166039795027126</v>
      </c>
      <c r="AK300">
        <v>1.127397780043941</v>
      </c>
      <c r="AL300">
        <v>2.9109067551636967</v>
      </c>
      <c r="AM300">
        <v>5</v>
      </c>
      <c r="AN300">
        <v>0.723038951672201</v>
      </c>
      <c r="AO300">
        <v>16</v>
      </c>
      <c r="AP300">
        <v>0.16807195053400786</v>
      </c>
      <c r="AQ300">
        <v>201.19</v>
      </c>
      <c r="AR300">
        <v>0</v>
      </c>
      <c r="AS300">
        <v>-48188.290000000037</v>
      </c>
      <c r="AT300">
        <v>0.27253932177641693</v>
      </c>
      <c r="AU300">
        <v>45493996.810000002</v>
      </c>
    </row>
    <row r="301" spans="1:47" ht="15" x14ac:dyDescent="0.25">
      <c r="A301" t="s">
        <v>1085</v>
      </c>
      <c r="B301" t="s">
        <v>589</v>
      </c>
      <c r="C301" t="s">
        <v>136</v>
      </c>
      <c r="D301"/>
      <c r="E301">
        <v>94.629000000000005</v>
      </c>
      <c r="F301" t="s">
        <v>1538</v>
      </c>
      <c r="G301">
        <v>250533</v>
      </c>
      <c r="H301">
        <v>0.37022747137579687</v>
      </c>
      <c r="I301">
        <v>249945</v>
      </c>
      <c r="J301">
        <v>0</v>
      </c>
      <c r="K301">
        <v>0.78339782863896779</v>
      </c>
      <c r="L301" s="126">
        <v>125130.0377</v>
      </c>
      <c r="M301">
        <v>32537</v>
      </c>
      <c r="N301">
        <v>7</v>
      </c>
      <c r="O301">
        <v>2.4699999999999998</v>
      </c>
      <c r="P301">
        <v>0</v>
      </c>
      <c r="Q301">
        <v>313.2</v>
      </c>
      <c r="R301">
        <v>9132.9</v>
      </c>
      <c r="S301">
        <v>579.28015000000005</v>
      </c>
      <c r="T301">
        <v>652.84074188742909</v>
      </c>
      <c r="U301">
        <v>0.32447168438276403</v>
      </c>
      <c r="V301">
        <v>0.12081010198606</v>
      </c>
      <c r="W301">
        <v>0</v>
      </c>
      <c r="X301">
        <v>8103.8</v>
      </c>
      <c r="Y301">
        <v>35.96</v>
      </c>
      <c r="Z301">
        <v>56831.817296996698</v>
      </c>
      <c r="AA301">
        <v>4.24444444444444</v>
      </c>
      <c r="AB301">
        <v>16.109014182424918</v>
      </c>
      <c r="AC301">
        <v>7.84</v>
      </c>
      <c r="AD301">
        <v>73.887774234693879</v>
      </c>
      <c r="AE301">
        <v>0.54259999999999997</v>
      </c>
      <c r="AF301">
        <v>0.11565190877488091</v>
      </c>
      <c r="AG301">
        <v>0.13996039333266588</v>
      </c>
      <c r="AH301">
        <v>0.25706526463665808</v>
      </c>
      <c r="AI301">
        <v>201.97481305030044</v>
      </c>
      <c r="AJ301">
        <v>4.0019073504273504</v>
      </c>
      <c r="AK301">
        <v>1.0697944444444445</v>
      </c>
      <c r="AL301">
        <v>1.8826069230769231</v>
      </c>
      <c r="AM301">
        <v>0.5</v>
      </c>
      <c r="AN301">
        <v>0.72742139617937096</v>
      </c>
      <c r="AO301">
        <v>6</v>
      </c>
      <c r="AP301">
        <v>5.263157894736842E-3</v>
      </c>
      <c r="AQ301">
        <v>25.83</v>
      </c>
      <c r="AR301">
        <v>3.4575617340406075</v>
      </c>
      <c r="AS301">
        <v>1624.820000000007</v>
      </c>
      <c r="AT301">
        <v>0.50423692999741909</v>
      </c>
      <c r="AU301">
        <v>5290492.12</v>
      </c>
    </row>
    <row r="302" spans="1:47" ht="15" x14ac:dyDescent="0.25">
      <c r="A302" t="s">
        <v>1086</v>
      </c>
      <c r="B302" t="s">
        <v>677</v>
      </c>
      <c r="C302" t="s">
        <v>228</v>
      </c>
      <c r="D302"/>
      <c r="E302">
        <v>93.063000000000002</v>
      </c>
      <c r="F302" t="s">
        <v>1541</v>
      </c>
      <c r="G302">
        <v>997207</v>
      </c>
      <c r="H302">
        <v>0.90194616644693937</v>
      </c>
      <c r="I302">
        <v>841450</v>
      </c>
      <c r="J302">
        <v>5.6969964657742241E-3</v>
      </c>
      <c r="K302">
        <v>0.60037282996083574</v>
      </c>
      <c r="L302" s="126">
        <v>149106.02040000001</v>
      </c>
      <c r="M302">
        <v>38491</v>
      </c>
      <c r="N302">
        <v>20</v>
      </c>
      <c r="O302">
        <v>11.45</v>
      </c>
      <c r="P302">
        <v>0</v>
      </c>
      <c r="Q302">
        <v>35.4</v>
      </c>
      <c r="R302">
        <v>10288.800000000001</v>
      </c>
      <c r="S302">
        <v>526.08871799999997</v>
      </c>
      <c r="T302">
        <v>581.70055909548</v>
      </c>
      <c r="U302">
        <v>0.3705454162581</v>
      </c>
      <c r="V302">
        <v>0.10144999535990799</v>
      </c>
      <c r="W302">
        <v>0</v>
      </c>
      <c r="X302">
        <v>9305.2000000000007</v>
      </c>
      <c r="Y302">
        <v>38.97</v>
      </c>
      <c r="Z302">
        <v>47893.276879651006</v>
      </c>
      <c r="AA302">
        <v>12.565217391304298</v>
      </c>
      <c r="AB302">
        <v>13.499838799076212</v>
      </c>
      <c r="AC302">
        <v>3.79</v>
      </c>
      <c r="AD302">
        <v>138.80968812664906</v>
      </c>
      <c r="AE302" t="s">
        <v>1552</v>
      </c>
      <c r="AF302">
        <v>0.13673020668252439</v>
      </c>
      <c r="AG302">
        <v>9.3145956409784916E-2</v>
      </c>
      <c r="AH302">
        <v>0.23503760970542895</v>
      </c>
      <c r="AI302">
        <v>191.62357326963246</v>
      </c>
      <c r="AJ302">
        <v>6.0778412078047035</v>
      </c>
      <c r="AK302">
        <v>0.93660632272271871</v>
      </c>
      <c r="AL302">
        <v>3.2945577367549181</v>
      </c>
      <c r="AM302">
        <v>0</v>
      </c>
      <c r="AN302">
        <v>0.98044409191638904</v>
      </c>
      <c r="AO302">
        <v>39</v>
      </c>
      <c r="AP302">
        <v>3.4246575342465752E-2</v>
      </c>
      <c r="AQ302">
        <v>7.36</v>
      </c>
      <c r="AR302">
        <v>2.7383399957921313</v>
      </c>
      <c r="AS302">
        <v>750.58999999999651</v>
      </c>
      <c r="AT302">
        <v>0.66352349000995348</v>
      </c>
      <c r="AU302">
        <v>5412814.3399999999</v>
      </c>
    </row>
    <row r="303" spans="1:47" ht="15" x14ac:dyDescent="0.25">
      <c r="A303" t="s">
        <v>1087</v>
      </c>
      <c r="B303" t="s">
        <v>536</v>
      </c>
      <c r="C303" t="s">
        <v>202</v>
      </c>
      <c r="D303"/>
      <c r="E303">
        <v>94.694000000000003</v>
      </c>
      <c r="F303" t="s">
        <v>1542</v>
      </c>
      <c r="G303">
        <v>2415986</v>
      </c>
      <c r="H303">
        <v>0.64227503182926726</v>
      </c>
      <c r="I303">
        <v>2259453</v>
      </c>
      <c r="J303">
        <v>4.8744167263480367E-3</v>
      </c>
      <c r="K303">
        <v>0.58259777299816928</v>
      </c>
      <c r="L303" s="126">
        <v>87626.156000000003</v>
      </c>
      <c r="M303">
        <v>33442</v>
      </c>
      <c r="N303">
        <v>29</v>
      </c>
      <c r="O303">
        <v>22.4</v>
      </c>
      <c r="P303">
        <v>0</v>
      </c>
      <c r="Q303">
        <v>-19.989999999999981</v>
      </c>
      <c r="R303">
        <v>9406.4</v>
      </c>
      <c r="S303">
        <v>1174.661996</v>
      </c>
      <c r="T303">
        <v>1472.5215271494801</v>
      </c>
      <c r="U303">
        <v>0.46806995277984598</v>
      </c>
      <c r="V303">
        <v>0.172668310280466</v>
      </c>
      <c r="W303">
        <v>0</v>
      </c>
      <c r="X303">
        <v>7503.7</v>
      </c>
      <c r="Y303">
        <v>84.29</v>
      </c>
      <c r="Z303">
        <v>47862.451892276709</v>
      </c>
      <c r="AA303">
        <v>11.3214285714286</v>
      </c>
      <c r="AB303">
        <v>13.935959141060623</v>
      </c>
      <c r="AC303">
        <v>9</v>
      </c>
      <c r="AD303">
        <v>130.51799955555555</v>
      </c>
      <c r="AE303">
        <v>0.33229999999999998</v>
      </c>
      <c r="AF303">
        <v>0.12251305624584589</v>
      </c>
      <c r="AG303">
        <v>0.13845244599912163</v>
      </c>
      <c r="AH303">
        <v>0.26449687058475885</v>
      </c>
      <c r="AI303">
        <v>186.10119399827761</v>
      </c>
      <c r="AJ303">
        <v>4.9303065789594065</v>
      </c>
      <c r="AK303">
        <v>1.4163632745670294</v>
      </c>
      <c r="AL303">
        <v>2.0609947119475218</v>
      </c>
      <c r="AM303">
        <v>0.5</v>
      </c>
      <c r="AN303">
        <v>1.5468571773633599</v>
      </c>
      <c r="AO303">
        <v>114</v>
      </c>
      <c r="AP303">
        <v>0</v>
      </c>
      <c r="AQ303">
        <v>6.65</v>
      </c>
      <c r="AR303">
        <v>4.5570540435390035</v>
      </c>
      <c r="AS303">
        <v>-31322.619999999995</v>
      </c>
      <c r="AT303">
        <v>0.43163716839765515</v>
      </c>
      <c r="AU303">
        <v>11049350.9</v>
      </c>
    </row>
    <row r="304" spans="1:47" ht="15" x14ac:dyDescent="0.25">
      <c r="A304" t="s">
        <v>1088</v>
      </c>
      <c r="B304" t="s">
        <v>620</v>
      </c>
      <c r="C304" t="s">
        <v>141</v>
      </c>
      <c r="D304"/>
      <c r="E304">
        <v>85.984000000000009</v>
      </c>
      <c r="F304" t="s">
        <v>1542</v>
      </c>
      <c r="G304">
        <v>1879534</v>
      </c>
      <c r="H304">
        <v>0.43362692484291215</v>
      </c>
      <c r="I304">
        <v>1878185</v>
      </c>
      <c r="J304">
        <v>0</v>
      </c>
      <c r="K304">
        <v>0.76790749718545104</v>
      </c>
      <c r="L304" s="126">
        <v>66031.295100000003</v>
      </c>
      <c r="M304">
        <v>30034</v>
      </c>
      <c r="N304">
        <v>77</v>
      </c>
      <c r="O304">
        <v>185.5</v>
      </c>
      <c r="P304">
        <v>0</v>
      </c>
      <c r="Q304">
        <v>584.08999999999992</v>
      </c>
      <c r="R304">
        <v>10907.9</v>
      </c>
      <c r="S304">
        <v>3918.6595050000001</v>
      </c>
      <c r="T304">
        <v>4894.5653034530005</v>
      </c>
      <c r="U304">
        <v>0.66884819328031897</v>
      </c>
      <c r="V304">
        <v>0.136642349077992</v>
      </c>
      <c r="W304">
        <v>2.3634731183412701E-2</v>
      </c>
      <c r="X304">
        <v>8733</v>
      </c>
      <c r="Y304">
        <v>236.24</v>
      </c>
      <c r="Z304">
        <v>63056.631603454101</v>
      </c>
      <c r="AA304">
        <v>11.630036630036599</v>
      </c>
      <c r="AB304">
        <v>16.587620661192009</v>
      </c>
      <c r="AC304">
        <v>21</v>
      </c>
      <c r="AD304">
        <v>186.60283357142856</v>
      </c>
      <c r="AE304">
        <v>0.432</v>
      </c>
      <c r="AF304">
        <v>0.10976204652117258</v>
      </c>
      <c r="AG304">
        <v>0.17220480167711802</v>
      </c>
      <c r="AH304">
        <v>0.2854237764171717</v>
      </c>
      <c r="AI304">
        <v>167.25923728859416</v>
      </c>
      <c r="AJ304">
        <v>6.1299592635086473</v>
      </c>
      <c r="AK304">
        <v>1.1632343248422414</v>
      </c>
      <c r="AL304">
        <v>3.0143869692050438</v>
      </c>
      <c r="AM304">
        <v>0.5</v>
      </c>
      <c r="AN304">
        <v>1.4329116460215501</v>
      </c>
      <c r="AO304">
        <v>11</v>
      </c>
      <c r="AP304">
        <v>4.0773653946680609E-2</v>
      </c>
      <c r="AQ304">
        <v>170.27</v>
      </c>
      <c r="AR304">
        <v>4.0134712238364187</v>
      </c>
      <c r="AS304">
        <v>70514.910000000149</v>
      </c>
      <c r="AT304">
        <v>0.7279232425511114</v>
      </c>
      <c r="AU304">
        <v>42744305.109999999</v>
      </c>
    </row>
    <row r="305" spans="1:47" ht="15" x14ac:dyDescent="0.25">
      <c r="A305" t="s">
        <v>1089</v>
      </c>
      <c r="B305" t="s">
        <v>226</v>
      </c>
      <c r="C305" t="s">
        <v>145</v>
      </c>
      <c r="D305"/>
      <c r="E305">
        <v>107.101</v>
      </c>
      <c r="F305" t="s">
        <v>1538</v>
      </c>
      <c r="G305">
        <v>202078</v>
      </c>
      <c r="H305">
        <v>0.42646308082634921</v>
      </c>
      <c r="I305">
        <v>261641</v>
      </c>
      <c r="J305">
        <v>0</v>
      </c>
      <c r="K305">
        <v>0.72753669986387837</v>
      </c>
      <c r="L305" s="126">
        <v>223559.6189</v>
      </c>
      <c r="M305">
        <v>65633</v>
      </c>
      <c r="N305">
        <v>13</v>
      </c>
      <c r="O305">
        <v>5.8500000000000005</v>
      </c>
      <c r="P305">
        <v>0</v>
      </c>
      <c r="Q305">
        <v>-11.99</v>
      </c>
      <c r="R305">
        <v>12206.2</v>
      </c>
      <c r="S305">
        <v>1452.952738</v>
      </c>
      <c r="T305">
        <v>1669.2732147750501</v>
      </c>
      <c r="U305">
        <v>9.4371682859239706E-2</v>
      </c>
      <c r="V305">
        <v>0.105297568873847</v>
      </c>
      <c r="W305">
        <v>1.19175817265985E-2</v>
      </c>
      <c r="X305">
        <v>10624.4</v>
      </c>
      <c r="Y305">
        <v>95.95</v>
      </c>
      <c r="Z305">
        <v>71912.516935904088</v>
      </c>
      <c r="AA305">
        <v>8.83</v>
      </c>
      <c r="AB305">
        <v>15.142811235018238</v>
      </c>
      <c r="AC305">
        <v>9.2000000000000011</v>
      </c>
      <c r="AD305">
        <v>157.92964543478257</v>
      </c>
      <c r="AE305">
        <v>0.27689999999999998</v>
      </c>
      <c r="AF305">
        <v>0.11555480159711526</v>
      </c>
      <c r="AG305">
        <v>0.1186777813524655</v>
      </c>
      <c r="AH305">
        <v>0.23650514596648406</v>
      </c>
      <c r="AI305">
        <v>183.04105360376838</v>
      </c>
      <c r="AJ305">
        <v>5.6245078022184627</v>
      </c>
      <c r="AK305">
        <v>1.4895766121451401</v>
      </c>
      <c r="AL305">
        <v>1.2808039105094942</v>
      </c>
      <c r="AM305">
        <v>0</v>
      </c>
      <c r="AN305">
        <v>0.84894745877373901</v>
      </c>
      <c r="AO305">
        <v>3</v>
      </c>
      <c r="AP305">
        <v>3.5410764872521247E-2</v>
      </c>
      <c r="AQ305">
        <v>227</v>
      </c>
      <c r="AR305">
        <v>0</v>
      </c>
      <c r="AS305">
        <v>0</v>
      </c>
      <c r="AT305">
        <v>0</v>
      </c>
      <c r="AU305">
        <v>17735088.010000002</v>
      </c>
    </row>
    <row r="306" spans="1:47" ht="15" x14ac:dyDescent="0.25">
      <c r="A306" t="s">
        <v>1090</v>
      </c>
      <c r="B306" t="s">
        <v>425</v>
      </c>
      <c r="C306" t="s">
        <v>198</v>
      </c>
      <c r="D306"/>
      <c r="E306">
        <v>93.628</v>
      </c>
      <c r="F306" t="s">
        <v>1542</v>
      </c>
      <c r="G306">
        <v>1071309</v>
      </c>
      <c r="H306">
        <v>0.21450935412318259</v>
      </c>
      <c r="I306">
        <v>1051187</v>
      </c>
      <c r="J306">
        <v>0</v>
      </c>
      <c r="K306">
        <v>0.61967198877074436</v>
      </c>
      <c r="L306" s="126">
        <v>98886.250599999999</v>
      </c>
      <c r="M306">
        <v>40382</v>
      </c>
      <c r="N306">
        <v>28</v>
      </c>
      <c r="O306">
        <v>39.51</v>
      </c>
      <c r="P306">
        <v>0</v>
      </c>
      <c r="Q306">
        <v>51.730000000000004</v>
      </c>
      <c r="R306">
        <v>9224.4</v>
      </c>
      <c r="S306">
        <v>1505.1682450000001</v>
      </c>
      <c r="T306">
        <v>1820.08515760409</v>
      </c>
      <c r="U306">
        <v>0.38583272396900697</v>
      </c>
      <c r="V306">
        <v>0.132727448684649</v>
      </c>
      <c r="W306">
        <v>4.2091174996852299E-4</v>
      </c>
      <c r="X306">
        <v>7628.4000000000005</v>
      </c>
      <c r="Y306">
        <v>94.62</v>
      </c>
      <c r="Z306">
        <v>48792.253223420004</v>
      </c>
      <c r="AA306">
        <v>11.5729166666667</v>
      </c>
      <c r="AB306">
        <v>15.90750628831114</v>
      </c>
      <c r="AC306">
        <v>8</v>
      </c>
      <c r="AD306">
        <v>188.14603062500001</v>
      </c>
      <c r="AE306">
        <v>0.7974</v>
      </c>
      <c r="AF306">
        <v>0.11640065170360417</v>
      </c>
      <c r="AG306">
        <v>0.14205241970128948</v>
      </c>
      <c r="AH306">
        <v>0.26301064760223042</v>
      </c>
      <c r="AI306">
        <v>191.70747254238012</v>
      </c>
      <c r="AJ306">
        <v>4.6655840195181462</v>
      </c>
      <c r="AK306">
        <v>1.5094629390889682</v>
      </c>
      <c r="AL306">
        <v>2.1704510798746846</v>
      </c>
      <c r="AM306">
        <v>3.7</v>
      </c>
      <c r="AN306">
        <v>1.0529041003566999</v>
      </c>
      <c r="AO306">
        <v>31</v>
      </c>
      <c r="AP306">
        <v>4.2663891779396459E-2</v>
      </c>
      <c r="AQ306">
        <v>29.19</v>
      </c>
      <c r="AR306">
        <v>3.6240558729454402</v>
      </c>
      <c r="AS306">
        <v>126444.81999999995</v>
      </c>
      <c r="AT306">
        <v>0.55754564500528647</v>
      </c>
      <c r="AU306">
        <v>13884312.689999999</v>
      </c>
    </row>
    <row r="307" spans="1:47" ht="15" x14ac:dyDescent="0.25">
      <c r="A307" t="s">
        <v>1091</v>
      </c>
      <c r="B307" t="s">
        <v>553</v>
      </c>
      <c r="C307" t="s">
        <v>269</v>
      </c>
      <c r="D307"/>
      <c r="E307">
        <v>92.625</v>
      </c>
      <c r="F307" t="s">
        <v>1539</v>
      </c>
      <c r="G307">
        <v>1300916</v>
      </c>
      <c r="H307">
        <v>5.9186041536193439E-2</v>
      </c>
      <c r="I307">
        <v>716082</v>
      </c>
      <c r="J307">
        <v>0</v>
      </c>
      <c r="K307">
        <v>0.75236493346351485</v>
      </c>
      <c r="L307" s="126">
        <v>126282.9709</v>
      </c>
      <c r="M307">
        <v>36435</v>
      </c>
      <c r="N307">
        <v>38</v>
      </c>
      <c r="O307">
        <v>75.069999999999993</v>
      </c>
      <c r="P307">
        <v>0</v>
      </c>
      <c r="Q307">
        <v>243.58000000000004</v>
      </c>
      <c r="R307">
        <v>8527</v>
      </c>
      <c r="S307">
        <v>3056.2853</v>
      </c>
      <c r="T307">
        <v>3586.8452482295202</v>
      </c>
      <c r="U307">
        <v>0.42360628930813499</v>
      </c>
      <c r="V307">
        <v>9.5785190930964506E-2</v>
      </c>
      <c r="W307">
        <v>1.3177081341195499E-2</v>
      </c>
      <c r="X307">
        <v>7265.7</v>
      </c>
      <c r="Y307">
        <v>147.26</v>
      </c>
      <c r="Z307">
        <v>64147.824935488301</v>
      </c>
      <c r="AA307">
        <v>13.4709677419355</v>
      </c>
      <c r="AB307">
        <v>20.754348091810403</v>
      </c>
      <c r="AC307">
        <v>17.5</v>
      </c>
      <c r="AD307">
        <v>174.64487428571428</v>
      </c>
      <c r="AE307">
        <v>0.443</v>
      </c>
      <c r="AF307">
        <v>0.11744103473979046</v>
      </c>
      <c r="AG307">
        <v>0.14070380587245832</v>
      </c>
      <c r="AH307">
        <v>0.26729482752067923</v>
      </c>
      <c r="AI307">
        <v>137.28921184157775</v>
      </c>
      <c r="AJ307">
        <v>5.2850349027037984</v>
      </c>
      <c r="AK307">
        <v>1.5272137179899665</v>
      </c>
      <c r="AL307">
        <v>2.1081879669681478</v>
      </c>
      <c r="AM307">
        <v>1.5</v>
      </c>
      <c r="AN307">
        <v>0.77405984543939199</v>
      </c>
      <c r="AO307">
        <v>45</v>
      </c>
      <c r="AP307">
        <v>4.1249263406010605E-3</v>
      </c>
      <c r="AQ307">
        <v>29.6</v>
      </c>
      <c r="AR307">
        <v>3.6915770715650016</v>
      </c>
      <c r="AS307">
        <v>-22901.679999999935</v>
      </c>
      <c r="AT307">
        <v>0.39334969444406542</v>
      </c>
      <c r="AU307">
        <v>26060930.66</v>
      </c>
    </row>
    <row r="308" spans="1:47" ht="15" x14ac:dyDescent="0.25">
      <c r="A308" t="s">
        <v>1092</v>
      </c>
      <c r="B308" t="s">
        <v>678</v>
      </c>
      <c r="C308" t="s">
        <v>228</v>
      </c>
      <c r="D308"/>
      <c r="E308">
        <v>90.65</v>
      </c>
      <c r="F308" t="s">
        <v>1540</v>
      </c>
      <c r="G308">
        <v>920035</v>
      </c>
      <c r="H308">
        <v>0.15629747435141725</v>
      </c>
      <c r="I308">
        <v>920035</v>
      </c>
      <c r="J308">
        <v>0</v>
      </c>
      <c r="K308">
        <v>0.74149979888596806</v>
      </c>
      <c r="L308" s="126">
        <v>94635.756699999998</v>
      </c>
      <c r="M308">
        <v>29275</v>
      </c>
      <c r="N308">
        <v>48</v>
      </c>
      <c r="O308">
        <v>195.79000000000002</v>
      </c>
      <c r="P308">
        <v>0</v>
      </c>
      <c r="Q308">
        <v>-80.680000000000007</v>
      </c>
      <c r="R308">
        <v>9949.1</v>
      </c>
      <c r="S308">
        <v>3107.8343180000002</v>
      </c>
      <c r="T308">
        <v>3738.8867500117003</v>
      </c>
      <c r="U308">
        <v>0.54961112569836801</v>
      </c>
      <c r="V308">
        <v>0.14068250050130199</v>
      </c>
      <c r="W308">
        <v>2.1453685485688101E-4</v>
      </c>
      <c r="X308">
        <v>8269.9</v>
      </c>
      <c r="Y308">
        <v>222.76</v>
      </c>
      <c r="Z308">
        <v>48475.391677141299</v>
      </c>
      <c r="AA308">
        <v>11.924107142857098</v>
      </c>
      <c r="AB308">
        <v>13.951491820793681</v>
      </c>
      <c r="AC308">
        <v>17.25</v>
      </c>
      <c r="AD308">
        <v>180.16430828985509</v>
      </c>
      <c r="AE308">
        <v>0.47620000000000001</v>
      </c>
      <c r="AF308">
        <v>0.15115239530889096</v>
      </c>
      <c r="AG308">
        <v>0.21913605212734688</v>
      </c>
      <c r="AH308">
        <v>0.37332027338438217</v>
      </c>
      <c r="AI308">
        <v>196.29006490686419</v>
      </c>
      <c r="AJ308">
        <v>4.7568424210334781</v>
      </c>
      <c r="AK308">
        <v>1.2213905222142265</v>
      </c>
      <c r="AL308">
        <v>2.6327366536783834</v>
      </c>
      <c r="AM308">
        <v>0.5</v>
      </c>
      <c r="AN308">
        <v>1.45915461735514</v>
      </c>
      <c r="AO308">
        <v>49</v>
      </c>
      <c r="AP308">
        <v>2.5322740814299902E-2</v>
      </c>
      <c r="AQ308">
        <v>39.369999999999997</v>
      </c>
      <c r="AR308">
        <v>4.3568808163055257</v>
      </c>
      <c r="AS308">
        <v>-88221.689999999944</v>
      </c>
      <c r="AT308">
        <v>0.60527322128916938</v>
      </c>
      <c r="AU308">
        <v>30920045.379999999</v>
      </c>
    </row>
    <row r="309" spans="1:47" ht="15" x14ac:dyDescent="0.25">
      <c r="A309" t="s">
        <v>1093</v>
      </c>
      <c r="B309" t="s">
        <v>584</v>
      </c>
      <c r="C309" t="s">
        <v>223</v>
      </c>
      <c r="D309"/>
      <c r="E309">
        <v>88.152000000000001</v>
      </c>
      <c r="F309" t="s">
        <v>1542</v>
      </c>
      <c r="G309">
        <v>-664616</v>
      </c>
      <c r="H309">
        <v>0.29452082791559686</v>
      </c>
      <c r="I309">
        <v>-664616</v>
      </c>
      <c r="J309">
        <v>2.3514502441186274E-3</v>
      </c>
      <c r="K309">
        <v>0.79661442442578101</v>
      </c>
      <c r="L309" s="126">
        <v>256309.44270000001</v>
      </c>
      <c r="M309">
        <v>40329</v>
      </c>
      <c r="N309">
        <v>42</v>
      </c>
      <c r="O309">
        <v>57.04</v>
      </c>
      <c r="P309">
        <v>0</v>
      </c>
      <c r="Q309">
        <v>-22.340000000000003</v>
      </c>
      <c r="R309">
        <v>11606.1</v>
      </c>
      <c r="S309">
        <v>1188.96631</v>
      </c>
      <c r="T309">
        <v>1424.57359045524</v>
      </c>
      <c r="U309">
        <v>0.52692484196629596</v>
      </c>
      <c r="V309">
        <v>0.12926009821085699</v>
      </c>
      <c r="W309">
        <v>2.8683773218099E-3</v>
      </c>
      <c r="X309">
        <v>9686.6</v>
      </c>
      <c r="Y309">
        <v>85.54</v>
      </c>
      <c r="Z309">
        <v>49032.8150572831</v>
      </c>
      <c r="AA309">
        <v>8.4470588235294102</v>
      </c>
      <c r="AB309">
        <v>13.899536006546644</v>
      </c>
      <c r="AC309">
        <v>15.25</v>
      </c>
      <c r="AD309">
        <v>77.965003934426235</v>
      </c>
      <c r="AE309">
        <v>0.47620000000000001</v>
      </c>
      <c r="AF309">
        <v>0.12373189391588178</v>
      </c>
      <c r="AG309">
        <v>0.13901465328351462</v>
      </c>
      <c r="AH309">
        <v>0.26601583176621524</v>
      </c>
      <c r="AI309">
        <v>138.54303407469973</v>
      </c>
      <c r="AJ309">
        <v>6.5332515192171101</v>
      </c>
      <c r="AK309">
        <v>1.2640049659124712</v>
      </c>
      <c r="AL309">
        <v>3.07687044310752</v>
      </c>
      <c r="AM309">
        <v>2.5</v>
      </c>
      <c r="AN309">
        <v>1.3054126163561</v>
      </c>
      <c r="AO309">
        <v>248</v>
      </c>
      <c r="AP309">
        <v>1.0126582278481013E-2</v>
      </c>
      <c r="AQ309">
        <v>3.15</v>
      </c>
      <c r="AR309">
        <v>5.1395292805256174</v>
      </c>
      <c r="AS309">
        <v>9963.7600000000093</v>
      </c>
      <c r="AT309">
        <v>0.50699034899016138</v>
      </c>
      <c r="AU309">
        <v>13799218.109999999</v>
      </c>
    </row>
    <row r="310" spans="1:47" ht="15" x14ac:dyDescent="0.25">
      <c r="A310" t="s">
        <v>1094</v>
      </c>
      <c r="B310" t="s">
        <v>95</v>
      </c>
      <c r="C310" t="s">
        <v>96</v>
      </c>
      <c r="D310"/>
      <c r="E310">
        <v>86.028000000000006</v>
      </c>
      <c r="F310" t="s">
        <v>1538</v>
      </c>
      <c r="G310">
        <v>-31581</v>
      </c>
      <c r="H310">
        <v>0.33615054837774289</v>
      </c>
      <c r="I310">
        <v>-215655</v>
      </c>
      <c r="J310">
        <v>3.6014435451311882E-3</v>
      </c>
      <c r="K310">
        <v>0.59194694038049789</v>
      </c>
      <c r="L310">
        <v>0</v>
      </c>
      <c r="M310">
        <v>27819</v>
      </c>
      <c r="N310">
        <v>12</v>
      </c>
      <c r="O310">
        <v>25.15</v>
      </c>
      <c r="P310">
        <v>0</v>
      </c>
      <c r="Q310">
        <v>58.740000000000009</v>
      </c>
      <c r="R310">
        <v>12119.2</v>
      </c>
      <c r="S310">
        <v>888.29698800000006</v>
      </c>
      <c r="T310">
        <v>1252.24113806586</v>
      </c>
      <c r="U310">
        <v>0.99702945519837805</v>
      </c>
      <c r="V310">
        <v>0.19421503993662101</v>
      </c>
      <c r="W310">
        <v>0</v>
      </c>
      <c r="X310">
        <v>8596.9</v>
      </c>
      <c r="Y310">
        <v>62</v>
      </c>
      <c r="Z310">
        <v>54509.822580645203</v>
      </c>
      <c r="AA310">
        <v>13.0769230769231</v>
      </c>
      <c r="AB310">
        <v>14.327370774193549</v>
      </c>
      <c r="AC310">
        <v>7</v>
      </c>
      <c r="AD310">
        <v>126.89956971428572</v>
      </c>
      <c r="AE310">
        <v>0.40970000000000001</v>
      </c>
      <c r="AF310">
        <v>0.11074723762371147</v>
      </c>
      <c r="AG310">
        <v>0.21577657942366604</v>
      </c>
      <c r="AH310">
        <v>0.33329244797323626</v>
      </c>
      <c r="AI310">
        <v>220.76625571086592</v>
      </c>
      <c r="AJ310">
        <v>5.6053031523767762</v>
      </c>
      <c r="AK310">
        <v>1.5918737315533436</v>
      </c>
      <c r="AL310">
        <v>2.5566593576943082</v>
      </c>
      <c r="AM310">
        <v>0</v>
      </c>
      <c r="AN310">
        <v>1.4346955069559599</v>
      </c>
      <c r="AO310">
        <v>115</v>
      </c>
      <c r="AP310">
        <v>0</v>
      </c>
      <c r="AQ310">
        <v>3.02</v>
      </c>
      <c r="AR310">
        <v>3.8619313544636369</v>
      </c>
      <c r="AS310">
        <v>87280.109999999986</v>
      </c>
      <c r="AT310">
        <v>0.78133278051321664</v>
      </c>
      <c r="AU310">
        <v>10765418.949999999</v>
      </c>
    </row>
    <row r="311" spans="1:47" ht="15" x14ac:dyDescent="0.25">
      <c r="A311" t="s">
        <v>1095</v>
      </c>
      <c r="B311" t="s">
        <v>724</v>
      </c>
      <c r="C311" t="s">
        <v>98</v>
      </c>
      <c r="D311"/>
      <c r="E311">
        <v>103.82000000000001</v>
      </c>
      <c r="F311" t="s">
        <v>1542</v>
      </c>
      <c r="G311">
        <v>1410989</v>
      </c>
      <c r="H311">
        <v>0.27813122842639332</v>
      </c>
      <c r="I311">
        <v>1403860</v>
      </c>
      <c r="J311">
        <v>0</v>
      </c>
      <c r="K311">
        <v>0.69284623203015427</v>
      </c>
      <c r="L311" s="126">
        <v>142181.65969999999</v>
      </c>
      <c r="M311">
        <v>40659</v>
      </c>
      <c r="N311">
        <v>12</v>
      </c>
      <c r="O311">
        <v>45.029999999999994</v>
      </c>
      <c r="P311">
        <v>0</v>
      </c>
      <c r="Q311">
        <v>111.64999999999999</v>
      </c>
      <c r="R311">
        <v>9780.4</v>
      </c>
      <c r="S311">
        <v>1319.495191</v>
      </c>
      <c r="T311">
        <v>1553.7264719706</v>
      </c>
      <c r="U311">
        <v>0.234443783584809</v>
      </c>
      <c r="V311">
        <v>0.15902798618081501</v>
      </c>
      <c r="W311">
        <v>2.3011648854126101E-3</v>
      </c>
      <c r="X311">
        <v>8305.9</v>
      </c>
      <c r="Y311">
        <v>80.61</v>
      </c>
      <c r="Z311">
        <v>51104.361431584206</v>
      </c>
      <c r="AA311">
        <v>8.0344827586206886</v>
      </c>
      <c r="AB311">
        <v>16.368877198858701</v>
      </c>
      <c r="AC311">
        <v>9.5</v>
      </c>
      <c r="AD311">
        <v>138.89423063157895</v>
      </c>
      <c r="AE311">
        <v>0.35439999999999999</v>
      </c>
      <c r="AF311">
        <v>0.11180661766356187</v>
      </c>
      <c r="AG311">
        <v>0.16411077795789417</v>
      </c>
      <c r="AH311">
        <v>0.27952309581227336</v>
      </c>
      <c r="AI311">
        <v>149.38667555932003</v>
      </c>
      <c r="AJ311">
        <v>7.3493217664814958</v>
      </c>
      <c r="AK311">
        <v>1.0647129340740178</v>
      </c>
      <c r="AL311">
        <v>4.2590342186033538</v>
      </c>
      <c r="AM311">
        <v>1</v>
      </c>
      <c r="AN311">
        <v>0.82587146063123995</v>
      </c>
      <c r="AO311">
        <v>14</v>
      </c>
      <c r="AP311">
        <v>3.2851511169513799E-2</v>
      </c>
      <c r="AQ311">
        <v>42.57</v>
      </c>
      <c r="AR311">
        <v>4.4219812321501433</v>
      </c>
      <c r="AS311">
        <v>-20096.740000000049</v>
      </c>
      <c r="AT311">
        <v>0.34276576440950268</v>
      </c>
      <c r="AU311">
        <v>12905149.49</v>
      </c>
    </row>
    <row r="312" spans="1:47" ht="15" x14ac:dyDescent="0.25">
      <c r="A312" t="s">
        <v>1096</v>
      </c>
      <c r="B312" t="s">
        <v>227</v>
      </c>
      <c r="C312" t="s">
        <v>228</v>
      </c>
      <c r="D312"/>
      <c r="E312">
        <v>76.939000000000007</v>
      </c>
      <c r="F312" t="s">
        <v>1542</v>
      </c>
      <c r="G312">
        <v>4594070</v>
      </c>
      <c r="H312">
        <v>0.2065788991108935</v>
      </c>
      <c r="I312">
        <v>5318282</v>
      </c>
      <c r="J312">
        <v>4.5578216914856313E-2</v>
      </c>
      <c r="K312">
        <v>0.55966552709468964</v>
      </c>
      <c r="L312" s="126">
        <v>78331.094100000002</v>
      </c>
      <c r="M312">
        <v>24231</v>
      </c>
      <c r="N312">
        <v>95</v>
      </c>
      <c r="O312">
        <v>913.23</v>
      </c>
      <c r="P312">
        <v>192.31</v>
      </c>
      <c r="Q312">
        <v>-311.24</v>
      </c>
      <c r="R312">
        <v>13295.2</v>
      </c>
      <c r="S312">
        <v>3438.9122090000001</v>
      </c>
      <c r="T312">
        <v>4839.914005805681</v>
      </c>
      <c r="U312">
        <v>0.83868116855436703</v>
      </c>
      <c r="V312">
        <v>0.23794341939247801</v>
      </c>
      <c r="W312">
        <v>2.4778762824183499E-3</v>
      </c>
      <c r="X312">
        <v>9446.6</v>
      </c>
      <c r="Y312">
        <v>264.74</v>
      </c>
      <c r="Z312">
        <v>52300.336178892503</v>
      </c>
      <c r="AA312">
        <v>15.387323943661999</v>
      </c>
      <c r="AB312">
        <v>12.989771885623631</v>
      </c>
      <c r="AC312">
        <v>20</v>
      </c>
      <c r="AD312">
        <v>171.94561045</v>
      </c>
      <c r="AE312" t="s">
        <v>1552</v>
      </c>
      <c r="AF312">
        <v>0.12418538220453766</v>
      </c>
      <c r="AG312">
        <v>0.22036487919767692</v>
      </c>
      <c r="AH312">
        <v>0.35197195176421864</v>
      </c>
      <c r="AI312">
        <v>256.74775811062295</v>
      </c>
      <c r="AJ312">
        <v>4.4220569057901331</v>
      </c>
      <c r="AK312">
        <v>0.9919916800028995</v>
      </c>
      <c r="AL312">
        <v>2.1726817550142536</v>
      </c>
      <c r="AM312">
        <v>3.2</v>
      </c>
      <c r="AN312">
        <v>1.06559759050551</v>
      </c>
      <c r="AO312">
        <v>19</v>
      </c>
      <c r="AP312">
        <v>0.14464845499328258</v>
      </c>
      <c r="AQ312">
        <v>103.58</v>
      </c>
      <c r="AR312">
        <v>2.6137869275663719</v>
      </c>
      <c r="AS312">
        <v>482191.7799999998</v>
      </c>
      <c r="AT312">
        <v>0.67837989082229833</v>
      </c>
      <c r="AU312">
        <v>45720956.520000003</v>
      </c>
    </row>
    <row r="313" spans="1:47" ht="15" x14ac:dyDescent="0.25">
      <c r="A313" t="s">
        <v>1097</v>
      </c>
      <c r="B313" t="s">
        <v>229</v>
      </c>
      <c r="C313" t="s">
        <v>109</v>
      </c>
      <c r="D313"/>
      <c r="E313">
        <v>69.265000000000001</v>
      </c>
      <c r="F313" t="s">
        <v>1538</v>
      </c>
      <c r="G313">
        <v>1320570</v>
      </c>
      <c r="H313">
        <v>7.5114457538469459E-2</v>
      </c>
      <c r="I313">
        <v>1274926</v>
      </c>
      <c r="J313">
        <v>5.8693261823992884E-2</v>
      </c>
      <c r="K313">
        <v>0.65874310002543079</v>
      </c>
      <c r="L313" s="126">
        <v>68829.484800000006</v>
      </c>
      <c r="M313">
        <v>28700</v>
      </c>
      <c r="N313">
        <v>0</v>
      </c>
      <c r="O313">
        <v>573.95999999999992</v>
      </c>
      <c r="P313">
        <v>118.92</v>
      </c>
      <c r="Q313">
        <v>-109.37</v>
      </c>
      <c r="R313">
        <v>10594.6</v>
      </c>
      <c r="S313">
        <v>3509.9864790000001</v>
      </c>
      <c r="T313">
        <v>4504.7334840743897</v>
      </c>
      <c r="U313">
        <v>0.70357606839088904</v>
      </c>
      <c r="V313">
        <v>0.15418145290240001</v>
      </c>
      <c r="W313">
        <v>1.0416763773522201E-3</v>
      </c>
      <c r="X313">
        <v>8255.1</v>
      </c>
      <c r="Y313">
        <v>185</v>
      </c>
      <c r="Z313">
        <v>61276.968783783799</v>
      </c>
      <c r="AA313">
        <v>11.3027027027027</v>
      </c>
      <c r="AB313">
        <v>18.972899886486488</v>
      </c>
      <c r="AC313">
        <v>30</v>
      </c>
      <c r="AD313">
        <v>116.9995493</v>
      </c>
      <c r="AE313">
        <v>0.31009999999999999</v>
      </c>
      <c r="AF313">
        <v>0.1168691104363565</v>
      </c>
      <c r="AG313">
        <v>0.14706899749993574</v>
      </c>
      <c r="AH313">
        <v>0.27473851141515254</v>
      </c>
      <c r="AI313">
        <v>151.85243680820457</v>
      </c>
      <c r="AJ313">
        <v>6.221673902439024</v>
      </c>
      <c r="AK313">
        <v>1.7931746153846155</v>
      </c>
      <c r="AL313">
        <v>3.1831922514071294</v>
      </c>
      <c r="AM313">
        <v>1.5</v>
      </c>
      <c r="AN313">
        <v>0.82851915201271997</v>
      </c>
      <c r="AO313">
        <v>5</v>
      </c>
      <c r="AP313">
        <v>0.14448051948051949</v>
      </c>
      <c r="AQ313">
        <v>185.6</v>
      </c>
      <c r="AR313">
        <v>2.915657009003227</v>
      </c>
      <c r="AS313">
        <v>91815.199999999721</v>
      </c>
      <c r="AT313">
        <v>0.82236784023805343</v>
      </c>
      <c r="AU313">
        <v>37186905.310000002</v>
      </c>
    </row>
    <row r="314" spans="1:47" ht="15" x14ac:dyDescent="0.25">
      <c r="A314" t="s">
        <v>1098</v>
      </c>
      <c r="B314" t="s">
        <v>403</v>
      </c>
      <c r="C314" t="s">
        <v>102</v>
      </c>
      <c r="D314"/>
      <c r="E314">
        <v>92.42</v>
      </c>
      <c r="F314" t="s">
        <v>1538</v>
      </c>
      <c r="G314">
        <v>679822</v>
      </c>
      <c r="H314">
        <v>0.2126062010886289</v>
      </c>
      <c r="I314">
        <v>610567</v>
      </c>
      <c r="J314">
        <v>0</v>
      </c>
      <c r="K314">
        <v>0.65596863515584514</v>
      </c>
      <c r="L314" s="126">
        <v>149464.9455</v>
      </c>
      <c r="M314">
        <v>36987</v>
      </c>
      <c r="N314">
        <v>0</v>
      </c>
      <c r="O314">
        <v>38.81</v>
      </c>
      <c r="P314">
        <v>0</v>
      </c>
      <c r="Q314">
        <v>19.97999999999999</v>
      </c>
      <c r="R314">
        <v>8554.6</v>
      </c>
      <c r="S314">
        <v>936.03360799999996</v>
      </c>
      <c r="T314">
        <v>1080.0998196391099</v>
      </c>
      <c r="U314">
        <v>0.46370876140592598</v>
      </c>
      <c r="V314">
        <v>9.5064019325254795E-2</v>
      </c>
      <c r="W314">
        <v>0</v>
      </c>
      <c r="X314">
        <v>7413.6</v>
      </c>
      <c r="Y314">
        <v>52.31</v>
      </c>
      <c r="Z314">
        <v>48568.269546931806</v>
      </c>
      <c r="AA314">
        <v>8.328125</v>
      </c>
      <c r="AB314">
        <v>17.893970713056774</v>
      </c>
      <c r="AC314">
        <v>9.56</v>
      </c>
      <c r="AD314">
        <v>97.91146527196652</v>
      </c>
      <c r="AE314">
        <v>0.31009999999999999</v>
      </c>
      <c r="AF314">
        <v>0.12168691161904294</v>
      </c>
      <c r="AG314">
        <v>0.1837447056958571</v>
      </c>
      <c r="AH314">
        <v>0.30874953872430105</v>
      </c>
      <c r="AI314">
        <v>193.08281076164096</v>
      </c>
      <c r="AJ314">
        <v>3.7391157625655667</v>
      </c>
      <c r="AK314">
        <v>0.85672614700219119</v>
      </c>
      <c r="AL314">
        <v>2.1623953699400218</v>
      </c>
      <c r="AM314">
        <v>4.5</v>
      </c>
      <c r="AN314">
        <v>1.27791328320863</v>
      </c>
      <c r="AO314">
        <v>101</v>
      </c>
      <c r="AP314">
        <v>5.454545454545455E-3</v>
      </c>
      <c r="AQ314">
        <v>5.24</v>
      </c>
      <c r="AR314">
        <v>3.5453121468926554</v>
      </c>
      <c r="AS314">
        <v>-11971.820000000007</v>
      </c>
      <c r="AT314">
        <v>0.5106298134827939</v>
      </c>
      <c r="AU314">
        <v>8007392.96</v>
      </c>
    </row>
    <row r="315" spans="1:47" ht="15" x14ac:dyDescent="0.25">
      <c r="A315" t="s">
        <v>1099</v>
      </c>
      <c r="B315" t="s">
        <v>742</v>
      </c>
      <c r="C315" t="s">
        <v>192</v>
      </c>
      <c r="D315"/>
      <c r="E315">
        <v>104.754</v>
      </c>
      <c r="F315" t="s">
        <v>1539</v>
      </c>
      <c r="G315">
        <v>-24048</v>
      </c>
      <c r="H315">
        <v>0.38535781158922106</v>
      </c>
      <c r="I315">
        <v>-13596</v>
      </c>
      <c r="J315">
        <v>0</v>
      </c>
      <c r="K315">
        <v>0.73963602101685322</v>
      </c>
      <c r="L315" s="126">
        <v>129459.2711</v>
      </c>
      <c r="M315">
        <v>36104</v>
      </c>
      <c r="N315">
        <v>13</v>
      </c>
      <c r="O315">
        <v>19.25</v>
      </c>
      <c r="P315">
        <v>0</v>
      </c>
      <c r="Q315">
        <v>18.829999999999998</v>
      </c>
      <c r="R315">
        <v>11300.9</v>
      </c>
      <c r="S315">
        <v>736.19834800000001</v>
      </c>
      <c r="T315">
        <v>863.06413464772311</v>
      </c>
      <c r="U315">
        <v>0.41641001889344098</v>
      </c>
      <c r="V315">
        <v>0.126131709276805</v>
      </c>
      <c r="W315">
        <v>0</v>
      </c>
      <c r="X315">
        <v>9639.7000000000007</v>
      </c>
      <c r="Y315">
        <v>51</v>
      </c>
      <c r="Z315">
        <v>56699.980392156904</v>
      </c>
      <c r="AA315">
        <v>12.962264150943399</v>
      </c>
      <c r="AB315">
        <v>14.435261725490196</v>
      </c>
      <c r="AC315">
        <v>5</v>
      </c>
      <c r="AD315">
        <v>147.23966960000001</v>
      </c>
      <c r="AE315">
        <v>0.73099999999999998</v>
      </c>
      <c r="AF315">
        <v>0.11018740967662176</v>
      </c>
      <c r="AG315">
        <v>0.15205312136826848</v>
      </c>
      <c r="AH315">
        <v>0.26837715894285824</v>
      </c>
      <c r="AI315">
        <v>236.6237311904427</v>
      </c>
      <c r="AJ315">
        <v>6.3288176369961304</v>
      </c>
      <c r="AK315">
        <v>2.6109145704412122</v>
      </c>
      <c r="AL315">
        <v>1.6475171352797329</v>
      </c>
      <c r="AM315">
        <v>5.5</v>
      </c>
      <c r="AN315">
        <v>2.05532534901264</v>
      </c>
      <c r="AO315">
        <v>78</v>
      </c>
      <c r="AP315">
        <v>2.0161290322580645E-3</v>
      </c>
      <c r="AQ315">
        <v>6.32</v>
      </c>
      <c r="AR315">
        <v>2.6307566027964788</v>
      </c>
      <c r="AS315">
        <v>73829.619999999966</v>
      </c>
      <c r="AT315">
        <v>0.58783222250739298</v>
      </c>
      <c r="AU315">
        <v>8319698.2999999998</v>
      </c>
    </row>
    <row r="316" spans="1:47" ht="15" x14ac:dyDescent="0.25">
      <c r="A316" t="s">
        <v>1100</v>
      </c>
      <c r="B316" t="s">
        <v>476</v>
      </c>
      <c r="C316" t="s">
        <v>204</v>
      </c>
      <c r="D316"/>
      <c r="E316">
        <v>91.784000000000006</v>
      </c>
      <c r="F316" t="s">
        <v>1539</v>
      </c>
      <c r="G316">
        <v>154865</v>
      </c>
      <c r="H316">
        <v>0.17917743731775901</v>
      </c>
      <c r="I316">
        <v>154865</v>
      </c>
      <c r="J316">
        <v>1.4916654435747179E-2</v>
      </c>
      <c r="K316">
        <v>0.68822621581531851</v>
      </c>
      <c r="L316" s="126">
        <v>153725.4516</v>
      </c>
      <c r="M316">
        <v>35091</v>
      </c>
      <c r="N316">
        <v>25</v>
      </c>
      <c r="O316">
        <v>56.22</v>
      </c>
      <c r="P316">
        <v>0</v>
      </c>
      <c r="Q316">
        <v>94.490000000000009</v>
      </c>
      <c r="R316">
        <v>12123.6</v>
      </c>
      <c r="S316">
        <v>1132.6699570000001</v>
      </c>
      <c r="T316">
        <v>1315.6429288245001</v>
      </c>
      <c r="U316">
        <v>0.34360706805610097</v>
      </c>
      <c r="V316">
        <v>0.15095885870662301</v>
      </c>
      <c r="W316">
        <v>0</v>
      </c>
      <c r="X316">
        <v>10437.5</v>
      </c>
      <c r="Y316">
        <v>75</v>
      </c>
      <c r="Z316">
        <v>56335.666666666708</v>
      </c>
      <c r="AA316">
        <v>12.3333333333333</v>
      </c>
      <c r="AB316">
        <v>15.102266093333334</v>
      </c>
      <c r="AC316">
        <v>10</v>
      </c>
      <c r="AD316">
        <v>113.26699570000001</v>
      </c>
      <c r="AE316">
        <v>0.59809999999999997</v>
      </c>
      <c r="AF316">
        <v>0.11590219199920644</v>
      </c>
      <c r="AG316">
        <v>0.16552692190176316</v>
      </c>
      <c r="AH316">
        <v>0.29166054244613077</v>
      </c>
      <c r="AI316">
        <v>131.43281419266953</v>
      </c>
      <c r="AJ316">
        <v>9.5994216430442663</v>
      </c>
      <c r="AK316">
        <v>1.5106693087929066</v>
      </c>
      <c r="AL316">
        <v>5.378140055081615</v>
      </c>
      <c r="AM316">
        <v>1.5</v>
      </c>
      <c r="AN316">
        <v>0.76469303036923697</v>
      </c>
      <c r="AO316">
        <v>75</v>
      </c>
      <c r="AP316">
        <v>2.9357798165137616E-2</v>
      </c>
      <c r="AQ316">
        <v>6.27</v>
      </c>
      <c r="AR316">
        <v>3.260119504998833</v>
      </c>
      <c r="AS316">
        <v>-2584.1199999999953</v>
      </c>
      <c r="AT316">
        <v>0.57508661663331584</v>
      </c>
      <c r="AU316">
        <v>13732005.93</v>
      </c>
    </row>
    <row r="317" spans="1:47" ht="15" x14ac:dyDescent="0.25">
      <c r="A317" t="s">
        <v>1101</v>
      </c>
      <c r="B317" t="s">
        <v>230</v>
      </c>
      <c r="C317" t="s">
        <v>145</v>
      </c>
      <c r="D317"/>
      <c r="E317">
        <v>103.94500000000001</v>
      </c>
      <c r="F317" t="s">
        <v>1538</v>
      </c>
      <c r="G317">
        <v>2703786</v>
      </c>
      <c r="H317">
        <v>0.52070708324638004</v>
      </c>
      <c r="I317">
        <v>2703786</v>
      </c>
      <c r="J317">
        <v>1.3068288953023728E-2</v>
      </c>
      <c r="K317">
        <v>0.64754480417214944</v>
      </c>
      <c r="L317" s="126">
        <v>205401.8266</v>
      </c>
      <c r="M317">
        <v>57233</v>
      </c>
      <c r="N317">
        <v>15</v>
      </c>
      <c r="O317">
        <v>10.97</v>
      </c>
      <c r="P317">
        <v>0</v>
      </c>
      <c r="Q317">
        <v>-6.75</v>
      </c>
      <c r="R317">
        <v>12150.4</v>
      </c>
      <c r="S317">
        <v>1720.6393660000001</v>
      </c>
      <c r="T317">
        <v>1922.0729389578701</v>
      </c>
      <c r="U317">
        <v>0.10730788778198901</v>
      </c>
      <c r="V317">
        <v>8.7537490991008701E-2</v>
      </c>
      <c r="W317">
        <v>2.9058965514799202E-3</v>
      </c>
      <c r="X317">
        <v>10877</v>
      </c>
      <c r="Y317">
        <v>113.39</v>
      </c>
      <c r="Z317">
        <v>69060.696710468299</v>
      </c>
      <c r="AA317">
        <v>11.789473684210499</v>
      </c>
      <c r="AB317">
        <v>15.174524790545904</v>
      </c>
      <c r="AC317">
        <v>8.3000000000000007</v>
      </c>
      <c r="AD317">
        <v>207.30594771084336</v>
      </c>
      <c r="AE317" t="s">
        <v>1552</v>
      </c>
      <c r="AF317">
        <v>0.1248154466339849</v>
      </c>
      <c r="AG317">
        <v>0.10610985038776648</v>
      </c>
      <c r="AH317">
        <v>0.23330295251417887</v>
      </c>
      <c r="AI317">
        <v>157.21016579368438</v>
      </c>
      <c r="AJ317">
        <v>8.4676508491619291</v>
      </c>
      <c r="AK317">
        <v>1.9812251295739032</v>
      </c>
      <c r="AL317">
        <v>2.6105868348478012</v>
      </c>
      <c r="AM317">
        <v>0</v>
      </c>
      <c r="AN317">
        <v>0.62786224099015098</v>
      </c>
      <c r="AO317">
        <v>4</v>
      </c>
      <c r="AP317">
        <v>7.4626865671641784E-2</v>
      </c>
      <c r="AQ317">
        <v>99</v>
      </c>
      <c r="AR317">
        <v>0</v>
      </c>
      <c r="AS317">
        <v>8015.210000000021</v>
      </c>
      <c r="AT317">
        <v>0.17344650760994437</v>
      </c>
      <c r="AU317">
        <v>20906372.800000001</v>
      </c>
    </row>
    <row r="318" spans="1:47" ht="15" x14ac:dyDescent="0.25">
      <c r="A318" t="s">
        <v>1102</v>
      </c>
      <c r="B318" t="s">
        <v>231</v>
      </c>
      <c r="C318" t="s">
        <v>119</v>
      </c>
      <c r="D318"/>
      <c r="E318">
        <v>89.778000000000006</v>
      </c>
      <c r="F318" t="s">
        <v>1542</v>
      </c>
      <c r="G318">
        <v>828539</v>
      </c>
      <c r="H318">
        <v>0.17209437537484623</v>
      </c>
      <c r="I318">
        <v>828539</v>
      </c>
      <c r="J318">
        <v>7.6295329248103208E-3</v>
      </c>
      <c r="K318">
        <v>0.76600772605099288</v>
      </c>
      <c r="L318" s="126">
        <v>163556.0974</v>
      </c>
      <c r="M318">
        <v>32640</v>
      </c>
      <c r="N318">
        <v>0</v>
      </c>
      <c r="O318">
        <v>68.38000000000001</v>
      </c>
      <c r="P318">
        <v>0</v>
      </c>
      <c r="Q318">
        <v>5.8700000000000045</v>
      </c>
      <c r="R318">
        <v>10119.6</v>
      </c>
      <c r="S318">
        <v>2597.5163000000002</v>
      </c>
      <c r="T318">
        <v>3157.6785917933398</v>
      </c>
      <c r="U318">
        <v>0.48065590233254701</v>
      </c>
      <c r="V318">
        <v>0.13956628838094301</v>
      </c>
      <c r="W318">
        <v>8.3300458980757901E-4</v>
      </c>
      <c r="X318">
        <v>8324.4</v>
      </c>
      <c r="Y318">
        <v>158</v>
      </c>
      <c r="Z318">
        <v>47026.6329113924</v>
      </c>
      <c r="AA318">
        <v>13.408805031446498</v>
      </c>
      <c r="AB318">
        <v>16.439976582278483</v>
      </c>
      <c r="AC318">
        <v>17</v>
      </c>
      <c r="AD318">
        <v>152.79507647058824</v>
      </c>
      <c r="AE318" t="s">
        <v>1552</v>
      </c>
      <c r="AF318">
        <v>0.13263058421366478</v>
      </c>
      <c r="AG318">
        <v>0.20905491440029869</v>
      </c>
      <c r="AH318">
        <v>0.3463925773632599</v>
      </c>
      <c r="AI318">
        <v>0</v>
      </c>
      <c r="AJ318">
        <v>0</v>
      </c>
      <c r="AK318">
        <v>0</v>
      </c>
      <c r="AL318">
        <v>0</v>
      </c>
      <c r="AM318">
        <v>2.95</v>
      </c>
      <c r="AN318">
        <v>1.26993438127932</v>
      </c>
      <c r="AO318">
        <v>71</v>
      </c>
      <c r="AP318">
        <v>2.9838022165387893E-2</v>
      </c>
      <c r="AQ318">
        <v>15.79</v>
      </c>
      <c r="AR318">
        <v>3.1462997984726351</v>
      </c>
      <c r="AS318">
        <v>23033.199999999953</v>
      </c>
      <c r="AT318">
        <v>0.48894784606356456</v>
      </c>
      <c r="AU318">
        <v>26285804.199999999</v>
      </c>
    </row>
    <row r="319" spans="1:47" ht="15" x14ac:dyDescent="0.25">
      <c r="A319" t="s">
        <v>1103</v>
      </c>
      <c r="B319" t="s">
        <v>232</v>
      </c>
      <c r="C319" t="s">
        <v>233</v>
      </c>
      <c r="D319"/>
      <c r="E319">
        <v>73.36</v>
      </c>
      <c r="F319" t="s">
        <v>1542</v>
      </c>
      <c r="G319">
        <v>-3678245</v>
      </c>
      <c r="H319">
        <v>0.17139431241765873</v>
      </c>
      <c r="I319">
        <v>-1885630</v>
      </c>
      <c r="J319">
        <v>3.7647023037406789E-3</v>
      </c>
      <c r="K319">
        <v>0.65378217216771028</v>
      </c>
      <c r="L319" s="126">
        <v>65252.301800000001</v>
      </c>
      <c r="M319">
        <v>26860</v>
      </c>
      <c r="N319">
        <v>42</v>
      </c>
      <c r="O319">
        <v>557.39</v>
      </c>
      <c r="P319">
        <v>26.35</v>
      </c>
      <c r="Q319">
        <v>-550.76</v>
      </c>
      <c r="R319">
        <v>12056.5</v>
      </c>
      <c r="S319">
        <v>4164.3923599999998</v>
      </c>
      <c r="T319">
        <v>5899.8868454134199</v>
      </c>
      <c r="U319">
        <v>0.99953641688075701</v>
      </c>
      <c r="V319">
        <v>0.185804232673215</v>
      </c>
      <c r="W319">
        <v>1.3309134732924201E-2</v>
      </c>
      <c r="X319">
        <v>8510</v>
      </c>
      <c r="Y319">
        <v>305.7</v>
      </c>
      <c r="Z319">
        <v>53463.716061498199</v>
      </c>
      <c r="AA319">
        <v>10.172804532577899</v>
      </c>
      <c r="AB319">
        <v>13.622480732744521</v>
      </c>
      <c r="AC319">
        <v>33</v>
      </c>
      <c r="AD319">
        <v>126.19370787878788</v>
      </c>
      <c r="AE319">
        <v>0.33229999999999998</v>
      </c>
      <c r="AF319">
        <v>0.11266157620192027</v>
      </c>
      <c r="AG319">
        <v>0.16944212352893864</v>
      </c>
      <c r="AH319">
        <v>0.2856348907310417</v>
      </c>
      <c r="AI319">
        <v>204.66275180660452</v>
      </c>
      <c r="AJ319">
        <v>5.1696148403840914</v>
      </c>
      <c r="AK319">
        <v>1.1326964223696931</v>
      </c>
      <c r="AL319">
        <v>1.862436418802857</v>
      </c>
      <c r="AM319">
        <v>0.5</v>
      </c>
      <c r="AN319">
        <v>0.52645948068446102</v>
      </c>
      <c r="AO319">
        <v>9</v>
      </c>
      <c r="AP319">
        <v>0.18768619662363456</v>
      </c>
      <c r="AQ319">
        <v>99.78</v>
      </c>
      <c r="AR319">
        <v>4.8127466660587688</v>
      </c>
      <c r="AS319">
        <v>490150.18999999994</v>
      </c>
      <c r="AT319">
        <v>0.81897369002419784</v>
      </c>
      <c r="AU319">
        <v>50208072.549999997</v>
      </c>
    </row>
    <row r="320" spans="1:47" ht="15" x14ac:dyDescent="0.25">
      <c r="A320" t="s">
        <v>1104</v>
      </c>
      <c r="B320" t="s">
        <v>608</v>
      </c>
      <c r="C320" t="s">
        <v>139</v>
      </c>
      <c r="D320"/>
      <c r="E320">
        <v>82.051000000000002</v>
      </c>
      <c r="F320" t="s">
        <v>1538</v>
      </c>
      <c r="G320">
        <v>828649</v>
      </c>
      <c r="H320">
        <v>0.37528922197092213</v>
      </c>
      <c r="I320">
        <v>798878</v>
      </c>
      <c r="J320">
        <v>0</v>
      </c>
      <c r="K320">
        <v>0.66788916753699379</v>
      </c>
      <c r="L320" s="126">
        <v>140873.7977</v>
      </c>
      <c r="M320">
        <v>43086</v>
      </c>
      <c r="N320">
        <v>19</v>
      </c>
      <c r="O320">
        <v>1</v>
      </c>
      <c r="P320">
        <v>0</v>
      </c>
      <c r="Q320">
        <v>38.43</v>
      </c>
      <c r="R320">
        <v>9552.8000000000011</v>
      </c>
      <c r="S320">
        <v>824.50150199999996</v>
      </c>
      <c r="T320">
        <v>905.72900560057099</v>
      </c>
      <c r="U320">
        <v>4.3402471570027502E-2</v>
      </c>
      <c r="V320">
        <v>0.101337937890136</v>
      </c>
      <c r="W320">
        <v>0</v>
      </c>
      <c r="X320">
        <v>8696.1</v>
      </c>
      <c r="Y320">
        <v>57.550000000000004</v>
      </c>
      <c r="Z320">
        <v>52646.135708079906</v>
      </c>
      <c r="AA320">
        <v>12.863636363636401</v>
      </c>
      <c r="AB320">
        <v>14.326698557775845</v>
      </c>
      <c r="AC320">
        <v>7</v>
      </c>
      <c r="AD320">
        <v>117.78592885714285</v>
      </c>
      <c r="AE320">
        <v>0.65339999999999998</v>
      </c>
      <c r="AF320">
        <v>0.12059837828848501</v>
      </c>
      <c r="AG320">
        <v>0.16703810141324066</v>
      </c>
      <c r="AH320">
        <v>0.29013748493934216</v>
      </c>
      <c r="AI320">
        <v>184.69584304044119</v>
      </c>
      <c r="AJ320">
        <v>3.9812592427207418</v>
      </c>
      <c r="AK320">
        <v>1.1238554786514492</v>
      </c>
      <c r="AL320">
        <v>2.4755477338096425</v>
      </c>
      <c r="AM320">
        <v>2</v>
      </c>
      <c r="AN320">
        <v>1.3433482489015101</v>
      </c>
      <c r="AO320">
        <v>53</v>
      </c>
      <c r="AP320">
        <v>0</v>
      </c>
      <c r="AQ320">
        <v>9.3800000000000008</v>
      </c>
      <c r="AR320">
        <v>0</v>
      </c>
      <c r="AS320">
        <v>25170.920000000042</v>
      </c>
      <c r="AT320">
        <v>0.83596640380111231</v>
      </c>
      <c r="AU320">
        <v>7876320.0700000003</v>
      </c>
    </row>
    <row r="321" spans="1:47" ht="15" x14ac:dyDescent="0.25">
      <c r="A321" t="s">
        <v>1105</v>
      </c>
      <c r="B321" t="s">
        <v>713</v>
      </c>
      <c r="C321" t="s">
        <v>100</v>
      </c>
      <c r="D321"/>
      <c r="E321">
        <v>96.416000000000011</v>
      </c>
      <c r="F321" t="s">
        <v>1539</v>
      </c>
      <c r="G321">
        <v>1349204</v>
      </c>
      <c r="H321">
        <v>0.39962791204300602</v>
      </c>
      <c r="I321">
        <v>1678392</v>
      </c>
      <c r="J321">
        <v>1.2153372285160408E-2</v>
      </c>
      <c r="K321">
        <v>0.71362175459779398</v>
      </c>
      <c r="L321" s="126">
        <v>133921.193</v>
      </c>
      <c r="M321">
        <v>35712</v>
      </c>
      <c r="N321">
        <v>116</v>
      </c>
      <c r="O321">
        <v>44.77</v>
      </c>
      <c r="P321">
        <v>0</v>
      </c>
      <c r="Q321">
        <v>176.20999999999998</v>
      </c>
      <c r="R321">
        <v>8977.5</v>
      </c>
      <c r="S321">
        <v>2280.7806959999998</v>
      </c>
      <c r="T321">
        <v>2679.2995475533503</v>
      </c>
      <c r="U321">
        <v>0.41144987707314401</v>
      </c>
      <c r="V321">
        <v>0.119933538318583</v>
      </c>
      <c r="W321">
        <v>8.6794583252645992E-3</v>
      </c>
      <c r="X321">
        <v>7642.2</v>
      </c>
      <c r="Y321">
        <v>127.78</v>
      </c>
      <c r="Z321">
        <v>48532.990452339996</v>
      </c>
      <c r="AA321">
        <v>11.4256756756757</v>
      </c>
      <c r="AB321">
        <v>17.849277633432461</v>
      </c>
      <c r="AC321">
        <v>13</v>
      </c>
      <c r="AD321">
        <v>175.4446689230769</v>
      </c>
      <c r="AE321" t="s">
        <v>1552</v>
      </c>
      <c r="AF321">
        <v>0.1033279927217194</v>
      </c>
      <c r="AG321">
        <v>0.1650573432433568</v>
      </c>
      <c r="AH321">
        <v>0.30260576832240327</v>
      </c>
      <c r="AI321">
        <v>160.12061161359463</v>
      </c>
      <c r="AJ321">
        <v>4.6733111171960573</v>
      </c>
      <c r="AK321">
        <v>0.60733554216867469</v>
      </c>
      <c r="AL321">
        <v>2.6117128148959474</v>
      </c>
      <c r="AM321">
        <v>2</v>
      </c>
      <c r="AN321">
        <v>1.1102041756891901</v>
      </c>
      <c r="AO321">
        <v>91</v>
      </c>
      <c r="AP321">
        <v>1.4330218068535825E-2</v>
      </c>
      <c r="AQ321">
        <v>17.16</v>
      </c>
      <c r="AR321">
        <v>3.2461527976533513</v>
      </c>
      <c r="AS321">
        <v>78969.979999999981</v>
      </c>
      <c r="AT321">
        <v>0.62133695528845945</v>
      </c>
      <c r="AU321">
        <v>20475784.890000001</v>
      </c>
    </row>
    <row r="322" spans="1:47" ht="15" x14ac:dyDescent="0.25">
      <c r="A322" t="s">
        <v>1106</v>
      </c>
      <c r="B322" t="s">
        <v>234</v>
      </c>
      <c r="C322" t="s">
        <v>113</v>
      </c>
      <c r="D322"/>
      <c r="E322">
        <v>87.17</v>
      </c>
      <c r="F322" t="s">
        <v>1539</v>
      </c>
      <c r="G322">
        <v>163224</v>
      </c>
      <c r="H322">
        <v>0.2386820314852007</v>
      </c>
      <c r="I322">
        <v>189224</v>
      </c>
      <c r="J322">
        <v>1.6990963335238189E-2</v>
      </c>
      <c r="K322">
        <v>0.59734036390661083</v>
      </c>
      <c r="L322" s="126">
        <v>85415.343900000007</v>
      </c>
      <c r="M322">
        <v>29022</v>
      </c>
      <c r="N322">
        <v>13</v>
      </c>
      <c r="O322">
        <v>14.170000000000002</v>
      </c>
      <c r="P322">
        <v>0</v>
      </c>
      <c r="Q322">
        <v>27.25</v>
      </c>
      <c r="R322">
        <v>10456.9</v>
      </c>
      <c r="S322">
        <v>1407.2451550000001</v>
      </c>
      <c r="T322">
        <v>1807.2640624902801</v>
      </c>
      <c r="U322">
        <v>0.50686392379158696</v>
      </c>
      <c r="V322">
        <v>0.22579816876328099</v>
      </c>
      <c r="W322">
        <v>0</v>
      </c>
      <c r="X322">
        <v>8142.4000000000005</v>
      </c>
      <c r="Y322">
        <v>86.3</v>
      </c>
      <c r="Z322">
        <v>50530.463499420599</v>
      </c>
      <c r="AA322">
        <v>13.5632183908046</v>
      </c>
      <c r="AB322">
        <v>16.306432850521439</v>
      </c>
      <c r="AC322">
        <v>13</v>
      </c>
      <c r="AD322">
        <v>108.24962730769231</v>
      </c>
      <c r="AE322">
        <v>0.40970000000000001</v>
      </c>
      <c r="AF322">
        <v>0.11046039486138805</v>
      </c>
      <c r="AG322">
        <v>0.2204103955084076</v>
      </c>
      <c r="AH322">
        <v>0.33740419931245724</v>
      </c>
      <c r="AI322">
        <v>257.29134594178083</v>
      </c>
      <c r="AJ322">
        <v>3.516344069687797</v>
      </c>
      <c r="AK322">
        <v>0.82562230716542573</v>
      </c>
      <c r="AL322">
        <v>2.0274816611060782</v>
      </c>
      <c r="AM322">
        <v>2</v>
      </c>
      <c r="AN322">
        <v>1.26416782520986</v>
      </c>
      <c r="AO322">
        <v>26</v>
      </c>
      <c r="AP322">
        <v>2.540650406504065E-2</v>
      </c>
      <c r="AQ322">
        <v>37.31</v>
      </c>
      <c r="AR322">
        <v>3.6671112153862602</v>
      </c>
      <c r="AS322">
        <v>8619.5</v>
      </c>
      <c r="AT322">
        <v>0.36523684302738119</v>
      </c>
      <c r="AU322">
        <v>14715461.27</v>
      </c>
    </row>
    <row r="323" spans="1:47" ht="15" x14ac:dyDescent="0.25">
      <c r="A323" t="s">
        <v>1107</v>
      </c>
      <c r="B323" t="s">
        <v>370</v>
      </c>
      <c r="C323" t="s">
        <v>371</v>
      </c>
      <c r="D323"/>
      <c r="E323">
        <v>96.156000000000006</v>
      </c>
      <c r="F323" t="s">
        <v>1538</v>
      </c>
      <c r="G323">
        <v>5958352</v>
      </c>
      <c r="H323">
        <v>0.25613575629953744</v>
      </c>
      <c r="I323">
        <v>5954300</v>
      </c>
      <c r="J323">
        <v>1.7865149603452323E-3</v>
      </c>
      <c r="K323">
        <v>0.75646083795173835</v>
      </c>
      <c r="L323" s="126">
        <v>130138.8144</v>
      </c>
      <c r="M323">
        <v>45939</v>
      </c>
      <c r="N323">
        <v>145</v>
      </c>
      <c r="O323">
        <v>111.68999999999998</v>
      </c>
      <c r="P323">
        <v>0</v>
      </c>
      <c r="Q323">
        <v>-135.49</v>
      </c>
      <c r="R323">
        <v>10074.300000000001</v>
      </c>
      <c r="S323">
        <v>5041.8013199999996</v>
      </c>
      <c r="T323">
        <v>6135.5596508355102</v>
      </c>
      <c r="U323">
        <v>0.24214828362177501</v>
      </c>
      <c r="V323">
        <v>0.168941940972795</v>
      </c>
      <c r="W323">
        <v>6.17868139238775E-3</v>
      </c>
      <c r="X323">
        <v>8278.4</v>
      </c>
      <c r="Y323">
        <v>298.32</v>
      </c>
      <c r="Z323">
        <v>60047.827835880897</v>
      </c>
      <c r="AA323">
        <v>9.0883280757097786</v>
      </c>
      <c r="AB323">
        <v>16.900648028962188</v>
      </c>
      <c r="AC323">
        <v>35</v>
      </c>
      <c r="AD323">
        <v>144.05146628571427</v>
      </c>
      <c r="AE323">
        <v>0.50939999999999996</v>
      </c>
      <c r="AF323">
        <v>0.12938789587118399</v>
      </c>
      <c r="AG323">
        <v>0.1167933002764255</v>
      </c>
      <c r="AH323">
        <v>0.2606972421062338</v>
      </c>
      <c r="AI323">
        <v>259.64728019072362</v>
      </c>
      <c r="AJ323">
        <v>4.6406094768121369</v>
      </c>
      <c r="AK323">
        <v>0.71457897470762133</v>
      </c>
      <c r="AL323">
        <v>1.6124050829201966</v>
      </c>
      <c r="AM323">
        <v>5</v>
      </c>
      <c r="AN323">
        <v>1.3761752301276</v>
      </c>
      <c r="AO323">
        <v>140</v>
      </c>
      <c r="AP323">
        <v>1.4474772539288668E-2</v>
      </c>
      <c r="AQ323">
        <v>16.36</v>
      </c>
      <c r="AR323">
        <v>3.6680042111687516</v>
      </c>
      <c r="AS323">
        <v>214694.04000000004</v>
      </c>
      <c r="AT323">
        <v>0.47602805754529198</v>
      </c>
      <c r="AU323">
        <v>50792509.07</v>
      </c>
    </row>
    <row r="324" spans="1:47" ht="15" x14ac:dyDescent="0.25">
      <c r="A324" t="s">
        <v>1108</v>
      </c>
      <c r="B324" t="s">
        <v>761</v>
      </c>
      <c r="C324" t="s">
        <v>183</v>
      </c>
      <c r="D324"/>
      <c r="E324">
        <v>100.24600000000001</v>
      </c>
      <c r="F324" t="s">
        <v>1538</v>
      </c>
      <c r="G324">
        <v>2406773</v>
      </c>
      <c r="H324">
        <v>0.3751569903570055</v>
      </c>
      <c r="I324">
        <v>2888654</v>
      </c>
      <c r="J324">
        <v>0</v>
      </c>
      <c r="K324">
        <v>0.84068413443709444</v>
      </c>
      <c r="L324" s="126">
        <v>148605.42420000001</v>
      </c>
      <c r="M324">
        <v>64952</v>
      </c>
      <c r="N324">
        <v>128</v>
      </c>
      <c r="O324">
        <v>63.349999999999994</v>
      </c>
      <c r="P324">
        <v>0</v>
      </c>
      <c r="Q324">
        <v>110.46</v>
      </c>
      <c r="R324">
        <v>10342</v>
      </c>
      <c r="S324">
        <v>10326.003267</v>
      </c>
      <c r="T324">
        <v>11802.886416966601</v>
      </c>
      <c r="U324">
        <v>8.0967362529500903E-2</v>
      </c>
      <c r="V324">
        <v>9.2539856447054897E-2</v>
      </c>
      <c r="W324">
        <v>5.14860086960304E-2</v>
      </c>
      <c r="X324">
        <v>9047.9</v>
      </c>
      <c r="Y324">
        <v>520.78</v>
      </c>
      <c r="Z324">
        <v>70699.141744114604</v>
      </c>
      <c r="AA324">
        <v>12.3888888888889</v>
      </c>
      <c r="AB324">
        <v>19.827956655401515</v>
      </c>
      <c r="AC324">
        <v>48.5</v>
      </c>
      <c r="AD324">
        <v>212.9072838556701</v>
      </c>
      <c r="AE324">
        <v>0.56489999999999996</v>
      </c>
      <c r="AF324">
        <v>0.10800684421835886</v>
      </c>
      <c r="AG324">
        <v>0.18341719143711285</v>
      </c>
      <c r="AH324">
        <v>0.30235626674673355</v>
      </c>
      <c r="AI324">
        <v>152.74021896162159</v>
      </c>
      <c r="AJ324">
        <v>6.7144284223393926</v>
      </c>
      <c r="AK324">
        <v>1.5018446597632762</v>
      </c>
      <c r="AL324">
        <v>2.621884084159483</v>
      </c>
      <c r="AM324">
        <v>0.43</v>
      </c>
      <c r="AN324">
        <v>0.87384270615491499</v>
      </c>
      <c r="AO324">
        <v>25</v>
      </c>
      <c r="AP324">
        <v>4.9667526122947482E-2</v>
      </c>
      <c r="AQ324">
        <v>286.8</v>
      </c>
      <c r="AR324">
        <v>4.4667328874436132</v>
      </c>
      <c r="AS324">
        <v>177295.81000000006</v>
      </c>
      <c r="AT324">
        <v>0.40377782219339203</v>
      </c>
      <c r="AU324">
        <v>106791211.23</v>
      </c>
    </row>
    <row r="325" spans="1:47" ht="15" x14ac:dyDescent="0.25">
      <c r="A325" t="s">
        <v>1109</v>
      </c>
      <c r="B325" t="s">
        <v>235</v>
      </c>
      <c r="C325" t="s">
        <v>100</v>
      </c>
      <c r="D325"/>
      <c r="E325">
        <v>84.957999999999998</v>
      </c>
      <c r="F325" t="s">
        <v>1542</v>
      </c>
      <c r="G325">
        <v>6660818</v>
      </c>
      <c r="H325">
        <v>0.47567558549483491</v>
      </c>
      <c r="I325">
        <v>6660818</v>
      </c>
      <c r="J325">
        <v>0</v>
      </c>
      <c r="K325">
        <v>0.64328292877934712</v>
      </c>
      <c r="L325" s="126">
        <v>89003.224799999996</v>
      </c>
      <c r="M325">
        <v>28145</v>
      </c>
      <c r="N325">
        <v>102</v>
      </c>
      <c r="O325">
        <v>160.13999999999996</v>
      </c>
      <c r="P325">
        <v>0</v>
      </c>
      <c r="Q325">
        <v>-113.21000000000001</v>
      </c>
      <c r="R325">
        <v>10474.5</v>
      </c>
      <c r="S325">
        <v>4013.411638</v>
      </c>
      <c r="T325">
        <v>5521.7115784162997</v>
      </c>
      <c r="U325">
        <v>0.99844454480051503</v>
      </c>
      <c r="V325">
        <v>0.15763261759894301</v>
      </c>
      <c r="W325">
        <v>1.4114495872700699E-2</v>
      </c>
      <c r="X325">
        <v>7613.3</v>
      </c>
      <c r="Y325">
        <v>253.61</v>
      </c>
      <c r="Z325">
        <v>51927.899451914403</v>
      </c>
      <c r="AA325">
        <v>13.5919117647059</v>
      </c>
      <c r="AB325">
        <v>15.825131650960135</v>
      </c>
      <c r="AC325">
        <v>31</v>
      </c>
      <c r="AD325">
        <v>129.4648915483871</v>
      </c>
      <c r="AE325">
        <v>0.4541</v>
      </c>
      <c r="AF325">
        <v>0.11096735757081984</v>
      </c>
      <c r="AG325">
        <v>0.17686030211524417</v>
      </c>
      <c r="AH325">
        <v>0.29100041595328929</v>
      </c>
      <c r="AI325">
        <v>165.54494278864698</v>
      </c>
      <c r="AJ325">
        <v>9.4234228326309459</v>
      </c>
      <c r="AK325">
        <v>1.4841736905478626</v>
      </c>
      <c r="AL325">
        <v>2.4244408187838653</v>
      </c>
      <c r="AM325">
        <v>4.5999999999999996</v>
      </c>
      <c r="AN325">
        <v>1.1532442103389999</v>
      </c>
      <c r="AO325">
        <v>13</v>
      </c>
      <c r="AP325">
        <v>4.0120793787748056E-2</v>
      </c>
      <c r="AQ325">
        <v>157.15</v>
      </c>
      <c r="AR325">
        <v>2.7249533864830244</v>
      </c>
      <c r="AS325">
        <v>-26604.479999999981</v>
      </c>
      <c r="AT325">
        <v>0.73171606669312639</v>
      </c>
      <c r="AU325">
        <v>42038289.5</v>
      </c>
    </row>
    <row r="326" spans="1:47" ht="15" x14ac:dyDescent="0.25">
      <c r="A326" t="s">
        <v>1110</v>
      </c>
      <c r="B326" t="s">
        <v>736</v>
      </c>
      <c r="C326" t="s">
        <v>192</v>
      </c>
      <c r="D326"/>
      <c r="E326">
        <v>94.183999999999997</v>
      </c>
      <c r="F326" t="s">
        <v>1538</v>
      </c>
      <c r="G326">
        <v>1060520</v>
      </c>
      <c r="H326">
        <v>0.27385414474605024</v>
      </c>
      <c r="I326">
        <v>1025073</v>
      </c>
      <c r="J326">
        <v>0</v>
      </c>
      <c r="K326">
        <v>0.5829820836680587</v>
      </c>
      <c r="L326" s="126">
        <v>187295.81039999999</v>
      </c>
      <c r="M326">
        <v>37814</v>
      </c>
      <c r="N326">
        <v>10</v>
      </c>
      <c r="O326">
        <v>37.580000000000005</v>
      </c>
      <c r="P326">
        <v>0</v>
      </c>
      <c r="Q326">
        <v>-11.200000000000003</v>
      </c>
      <c r="R326">
        <v>11401.2</v>
      </c>
      <c r="S326">
        <v>686.11690099999998</v>
      </c>
      <c r="T326">
        <v>801.67907280554005</v>
      </c>
      <c r="U326">
        <v>0.35937677331752499</v>
      </c>
      <c r="V326">
        <v>0.138781408621794</v>
      </c>
      <c r="W326">
        <v>1.93260069540249E-4</v>
      </c>
      <c r="X326">
        <v>9757.8000000000011</v>
      </c>
      <c r="Y326">
        <v>46.43</v>
      </c>
      <c r="Z326">
        <v>45725.845358604405</v>
      </c>
      <c r="AA326">
        <v>8.0392156862745114</v>
      </c>
      <c r="AB326">
        <v>14.77744779237562</v>
      </c>
      <c r="AC326">
        <v>7.7</v>
      </c>
      <c r="AD326">
        <v>89.10609103896104</v>
      </c>
      <c r="AE326">
        <v>0.4541</v>
      </c>
      <c r="AF326">
        <v>0.10823297543938667</v>
      </c>
      <c r="AG326">
        <v>0.16146486967941806</v>
      </c>
      <c r="AH326">
        <v>0.27696467553266418</v>
      </c>
      <c r="AI326">
        <v>162.32510791918241</v>
      </c>
      <c r="AJ326">
        <v>7.2903232352254559</v>
      </c>
      <c r="AK326">
        <v>1.0394033616463447</v>
      </c>
      <c r="AL326">
        <v>4.0307632840698906</v>
      </c>
      <c r="AM326">
        <v>2</v>
      </c>
      <c r="AN326">
        <v>1.4151074382001301</v>
      </c>
      <c r="AO326">
        <v>49</v>
      </c>
      <c r="AP326">
        <v>4.4083526682134569E-2</v>
      </c>
      <c r="AQ326">
        <v>7.43</v>
      </c>
      <c r="AR326">
        <v>3.2520219866509619</v>
      </c>
      <c r="AS326">
        <v>2344.6199999999953</v>
      </c>
      <c r="AT326">
        <v>0.48773677482176531</v>
      </c>
      <c r="AU326">
        <v>7822584.0300000003</v>
      </c>
    </row>
    <row r="327" spans="1:47" ht="15" x14ac:dyDescent="0.25">
      <c r="A327" t="s">
        <v>1111</v>
      </c>
      <c r="B327" t="s">
        <v>236</v>
      </c>
      <c r="C327" t="s">
        <v>237</v>
      </c>
      <c r="D327"/>
      <c r="E327">
        <v>94.192000000000007</v>
      </c>
      <c r="F327" t="s">
        <v>1540</v>
      </c>
      <c r="G327">
        <v>1303203</v>
      </c>
      <c r="H327">
        <v>0.14346839470114414</v>
      </c>
      <c r="I327">
        <v>1303203</v>
      </c>
      <c r="J327">
        <v>0</v>
      </c>
      <c r="K327">
        <v>0.77937256305155445</v>
      </c>
      <c r="L327" s="126">
        <v>156267.5215</v>
      </c>
      <c r="M327">
        <v>37040</v>
      </c>
      <c r="N327">
        <v>0</v>
      </c>
      <c r="O327">
        <v>100.32999999999998</v>
      </c>
      <c r="P327">
        <v>0</v>
      </c>
      <c r="Q327">
        <v>-39.340000000000003</v>
      </c>
      <c r="R327">
        <v>12498.800000000001</v>
      </c>
      <c r="S327">
        <v>2343.3857549999998</v>
      </c>
      <c r="T327">
        <v>2724.1406423267404</v>
      </c>
      <c r="U327">
        <v>0.34013675695489598</v>
      </c>
      <c r="V327">
        <v>0.120995761963228</v>
      </c>
      <c r="W327">
        <v>8.6362810548022608E-3</v>
      </c>
      <c r="X327">
        <v>10751.9</v>
      </c>
      <c r="Y327">
        <v>159.97</v>
      </c>
      <c r="Z327">
        <v>69695.817965868599</v>
      </c>
      <c r="AA327">
        <v>12.5207100591716</v>
      </c>
      <c r="AB327">
        <v>14.648907638932299</v>
      </c>
      <c r="AC327">
        <v>16</v>
      </c>
      <c r="AD327">
        <v>146.46160968749999</v>
      </c>
      <c r="AE327">
        <v>0.4541</v>
      </c>
      <c r="AF327">
        <v>0.11933075709033937</v>
      </c>
      <c r="AG327">
        <v>0.13271738216366019</v>
      </c>
      <c r="AH327">
        <v>0.26119778130800653</v>
      </c>
      <c r="AI327">
        <v>175.3825630812542</v>
      </c>
      <c r="AJ327">
        <v>7.7859652691434569</v>
      </c>
      <c r="AK327">
        <v>1.5830122460698461</v>
      </c>
      <c r="AL327">
        <v>3.3553713603040469</v>
      </c>
      <c r="AM327">
        <v>2.65</v>
      </c>
      <c r="AN327">
        <v>0.92905673562792901</v>
      </c>
      <c r="AO327">
        <v>9</v>
      </c>
      <c r="AP327">
        <v>7.0559610705596104E-2</v>
      </c>
      <c r="AQ327">
        <v>123.22</v>
      </c>
      <c r="AR327">
        <v>4.0545095764589059</v>
      </c>
      <c r="AS327">
        <v>-4599.2099999999627</v>
      </c>
      <c r="AT327">
        <v>0.46311671426504475</v>
      </c>
      <c r="AU327">
        <v>29289602.379999999</v>
      </c>
    </row>
    <row r="328" spans="1:47" ht="15" x14ac:dyDescent="0.25">
      <c r="A328" t="s">
        <v>1112</v>
      </c>
      <c r="B328" t="s">
        <v>238</v>
      </c>
      <c r="C328" t="s">
        <v>109</v>
      </c>
      <c r="D328"/>
      <c r="E328">
        <v>98.279000000000011</v>
      </c>
      <c r="F328" t="s">
        <v>1538</v>
      </c>
      <c r="G328">
        <v>2293000</v>
      </c>
      <c r="H328">
        <v>0.43279125148108805</v>
      </c>
      <c r="I328">
        <v>2097387</v>
      </c>
      <c r="J328">
        <v>0</v>
      </c>
      <c r="K328">
        <v>0.7248501745665884</v>
      </c>
      <c r="L328" s="126">
        <v>334570.42660000001</v>
      </c>
      <c r="M328">
        <v>0</v>
      </c>
      <c r="N328">
        <v>0</v>
      </c>
      <c r="O328">
        <v>44.95000000000001</v>
      </c>
      <c r="P328">
        <v>0</v>
      </c>
      <c r="Q328">
        <v>-8.2200000000000006</v>
      </c>
      <c r="R328">
        <v>15008.5</v>
      </c>
      <c r="S328">
        <v>3988.3115520000001</v>
      </c>
      <c r="T328">
        <v>5053.1383261214805</v>
      </c>
      <c r="U328">
        <v>0.248989414706587</v>
      </c>
      <c r="V328">
        <v>0.150131661529736</v>
      </c>
      <c r="W328">
        <v>4.0970942432533401E-2</v>
      </c>
      <c r="X328">
        <v>11845.800000000001</v>
      </c>
      <c r="Y328">
        <v>326.43</v>
      </c>
      <c r="Z328">
        <v>68256.655414637091</v>
      </c>
      <c r="AA328">
        <v>16.126984126984098</v>
      </c>
      <c r="AB328">
        <v>12.217968789633305</v>
      </c>
      <c r="AC328">
        <v>71</v>
      </c>
      <c r="AD328">
        <v>56.17340214084507</v>
      </c>
      <c r="AE328">
        <v>0.4541</v>
      </c>
      <c r="AF328">
        <v>0.11081184523691717</v>
      </c>
      <c r="AG328">
        <v>0.17675833823877754</v>
      </c>
      <c r="AH328">
        <v>0.29402698432930707</v>
      </c>
      <c r="AI328">
        <v>204.99175887852002</v>
      </c>
      <c r="AJ328">
        <v>8.3004832118556067</v>
      </c>
      <c r="AK328">
        <v>1.4157484304115484</v>
      </c>
      <c r="AL328">
        <v>4.6194891697479488</v>
      </c>
      <c r="AM328">
        <v>3.3</v>
      </c>
      <c r="AN328">
        <v>0.62794720208302501</v>
      </c>
      <c r="AO328">
        <v>22</v>
      </c>
      <c r="AP328">
        <v>0.13109906357811729</v>
      </c>
      <c r="AQ328">
        <v>77.27</v>
      </c>
      <c r="AR328">
        <v>4.6384558586892926</v>
      </c>
      <c r="AS328">
        <v>91881.139999999898</v>
      </c>
      <c r="AT328">
        <v>0.26908769326643506</v>
      </c>
      <c r="AU328">
        <v>59858666.75</v>
      </c>
    </row>
    <row r="329" spans="1:47" ht="15" x14ac:dyDescent="0.25">
      <c r="A329" t="s">
        <v>1113</v>
      </c>
      <c r="B329" t="s">
        <v>633</v>
      </c>
      <c r="C329" t="s">
        <v>335</v>
      </c>
      <c r="D329"/>
      <c r="E329">
        <v>83.256</v>
      </c>
      <c r="F329" t="s">
        <v>1538</v>
      </c>
      <c r="G329">
        <v>879027</v>
      </c>
      <c r="H329">
        <v>0.13018060933572939</v>
      </c>
      <c r="I329">
        <v>879027</v>
      </c>
      <c r="J329">
        <v>0</v>
      </c>
      <c r="K329">
        <v>0.72779675366300389</v>
      </c>
      <c r="L329" s="126">
        <v>92044.335099999997</v>
      </c>
      <c r="M329">
        <v>29366</v>
      </c>
      <c r="N329">
        <v>27</v>
      </c>
      <c r="O329">
        <v>84.469999999999985</v>
      </c>
      <c r="P329">
        <v>0</v>
      </c>
      <c r="Q329">
        <v>489.51</v>
      </c>
      <c r="R329">
        <v>9180.1</v>
      </c>
      <c r="S329">
        <v>2308.3214250000001</v>
      </c>
      <c r="T329">
        <v>2855.0793095274703</v>
      </c>
      <c r="U329">
        <v>0.68253187056922304</v>
      </c>
      <c r="V329">
        <v>0.19414869961661399</v>
      </c>
      <c r="W329">
        <v>0</v>
      </c>
      <c r="X329">
        <v>7422.1</v>
      </c>
      <c r="Y329">
        <v>142.34</v>
      </c>
      <c r="Z329">
        <v>49438.042082338099</v>
      </c>
      <c r="AA329">
        <v>11.1776315789474</v>
      </c>
      <c r="AB329">
        <v>16.216955353379234</v>
      </c>
      <c r="AC329">
        <v>34</v>
      </c>
      <c r="AD329">
        <v>67.891806617647063</v>
      </c>
      <c r="AE329">
        <v>0.4541</v>
      </c>
      <c r="AF329">
        <v>0.11323260721315055</v>
      </c>
      <c r="AG329">
        <v>0.1756920406898155</v>
      </c>
      <c r="AH329">
        <v>0.2915469270224208</v>
      </c>
      <c r="AI329">
        <v>127.50174079417904</v>
      </c>
      <c r="AJ329">
        <v>7.3668632587533764</v>
      </c>
      <c r="AK329">
        <v>1.8080449858145184</v>
      </c>
      <c r="AL329">
        <v>3.3617368805531487</v>
      </c>
      <c r="AM329">
        <v>0.5</v>
      </c>
      <c r="AN329">
        <v>1.66815612854609</v>
      </c>
      <c r="AO329">
        <v>54</v>
      </c>
      <c r="AP329">
        <v>5.6407112201103615E-2</v>
      </c>
      <c r="AQ329">
        <v>29.93</v>
      </c>
      <c r="AR329">
        <v>3.5329693049830748</v>
      </c>
      <c r="AS329">
        <v>133218.96000000008</v>
      </c>
      <c r="AT329">
        <v>0.61848694519077507</v>
      </c>
      <c r="AU329">
        <v>22585029.530000001</v>
      </c>
    </row>
    <row r="330" spans="1:47" ht="15" x14ac:dyDescent="0.25">
      <c r="A330" t="s">
        <v>1114</v>
      </c>
      <c r="B330" t="s">
        <v>523</v>
      </c>
      <c r="C330" t="s">
        <v>179</v>
      </c>
      <c r="D330"/>
      <c r="E330">
        <v>91.24</v>
      </c>
      <c r="F330" t="s">
        <v>1542</v>
      </c>
      <c r="G330">
        <v>1204693</v>
      </c>
      <c r="H330">
        <v>0.54508959367019194</v>
      </c>
      <c r="I330">
        <v>1287378</v>
      </c>
      <c r="J330">
        <v>0</v>
      </c>
      <c r="K330">
        <v>0.6018789820440229</v>
      </c>
      <c r="L330" s="126">
        <v>172636.1103</v>
      </c>
      <c r="M330">
        <v>36835</v>
      </c>
      <c r="N330">
        <v>20</v>
      </c>
      <c r="O330">
        <v>20.11</v>
      </c>
      <c r="P330">
        <v>0</v>
      </c>
      <c r="Q330">
        <v>-25.310000000000002</v>
      </c>
      <c r="R330">
        <v>10359.300000000001</v>
      </c>
      <c r="S330">
        <v>665.62388399999998</v>
      </c>
      <c r="T330">
        <v>783.23559043966804</v>
      </c>
      <c r="U330">
        <v>0.37518418434636602</v>
      </c>
      <c r="V330">
        <v>0.10682288107318</v>
      </c>
      <c r="W330">
        <v>2.8395510519271E-2</v>
      </c>
      <c r="X330">
        <v>8803.7000000000007</v>
      </c>
      <c r="Y330">
        <v>51.95</v>
      </c>
      <c r="Z330">
        <v>47444.271799807502</v>
      </c>
      <c r="AA330">
        <v>10.769230769230802</v>
      </c>
      <c r="AB330">
        <v>12.812779287776706</v>
      </c>
      <c r="AC330">
        <v>4.17</v>
      </c>
      <c r="AD330">
        <v>159.6220345323741</v>
      </c>
      <c r="AE330">
        <v>0.4541</v>
      </c>
      <c r="AF330">
        <v>0.11034989728518202</v>
      </c>
      <c r="AG330">
        <v>0.18566380201850433</v>
      </c>
      <c r="AH330">
        <v>0.30841541547876511</v>
      </c>
      <c r="AI330">
        <v>177.74001631227523</v>
      </c>
      <c r="AJ330">
        <v>3.9610030598099879</v>
      </c>
      <c r="AK330">
        <v>1.1803349731210062</v>
      </c>
      <c r="AL330">
        <v>2.1349693173749875</v>
      </c>
      <c r="AM330">
        <v>3.36</v>
      </c>
      <c r="AN330">
        <v>1.43822831097114</v>
      </c>
      <c r="AO330">
        <v>102</v>
      </c>
      <c r="AP330">
        <v>5.6603773584905662E-2</v>
      </c>
      <c r="AQ330">
        <v>2.5499999999999998</v>
      </c>
      <c r="AR330">
        <v>2.0626274679973964</v>
      </c>
      <c r="AS330">
        <v>21957.279999999999</v>
      </c>
      <c r="AT330">
        <v>0.6081011760489452</v>
      </c>
      <c r="AU330">
        <v>6895401.3700000001</v>
      </c>
    </row>
    <row r="331" spans="1:47" ht="15" x14ac:dyDescent="0.25">
      <c r="A331" t="s">
        <v>1559</v>
      </c>
      <c r="B331" t="s">
        <v>743</v>
      </c>
      <c r="C331" t="s">
        <v>192</v>
      </c>
      <c r="D331"/>
      <c r="E331">
        <v>95.905000000000001</v>
      </c>
      <c r="F331" t="s">
        <v>1539</v>
      </c>
      <c r="G331">
        <v>1982125</v>
      </c>
      <c r="H331">
        <v>0.67746662445127936</v>
      </c>
      <c r="I331">
        <v>1979885</v>
      </c>
      <c r="J331">
        <v>0</v>
      </c>
      <c r="K331">
        <v>0.60954131235895137</v>
      </c>
      <c r="L331" s="126">
        <v>74259.062399999995</v>
      </c>
      <c r="M331">
        <v>34235</v>
      </c>
      <c r="N331">
        <v>6</v>
      </c>
      <c r="O331">
        <v>11.76</v>
      </c>
      <c r="P331">
        <v>0</v>
      </c>
      <c r="Q331">
        <v>180.32</v>
      </c>
      <c r="R331">
        <v>7857.7</v>
      </c>
      <c r="S331">
        <v>832.76420099999996</v>
      </c>
      <c r="T331">
        <v>959.95245542916905</v>
      </c>
      <c r="U331">
        <v>0.32967759981795902</v>
      </c>
      <c r="V331">
        <v>0.111598274623719</v>
      </c>
      <c r="W331">
        <v>0</v>
      </c>
      <c r="X331">
        <v>6816.6</v>
      </c>
      <c r="Y331">
        <v>47.870000000000005</v>
      </c>
      <c r="Z331">
        <v>54261.355128472896</v>
      </c>
      <c r="AA331">
        <v>11.017241379310299</v>
      </c>
      <c r="AB331">
        <v>17.396369354501772</v>
      </c>
      <c r="AC331">
        <v>6.79</v>
      </c>
      <c r="AD331">
        <v>122.64568497790869</v>
      </c>
      <c r="AE331">
        <v>0.40970000000000001</v>
      </c>
      <c r="AF331">
        <v>0.11644202686790636</v>
      </c>
      <c r="AG331">
        <v>0.14227968139212055</v>
      </c>
      <c r="AH331">
        <v>0.26656792361266718</v>
      </c>
      <c r="AI331">
        <v>220.70713387930567</v>
      </c>
      <c r="AJ331">
        <v>5.5669653476389716</v>
      </c>
      <c r="AK331">
        <v>0.72838718803897784</v>
      </c>
      <c r="AL331">
        <v>2.0688584688542249</v>
      </c>
      <c r="AM331">
        <v>4.8</v>
      </c>
      <c r="AN331">
        <v>0</v>
      </c>
      <c r="AO331">
        <v>2</v>
      </c>
      <c r="AP331">
        <v>0</v>
      </c>
      <c r="AQ331">
        <v>0</v>
      </c>
      <c r="AR331">
        <v>0</v>
      </c>
      <c r="AS331">
        <v>3132.1499999999942</v>
      </c>
      <c r="AT331">
        <v>0.22627453618570398</v>
      </c>
      <c r="AU331">
        <v>6543614.6200000001</v>
      </c>
    </row>
    <row r="332" spans="1:47" ht="15" x14ac:dyDescent="0.25">
      <c r="A332" t="s">
        <v>1115</v>
      </c>
      <c r="B332" t="s">
        <v>372</v>
      </c>
      <c r="C332" t="s">
        <v>308</v>
      </c>
      <c r="D332"/>
      <c r="E332">
        <v>94.582000000000008</v>
      </c>
      <c r="F332" t="s">
        <v>1540</v>
      </c>
      <c r="G332">
        <v>1707714</v>
      </c>
      <c r="H332">
        <v>0.3834466859518203</v>
      </c>
      <c r="I332">
        <v>1480313</v>
      </c>
      <c r="J332">
        <v>0</v>
      </c>
      <c r="K332">
        <v>0.56582263505039143</v>
      </c>
      <c r="L332" s="126">
        <v>122180.9693</v>
      </c>
      <c r="M332">
        <v>39073</v>
      </c>
      <c r="N332">
        <v>10</v>
      </c>
      <c r="O332">
        <v>23.930000000000003</v>
      </c>
      <c r="P332">
        <v>0</v>
      </c>
      <c r="Q332">
        <v>79.64</v>
      </c>
      <c r="R332">
        <v>8662.6</v>
      </c>
      <c r="S332">
        <v>873.77173100000005</v>
      </c>
      <c r="T332">
        <v>1045.8160813172501</v>
      </c>
      <c r="U332">
        <v>0.33048227214849102</v>
      </c>
      <c r="V332">
        <v>0.14465735559485601</v>
      </c>
      <c r="W332">
        <v>0</v>
      </c>
      <c r="X332">
        <v>7237.5</v>
      </c>
      <c r="Y332">
        <v>55.25</v>
      </c>
      <c r="Z332">
        <v>50947.800904977405</v>
      </c>
      <c r="AA332">
        <v>13.0161290322581</v>
      </c>
      <c r="AB332">
        <v>15.81487295927602</v>
      </c>
      <c r="AC332">
        <v>6.75</v>
      </c>
      <c r="AD332">
        <v>129.44766385185187</v>
      </c>
      <c r="AE332">
        <v>0.69779999999999998</v>
      </c>
      <c r="AF332">
        <v>0.11914632370505787</v>
      </c>
      <c r="AG332">
        <v>0.12040545831965334</v>
      </c>
      <c r="AH332">
        <v>0.2424324963333242</v>
      </c>
      <c r="AI332">
        <v>180.89964963629612</v>
      </c>
      <c r="AJ332">
        <v>5.4348464872046307</v>
      </c>
      <c r="AK332">
        <v>0.97940505488248508</v>
      </c>
      <c r="AL332">
        <v>3.1070882231993169</v>
      </c>
      <c r="AM332">
        <v>5.5</v>
      </c>
      <c r="AN332">
        <v>1.31294691612924</v>
      </c>
      <c r="AO332">
        <v>61</v>
      </c>
      <c r="AP332">
        <v>1.6447368421052631E-2</v>
      </c>
      <c r="AQ332">
        <v>4.57</v>
      </c>
      <c r="AR332">
        <v>2.4953809658438324</v>
      </c>
      <c r="AS332">
        <v>16685.130000000005</v>
      </c>
      <c r="AT332">
        <v>0.44644891864148029</v>
      </c>
      <c r="AU332">
        <v>7569096.1600000001</v>
      </c>
    </row>
    <row r="333" spans="1:47" ht="15" x14ac:dyDescent="0.25">
      <c r="A333" t="s">
        <v>1116</v>
      </c>
      <c r="B333" t="s">
        <v>239</v>
      </c>
      <c r="C333" t="s">
        <v>128</v>
      </c>
      <c r="D333"/>
      <c r="E333">
        <v>94.988</v>
      </c>
      <c r="F333" t="s">
        <v>1538</v>
      </c>
      <c r="G333">
        <v>8389366</v>
      </c>
      <c r="H333">
        <v>0.54660539538093178</v>
      </c>
      <c r="I333">
        <v>4310870</v>
      </c>
      <c r="J333">
        <v>0</v>
      </c>
      <c r="K333">
        <v>0.72142963353759104</v>
      </c>
      <c r="L333" s="126">
        <v>165927.30790000001</v>
      </c>
      <c r="M333">
        <v>48737</v>
      </c>
      <c r="N333">
        <v>165</v>
      </c>
      <c r="O333">
        <v>138.89000000000001</v>
      </c>
      <c r="P333">
        <v>0</v>
      </c>
      <c r="Q333">
        <v>-114.80000000000001</v>
      </c>
      <c r="R333">
        <v>10815.4</v>
      </c>
      <c r="S333">
        <v>6596.8811779999996</v>
      </c>
      <c r="T333">
        <v>7702.1985821451508</v>
      </c>
      <c r="U333">
        <v>0.18603834325421001</v>
      </c>
      <c r="V333">
        <v>0.12604803869638501</v>
      </c>
      <c r="W333">
        <v>7.2405753129664704E-3</v>
      </c>
      <c r="X333">
        <v>9263.3000000000011</v>
      </c>
      <c r="Y333">
        <v>392.37</v>
      </c>
      <c r="Z333">
        <v>70016.338201187697</v>
      </c>
      <c r="AA333">
        <v>11.8943661971831</v>
      </c>
      <c r="AB333">
        <v>16.812909187756453</v>
      </c>
      <c r="AC333">
        <v>37</v>
      </c>
      <c r="AD333">
        <v>178.29408589189188</v>
      </c>
      <c r="AE333">
        <v>0.73099999999999998</v>
      </c>
      <c r="AF333">
        <v>0.15209175851180068</v>
      </c>
      <c r="AG333">
        <v>0.11297089331736639</v>
      </c>
      <c r="AH333">
        <v>0.26729901708186377</v>
      </c>
      <c r="AI333">
        <v>202.19463774007059</v>
      </c>
      <c r="AJ333">
        <v>5.182150280315537</v>
      </c>
      <c r="AK333">
        <v>0.92681039304151724</v>
      </c>
      <c r="AL333">
        <v>3.1096110593813115</v>
      </c>
      <c r="AM333">
        <v>0</v>
      </c>
      <c r="AN333">
        <v>1.0104377230699</v>
      </c>
      <c r="AO333">
        <v>48</v>
      </c>
      <c r="AP333">
        <v>7.5182967398536263E-2</v>
      </c>
      <c r="AQ333">
        <v>58.21</v>
      </c>
      <c r="AR333">
        <v>4.7069193716449913</v>
      </c>
      <c r="AS333">
        <v>6962.5500000002794</v>
      </c>
      <c r="AT333">
        <v>0.39996004440522742</v>
      </c>
      <c r="AU333">
        <v>71347755.280000001</v>
      </c>
    </row>
    <row r="334" spans="1:47" ht="15" x14ac:dyDescent="0.25">
      <c r="A334" t="s">
        <v>1117</v>
      </c>
      <c r="B334" t="s">
        <v>606</v>
      </c>
      <c r="C334" t="s">
        <v>605</v>
      </c>
      <c r="D334"/>
      <c r="E334">
        <v>83.414000000000001</v>
      </c>
      <c r="F334" t="s">
        <v>1539</v>
      </c>
      <c r="G334">
        <v>849967</v>
      </c>
      <c r="H334">
        <v>0.16581988596735281</v>
      </c>
      <c r="I334">
        <v>849967</v>
      </c>
      <c r="J334">
        <v>7.8901006551541468E-3</v>
      </c>
      <c r="K334">
        <v>0.72765568009878767</v>
      </c>
      <c r="L334" s="126">
        <v>81567.770699999994</v>
      </c>
      <c r="M334">
        <v>28736</v>
      </c>
      <c r="N334">
        <v>0</v>
      </c>
      <c r="O334">
        <v>45.14</v>
      </c>
      <c r="P334">
        <v>0</v>
      </c>
      <c r="Q334">
        <v>-85.69</v>
      </c>
      <c r="R334">
        <v>12336.1</v>
      </c>
      <c r="S334">
        <v>1756.11564</v>
      </c>
      <c r="T334">
        <v>2417.5612938429499</v>
      </c>
      <c r="U334">
        <v>0.99715280708962895</v>
      </c>
      <c r="V334">
        <v>0.15454281530116101</v>
      </c>
      <c r="W334">
        <v>0</v>
      </c>
      <c r="X334">
        <v>8960.9</v>
      </c>
      <c r="Y334">
        <v>131.08000000000001</v>
      </c>
      <c r="Z334">
        <v>47902.981995727809</v>
      </c>
      <c r="AA334">
        <v>14.189393939393899</v>
      </c>
      <c r="AB334">
        <v>13.397281354897771</v>
      </c>
      <c r="AC334">
        <v>18</v>
      </c>
      <c r="AD334">
        <v>97.561980000000005</v>
      </c>
      <c r="AE334">
        <v>0.75309999999999999</v>
      </c>
      <c r="AF334">
        <v>9.7483812658065369E-2</v>
      </c>
      <c r="AG334">
        <v>0.21657922372584798</v>
      </c>
      <c r="AH334">
        <v>0.31669929650212186</v>
      </c>
      <c r="AI334">
        <v>199.63890305082643</v>
      </c>
      <c r="AJ334">
        <v>6.3478055786119931</v>
      </c>
      <c r="AK334">
        <v>1.0174051952571244</v>
      </c>
      <c r="AL334">
        <v>3.9971246958689517</v>
      </c>
      <c r="AM334">
        <v>0.5</v>
      </c>
      <c r="AN334">
        <v>1.4255992637211099</v>
      </c>
      <c r="AO334">
        <v>199</v>
      </c>
      <c r="AP334">
        <v>0</v>
      </c>
      <c r="AQ334">
        <v>5.62</v>
      </c>
      <c r="AR334">
        <v>4.2856114547022006</v>
      </c>
      <c r="AS334">
        <v>-10665.610000000102</v>
      </c>
      <c r="AT334">
        <v>0.7636203021092367</v>
      </c>
      <c r="AU334">
        <v>21663589.649999999</v>
      </c>
    </row>
    <row r="335" spans="1:47" ht="15" x14ac:dyDescent="0.25">
      <c r="A335" t="s">
        <v>1118</v>
      </c>
      <c r="B335" t="s">
        <v>373</v>
      </c>
      <c r="C335" t="s">
        <v>269</v>
      </c>
      <c r="D335"/>
      <c r="E335">
        <v>94.166000000000011</v>
      </c>
      <c r="F335" t="s">
        <v>1538</v>
      </c>
      <c r="G335">
        <v>5387474</v>
      </c>
      <c r="H335">
        <v>0.52257674114771679</v>
      </c>
      <c r="I335">
        <v>1068503</v>
      </c>
      <c r="J335">
        <v>0</v>
      </c>
      <c r="K335">
        <v>0.77862211256195368</v>
      </c>
      <c r="L335" s="126">
        <v>215102.45860000001</v>
      </c>
      <c r="M335">
        <v>43533</v>
      </c>
      <c r="N335">
        <v>0</v>
      </c>
      <c r="O335">
        <v>102.33</v>
      </c>
      <c r="P335">
        <v>0</v>
      </c>
      <c r="Q335">
        <v>-38.369999999999997</v>
      </c>
      <c r="R335">
        <v>12731.4</v>
      </c>
      <c r="S335">
        <v>7641.2097860000003</v>
      </c>
      <c r="T335">
        <v>9139.303108219061</v>
      </c>
      <c r="U335">
        <v>0.31602871399034199</v>
      </c>
      <c r="V335">
        <v>0.114064770816384</v>
      </c>
      <c r="W335">
        <v>1.6342766982893001E-2</v>
      </c>
      <c r="X335">
        <v>10644.5</v>
      </c>
      <c r="Y335">
        <v>466.3</v>
      </c>
      <c r="Z335">
        <v>68783.572834012404</v>
      </c>
      <c r="AA335">
        <v>12.873931623931599</v>
      </c>
      <c r="AB335">
        <v>16.386896388591037</v>
      </c>
      <c r="AC335">
        <v>48</v>
      </c>
      <c r="AD335">
        <v>159.19187054166667</v>
      </c>
      <c r="AE335" t="s">
        <v>1552</v>
      </c>
      <c r="AF335">
        <v>0.11171799483685702</v>
      </c>
      <c r="AG335">
        <v>0.16714567623164769</v>
      </c>
      <c r="AH335">
        <v>0.28700934424309599</v>
      </c>
      <c r="AI335">
        <v>144.86842149369565</v>
      </c>
      <c r="AJ335">
        <v>8.4138640523230084</v>
      </c>
      <c r="AK335">
        <v>1.1120465504936898</v>
      </c>
      <c r="AL335">
        <v>4.1501851631028845</v>
      </c>
      <c r="AM335">
        <v>1</v>
      </c>
      <c r="AN335">
        <v>1.29148238889722</v>
      </c>
      <c r="AO335">
        <v>35</v>
      </c>
      <c r="AP335">
        <v>0.11584358362401322</v>
      </c>
      <c r="AQ335">
        <v>145.86000000000001</v>
      </c>
      <c r="AR335">
        <v>4.6149484658075659</v>
      </c>
      <c r="AS335">
        <v>-4661.3999999999069</v>
      </c>
      <c r="AT335">
        <v>0.40581343038597673</v>
      </c>
      <c r="AU335">
        <v>97283113.180000007</v>
      </c>
    </row>
    <row r="336" spans="1:47" ht="15" x14ac:dyDescent="0.25">
      <c r="A336" t="s">
        <v>1119</v>
      </c>
      <c r="B336" t="s">
        <v>613</v>
      </c>
      <c r="C336" t="s">
        <v>272</v>
      </c>
      <c r="D336"/>
      <c r="E336">
        <v>98.13900000000001</v>
      </c>
      <c r="F336" t="s">
        <v>1538</v>
      </c>
      <c r="G336">
        <v>1487129</v>
      </c>
      <c r="H336">
        <v>0.31146076085808466</v>
      </c>
      <c r="I336">
        <v>1083005</v>
      </c>
      <c r="J336">
        <v>0</v>
      </c>
      <c r="K336">
        <v>0.65670683963823917</v>
      </c>
      <c r="L336" s="126">
        <v>166505.0858</v>
      </c>
      <c r="M336">
        <v>43772</v>
      </c>
      <c r="N336">
        <v>0</v>
      </c>
      <c r="O336">
        <v>17.29</v>
      </c>
      <c r="P336">
        <v>0</v>
      </c>
      <c r="Q336">
        <v>27.359999999999985</v>
      </c>
      <c r="R336">
        <v>9058</v>
      </c>
      <c r="S336">
        <v>1260.4927090000001</v>
      </c>
      <c r="T336">
        <v>1395.6407521026501</v>
      </c>
      <c r="U336">
        <v>0.19306942218893899</v>
      </c>
      <c r="V336">
        <v>7.8787690948873196E-2</v>
      </c>
      <c r="W336">
        <v>0</v>
      </c>
      <c r="X336">
        <v>8180.9000000000005</v>
      </c>
      <c r="Y336">
        <v>68.710000000000008</v>
      </c>
      <c r="Z336">
        <v>58240.9687090671</v>
      </c>
      <c r="AA336">
        <v>13.197368421052598</v>
      </c>
      <c r="AB336">
        <v>18.345112923882986</v>
      </c>
      <c r="AC336">
        <v>9.11</v>
      </c>
      <c r="AD336">
        <v>138.36363435784853</v>
      </c>
      <c r="AE336">
        <v>0.52049999999999996</v>
      </c>
      <c r="AF336">
        <v>0.12104223327747063</v>
      </c>
      <c r="AG336">
        <v>0.15390568935078103</v>
      </c>
      <c r="AH336">
        <v>0.29929562956076999</v>
      </c>
      <c r="AI336">
        <v>200.94047208011258</v>
      </c>
      <c r="AJ336">
        <v>4.0708510999510432</v>
      </c>
      <c r="AK336">
        <v>1.0938082152840289</v>
      </c>
      <c r="AL336">
        <v>2.3063350231360844</v>
      </c>
      <c r="AM336">
        <v>1.3</v>
      </c>
      <c r="AN336">
        <v>1.37459908922493</v>
      </c>
      <c r="AO336">
        <v>121</v>
      </c>
      <c r="AP336">
        <v>2.5974025974025976E-2</v>
      </c>
      <c r="AQ336">
        <v>6.17</v>
      </c>
      <c r="AR336">
        <v>0</v>
      </c>
      <c r="AS336">
        <v>1543.8600000000442</v>
      </c>
      <c r="AT336">
        <v>0.43378099204679949</v>
      </c>
      <c r="AU336">
        <v>11417605.390000001</v>
      </c>
    </row>
    <row r="337" spans="1:47" ht="15" x14ac:dyDescent="0.25">
      <c r="A337" t="s">
        <v>1120</v>
      </c>
      <c r="B337" t="s">
        <v>486</v>
      </c>
      <c r="C337" t="s">
        <v>317</v>
      </c>
      <c r="D337"/>
      <c r="E337">
        <v>91.713000000000008</v>
      </c>
      <c r="F337" t="s">
        <v>1538</v>
      </c>
      <c r="G337">
        <v>1449847</v>
      </c>
      <c r="H337">
        <v>0.35417994564316868</v>
      </c>
      <c r="I337">
        <v>1299014</v>
      </c>
      <c r="J337">
        <v>0</v>
      </c>
      <c r="K337">
        <v>0.68269924203135879</v>
      </c>
      <c r="L337" s="126">
        <v>193461.6881</v>
      </c>
      <c r="M337">
        <v>32861</v>
      </c>
      <c r="N337">
        <v>45</v>
      </c>
      <c r="O337">
        <v>50.539999999999992</v>
      </c>
      <c r="P337">
        <v>0</v>
      </c>
      <c r="Q337">
        <v>90.730000000000018</v>
      </c>
      <c r="R337">
        <v>10423.800000000001</v>
      </c>
      <c r="S337">
        <v>2455.3055319999999</v>
      </c>
      <c r="T337">
        <v>2959.94034372028</v>
      </c>
      <c r="U337">
        <v>0.48251760180532999</v>
      </c>
      <c r="V337">
        <v>0.13581544074817001</v>
      </c>
      <c r="W337">
        <v>6.9947584022304896E-3</v>
      </c>
      <c r="X337">
        <v>8646.6</v>
      </c>
      <c r="Y337">
        <v>151</v>
      </c>
      <c r="Z337">
        <v>51073.066225165603</v>
      </c>
      <c r="AA337">
        <v>11.483660130718999</v>
      </c>
      <c r="AB337">
        <v>16.260301536423839</v>
      </c>
      <c r="AC337">
        <v>24</v>
      </c>
      <c r="AD337">
        <v>102.30439716666666</v>
      </c>
      <c r="AE337">
        <v>0.52049999999999996</v>
      </c>
      <c r="AF337">
        <v>0.10043284996524195</v>
      </c>
      <c r="AG337">
        <v>0.19724366009742206</v>
      </c>
      <c r="AH337">
        <v>0.30989685581766829</v>
      </c>
      <c r="AI337">
        <v>155.10696939202759</v>
      </c>
      <c r="AJ337">
        <v>5.5150712250712246</v>
      </c>
      <c r="AK337">
        <v>0.8219834311447215</v>
      </c>
      <c r="AL337">
        <v>3.0556580146257568</v>
      </c>
      <c r="AM337">
        <v>2</v>
      </c>
      <c r="AN337">
        <v>2.1128165807126198</v>
      </c>
      <c r="AO337">
        <v>401</v>
      </c>
      <c r="AP337">
        <v>0</v>
      </c>
      <c r="AQ337">
        <v>3.98</v>
      </c>
      <c r="AR337">
        <v>3.9849871705647062</v>
      </c>
      <c r="AS337">
        <v>-1539.4000000001397</v>
      </c>
      <c r="AT337">
        <v>0.46050616454739995</v>
      </c>
      <c r="AU337">
        <v>25593523.059999999</v>
      </c>
    </row>
    <row r="338" spans="1:47" ht="15" x14ac:dyDescent="0.25">
      <c r="A338" t="s">
        <v>1121</v>
      </c>
      <c r="B338" t="s">
        <v>240</v>
      </c>
      <c r="C338" t="s">
        <v>141</v>
      </c>
      <c r="D338"/>
      <c r="E338">
        <v>92.62</v>
      </c>
      <c r="F338" t="s">
        <v>1538</v>
      </c>
      <c r="G338">
        <v>1496938</v>
      </c>
      <c r="H338">
        <v>0.23795994468116508</v>
      </c>
      <c r="I338">
        <v>1890275</v>
      </c>
      <c r="J338">
        <v>0</v>
      </c>
      <c r="K338">
        <v>0.79451727475604594</v>
      </c>
      <c r="L338" s="126">
        <v>150505.84520000001</v>
      </c>
      <c r="M338">
        <v>39876</v>
      </c>
      <c r="N338">
        <v>106</v>
      </c>
      <c r="O338">
        <v>218.43</v>
      </c>
      <c r="P338">
        <v>0</v>
      </c>
      <c r="Q338">
        <v>-58.42</v>
      </c>
      <c r="R338">
        <v>10590.7</v>
      </c>
      <c r="S338">
        <v>5168.4906369999999</v>
      </c>
      <c r="T338">
        <v>6320.5606611391504</v>
      </c>
      <c r="U338">
        <v>0.36808385012461797</v>
      </c>
      <c r="V338">
        <v>0.16025991670960599</v>
      </c>
      <c r="W338">
        <v>2.15913921176752E-2</v>
      </c>
      <c r="X338">
        <v>8660.2999999999993</v>
      </c>
      <c r="Y338">
        <v>335.36</v>
      </c>
      <c r="Z338">
        <v>58510.442270992404</v>
      </c>
      <c r="AA338">
        <v>11.8004987531172</v>
      </c>
      <c r="AB338">
        <v>15.411768359374999</v>
      </c>
      <c r="AC338">
        <v>23.45</v>
      </c>
      <c r="AD338">
        <v>220.40471799573561</v>
      </c>
      <c r="AE338">
        <v>0.35439999999999999</v>
      </c>
      <c r="AF338">
        <v>0.12003729596948071</v>
      </c>
      <c r="AG338">
        <v>0.12952461984819616</v>
      </c>
      <c r="AH338">
        <v>0.26090076822747799</v>
      </c>
      <c r="AI338">
        <v>153.45137598243849</v>
      </c>
      <c r="AJ338">
        <v>5.7266594251505465</v>
      </c>
      <c r="AK338">
        <v>1.0208705706129779</v>
      </c>
      <c r="AL338">
        <v>2.6750836199679235</v>
      </c>
      <c r="AM338">
        <v>3.69</v>
      </c>
      <c r="AN338">
        <v>0.80576737816657096</v>
      </c>
      <c r="AO338">
        <v>30</v>
      </c>
      <c r="AP338">
        <v>8.4455324357405145E-2</v>
      </c>
      <c r="AQ338">
        <v>91.73</v>
      </c>
      <c r="AR338">
        <v>4.4951506435327477</v>
      </c>
      <c r="AS338">
        <v>-238381.74000000022</v>
      </c>
      <c r="AT338">
        <v>0.4935752172262064</v>
      </c>
      <c r="AU338">
        <v>54738110.189999998</v>
      </c>
    </row>
    <row r="339" spans="1:47" ht="15" x14ac:dyDescent="0.25">
      <c r="A339" t="s">
        <v>1122</v>
      </c>
      <c r="B339" t="s">
        <v>241</v>
      </c>
      <c r="C339" t="s">
        <v>198</v>
      </c>
      <c r="D339"/>
      <c r="E339">
        <v>76.596000000000004</v>
      </c>
      <c r="F339" t="s">
        <v>1542</v>
      </c>
      <c r="G339">
        <v>5470789</v>
      </c>
      <c r="H339">
        <v>9.8407880946262488E-2</v>
      </c>
      <c r="I339">
        <v>5470789</v>
      </c>
      <c r="J339">
        <v>7.488576691095053E-2</v>
      </c>
      <c r="K339">
        <v>0.45128985645688391</v>
      </c>
      <c r="L339" s="126">
        <v>87099.840899999996</v>
      </c>
      <c r="M339">
        <v>27065</v>
      </c>
      <c r="N339">
        <v>86</v>
      </c>
      <c r="O339">
        <v>856.05999999999983</v>
      </c>
      <c r="P339">
        <v>175.23</v>
      </c>
      <c r="Q339">
        <v>-233.64</v>
      </c>
      <c r="R339">
        <v>10389.9</v>
      </c>
      <c r="S339">
        <v>5947.8369949999997</v>
      </c>
      <c r="T339">
        <v>8401.7442607585417</v>
      </c>
      <c r="U339">
        <v>1</v>
      </c>
      <c r="V339">
        <v>0.16422268848677499</v>
      </c>
      <c r="W339">
        <v>4.6250403000494503E-2</v>
      </c>
      <c r="X339">
        <v>7355.3</v>
      </c>
      <c r="Y339">
        <v>362.88</v>
      </c>
      <c r="Z339">
        <v>54541.435736331601</v>
      </c>
      <c r="AA339">
        <v>11.7127371273713</v>
      </c>
      <c r="AB339">
        <v>16.390644276344798</v>
      </c>
      <c r="AC339">
        <v>24</v>
      </c>
      <c r="AD339">
        <v>247.82654145833331</v>
      </c>
      <c r="AE339">
        <v>0.47620000000000001</v>
      </c>
      <c r="AF339">
        <v>0.1194318125865203</v>
      </c>
      <c r="AG339">
        <v>0.11861890763831247</v>
      </c>
      <c r="AH339">
        <v>0.24165974617529298</v>
      </c>
      <c r="AI339">
        <v>172.0664168941301</v>
      </c>
      <c r="AJ339">
        <v>5.6452690236588392</v>
      </c>
      <c r="AK339">
        <v>1.1545567473078091</v>
      </c>
      <c r="AL339">
        <v>6.0950467206619355E-2</v>
      </c>
      <c r="AM339">
        <v>0.5</v>
      </c>
      <c r="AN339">
        <v>1.1363165702336899</v>
      </c>
      <c r="AO339">
        <v>26</v>
      </c>
      <c r="AP339">
        <v>8.6215797625193602E-2</v>
      </c>
      <c r="AQ339">
        <v>141.15</v>
      </c>
      <c r="AR339">
        <v>3.8840336984080799</v>
      </c>
      <c r="AS339">
        <v>762751.37999999989</v>
      </c>
      <c r="AT339">
        <v>0.81533281270877644</v>
      </c>
      <c r="AU339">
        <v>61797277.219999999</v>
      </c>
    </row>
    <row r="340" spans="1:47" ht="15" x14ac:dyDescent="0.25">
      <c r="A340" t="s">
        <v>1123</v>
      </c>
      <c r="B340" t="s">
        <v>577</v>
      </c>
      <c r="C340" t="s">
        <v>173</v>
      </c>
      <c r="D340"/>
      <c r="E340">
        <v>93.712000000000003</v>
      </c>
      <c r="F340" t="s">
        <v>1542</v>
      </c>
      <c r="G340">
        <v>2955400</v>
      </c>
      <c r="H340">
        <v>0.22907391356766843</v>
      </c>
      <c r="I340">
        <v>2934884</v>
      </c>
      <c r="J340">
        <v>0</v>
      </c>
      <c r="K340">
        <v>0.63649068357255478</v>
      </c>
      <c r="L340" s="126">
        <v>153234.22409999999</v>
      </c>
      <c r="M340">
        <v>39406</v>
      </c>
      <c r="N340">
        <v>39</v>
      </c>
      <c r="O340">
        <v>112.06</v>
      </c>
      <c r="P340">
        <v>0</v>
      </c>
      <c r="Q340">
        <v>293.65999999999997</v>
      </c>
      <c r="R340">
        <v>9301.8000000000011</v>
      </c>
      <c r="S340">
        <v>2932.7568940000001</v>
      </c>
      <c r="T340">
        <v>3393.2364250283204</v>
      </c>
      <c r="U340">
        <v>0.33393470628390898</v>
      </c>
      <c r="V340">
        <v>0.129583854965102</v>
      </c>
      <c r="W340">
        <v>1.3639043891375501E-3</v>
      </c>
      <c r="X340">
        <v>8039.5</v>
      </c>
      <c r="Y340">
        <v>174.94</v>
      </c>
      <c r="Z340">
        <v>57796.535040585302</v>
      </c>
      <c r="AA340">
        <v>10.081632653061199</v>
      </c>
      <c r="AB340">
        <v>16.764358602949585</v>
      </c>
      <c r="AC340">
        <v>14.17</v>
      </c>
      <c r="AD340">
        <v>206.96943500352859</v>
      </c>
      <c r="AE340">
        <v>0.71989999999999998</v>
      </c>
      <c r="AF340">
        <v>0.10629293517818542</v>
      </c>
      <c r="AG340">
        <v>0.15632753423104509</v>
      </c>
      <c r="AH340">
        <v>0.26829680162966363</v>
      </c>
      <c r="AI340">
        <v>152.55406982942378</v>
      </c>
      <c r="AJ340">
        <v>5.9922681066776331</v>
      </c>
      <c r="AK340">
        <v>1.4108125542015719</v>
      </c>
      <c r="AL340">
        <v>3.0988550169421818</v>
      </c>
      <c r="AM340">
        <v>3.64</v>
      </c>
      <c r="AN340">
        <v>1.0967295586066399</v>
      </c>
      <c r="AO340">
        <v>63</v>
      </c>
      <c r="AP340">
        <v>1.8927444794952682E-2</v>
      </c>
      <c r="AQ340">
        <v>24</v>
      </c>
      <c r="AR340">
        <v>5.0464660326996844</v>
      </c>
      <c r="AS340">
        <v>-135663.65999999992</v>
      </c>
      <c r="AT340">
        <v>0.37524419506146767</v>
      </c>
      <c r="AU340">
        <v>27279884.739999998</v>
      </c>
    </row>
    <row r="341" spans="1:47" ht="15" x14ac:dyDescent="0.25">
      <c r="A341" t="s">
        <v>1124</v>
      </c>
      <c r="B341" t="s">
        <v>374</v>
      </c>
      <c r="C341" t="s">
        <v>375</v>
      </c>
      <c r="D341"/>
      <c r="E341">
        <v>100.05200000000001</v>
      </c>
      <c r="F341" t="s">
        <v>1538</v>
      </c>
      <c r="G341">
        <v>6507247</v>
      </c>
      <c r="H341">
        <v>0.38996525154071648</v>
      </c>
      <c r="I341">
        <v>5736799</v>
      </c>
      <c r="J341">
        <v>0</v>
      </c>
      <c r="K341">
        <v>0.66140655444717245</v>
      </c>
      <c r="L341" s="126">
        <v>142295.52739999999</v>
      </c>
      <c r="M341">
        <v>47831</v>
      </c>
      <c r="N341">
        <v>204</v>
      </c>
      <c r="O341">
        <v>82.859999999999985</v>
      </c>
      <c r="P341">
        <v>0</v>
      </c>
      <c r="Q341">
        <v>61.66</v>
      </c>
      <c r="R341">
        <v>9788</v>
      </c>
      <c r="S341">
        <v>6285.7431379999998</v>
      </c>
      <c r="T341">
        <v>7241.6343128682111</v>
      </c>
      <c r="U341">
        <v>0.228177254703468</v>
      </c>
      <c r="V341">
        <v>0.11754359250433601</v>
      </c>
      <c r="W341">
        <v>8.6283314175094692E-3</v>
      </c>
      <c r="X341">
        <v>8496</v>
      </c>
      <c r="Y341">
        <v>355.67</v>
      </c>
      <c r="Z341">
        <v>62657.894284027301</v>
      </c>
      <c r="AA341">
        <v>11.255434782608701</v>
      </c>
      <c r="AB341">
        <v>17.67296409030843</v>
      </c>
      <c r="AC341">
        <v>28</v>
      </c>
      <c r="AD341">
        <v>224.49082635714285</v>
      </c>
      <c r="AE341" t="s">
        <v>1552</v>
      </c>
      <c r="AF341">
        <v>0.11422204278473819</v>
      </c>
      <c r="AG341">
        <v>0.14999502894161026</v>
      </c>
      <c r="AH341">
        <v>0.26768397667498617</v>
      </c>
      <c r="AI341">
        <v>141.3710329058629</v>
      </c>
      <c r="AJ341">
        <v>5.5593027181411223</v>
      </c>
      <c r="AK341">
        <v>1.1384559576512847</v>
      </c>
      <c r="AL341">
        <v>2.5305905660674619</v>
      </c>
      <c r="AM341">
        <v>0.5</v>
      </c>
      <c r="AN341">
        <v>0.95683367895709304</v>
      </c>
      <c r="AO341">
        <v>31</v>
      </c>
      <c r="AP341">
        <v>0.12294887039239001</v>
      </c>
      <c r="AQ341">
        <v>122.68</v>
      </c>
      <c r="AR341">
        <v>3.8387666956299276</v>
      </c>
      <c r="AS341">
        <v>185589.58000000007</v>
      </c>
      <c r="AT341">
        <v>0.70048112813044516</v>
      </c>
      <c r="AU341">
        <v>61524923.109999999</v>
      </c>
    </row>
    <row r="342" spans="1:47" ht="15" x14ac:dyDescent="0.25">
      <c r="A342" t="s">
        <v>1125</v>
      </c>
      <c r="B342" t="s">
        <v>776</v>
      </c>
      <c r="C342" t="s">
        <v>130</v>
      </c>
      <c r="D342"/>
      <c r="E342">
        <v>86.26700000000001</v>
      </c>
      <c r="F342" t="s">
        <v>1538</v>
      </c>
      <c r="G342">
        <v>1353971</v>
      </c>
      <c r="H342">
        <v>0.49057684649923794</v>
      </c>
      <c r="I342">
        <v>1348034</v>
      </c>
      <c r="J342">
        <v>0</v>
      </c>
      <c r="K342">
        <v>0.58864102599310697</v>
      </c>
      <c r="L342" s="126">
        <v>112457.5993</v>
      </c>
      <c r="M342">
        <v>32757</v>
      </c>
      <c r="N342">
        <v>22</v>
      </c>
      <c r="O342">
        <v>8.68</v>
      </c>
      <c r="P342">
        <v>0</v>
      </c>
      <c r="Q342">
        <v>34.479999999999997</v>
      </c>
      <c r="R342">
        <v>10199.200000000001</v>
      </c>
      <c r="S342">
        <v>556.82935499999996</v>
      </c>
      <c r="T342">
        <v>651.38215544678599</v>
      </c>
      <c r="U342">
        <v>0.43579234790881299</v>
      </c>
      <c r="V342">
        <v>0.14136226169326099</v>
      </c>
      <c r="W342">
        <v>3.5917646619043602E-3</v>
      </c>
      <c r="X342">
        <v>8718.7000000000007</v>
      </c>
      <c r="Y342">
        <v>39.300000000000004</v>
      </c>
      <c r="Z342">
        <v>47791.217557251897</v>
      </c>
      <c r="AA342">
        <v>11.5416666666667</v>
      </c>
      <c r="AB342">
        <v>14.168685877862593</v>
      </c>
      <c r="AC342">
        <v>6.8500000000000005</v>
      </c>
      <c r="AD342">
        <v>81.288956934306555</v>
      </c>
      <c r="AE342">
        <v>0.71989999999999998</v>
      </c>
      <c r="AF342">
        <v>0.12219131914315799</v>
      </c>
      <c r="AG342">
        <v>0.16653684101042956</v>
      </c>
      <c r="AH342">
        <v>0.29348186885625477</v>
      </c>
      <c r="AI342">
        <v>204.30316573378212</v>
      </c>
      <c r="AJ342">
        <v>5.0311838751076809</v>
      </c>
      <c r="AK342">
        <v>1.3812243104024191</v>
      </c>
      <c r="AL342">
        <v>2.4982870378509521</v>
      </c>
      <c r="AM342">
        <v>0.5</v>
      </c>
      <c r="AN342">
        <v>1.4842130236678801</v>
      </c>
      <c r="AO342">
        <v>54</v>
      </c>
      <c r="AP342">
        <v>0</v>
      </c>
      <c r="AQ342">
        <v>5.26</v>
      </c>
      <c r="AR342">
        <v>1.5958736868076928</v>
      </c>
      <c r="AS342">
        <v>-2604.4200000000128</v>
      </c>
      <c r="AT342">
        <v>0.59518533584973565</v>
      </c>
      <c r="AU342">
        <v>5679197.8799999999</v>
      </c>
    </row>
    <row r="343" spans="1:47" ht="15" x14ac:dyDescent="0.25">
      <c r="A343" t="s">
        <v>1126</v>
      </c>
      <c r="B343" t="s">
        <v>670</v>
      </c>
      <c r="C343" t="s">
        <v>665</v>
      </c>
      <c r="D343"/>
      <c r="E343">
        <v>102.91500000000001</v>
      </c>
      <c r="F343" t="s">
        <v>1538</v>
      </c>
      <c r="G343">
        <v>199580</v>
      </c>
      <c r="H343">
        <v>0.31720249907150982</v>
      </c>
      <c r="I343">
        <v>205726</v>
      </c>
      <c r="J343">
        <v>1.7010067752614849E-2</v>
      </c>
      <c r="K343">
        <v>0.69164644372816875</v>
      </c>
      <c r="L343" s="126">
        <v>159260.86960000001</v>
      </c>
      <c r="M343">
        <v>41987</v>
      </c>
      <c r="N343">
        <v>17</v>
      </c>
      <c r="O343">
        <v>0</v>
      </c>
      <c r="P343">
        <v>0</v>
      </c>
      <c r="Q343">
        <v>70.78</v>
      </c>
      <c r="R343">
        <v>9448.8000000000011</v>
      </c>
      <c r="S343">
        <v>476.46360600000003</v>
      </c>
      <c r="T343">
        <v>521.60669754840001</v>
      </c>
      <c r="U343">
        <v>0</v>
      </c>
      <c r="V343">
        <v>0.104249863734608</v>
      </c>
      <c r="W343">
        <v>0</v>
      </c>
      <c r="X343">
        <v>8631.1</v>
      </c>
      <c r="Y343">
        <v>31.26</v>
      </c>
      <c r="Z343">
        <v>50985.124760076804</v>
      </c>
      <c r="AA343">
        <v>8.2972972972973018</v>
      </c>
      <c r="AB343">
        <v>15.241957965451055</v>
      </c>
      <c r="AC343">
        <v>3.87</v>
      </c>
      <c r="AD343">
        <v>123.11721085271319</v>
      </c>
      <c r="AE343" t="s">
        <v>1552</v>
      </c>
      <c r="AF343">
        <v>0.11352070897481613</v>
      </c>
      <c r="AG343">
        <v>0.16895284641967959</v>
      </c>
      <c r="AH343">
        <v>0.28528393471240948</v>
      </c>
      <c r="AI343">
        <v>293.35084199484481</v>
      </c>
      <c r="AJ343">
        <v>4.525866095255811</v>
      </c>
      <c r="AK343">
        <v>1.0334206666618968</v>
      </c>
      <c r="AL343">
        <v>1.4287637635847206</v>
      </c>
      <c r="AM343">
        <v>0.5</v>
      </c>
      <c r="AN343">
        <v>1.41486613568292</v>
      </c>
      <c r="AO343">
        <v>46</v>
      </c>
      <c r="AP343">
        <v>0</v>
      </c>
      <c r="AQ343">
        <v>6.33</v>
      </c>
      <c r="AR343">
        <v>0</v>
      </c>
      <c r="AS343">
        <v>21160.039999999979</v>
      </c>
      <c r="AT343">
        <v>0.62954557657349286</v>
      </c>
      <c r="AU343">
        <v>4502031.25</v>
      </c>
    </row>
    <row r="344" spans="1:47" ht="15" x14ac:dyDescent="0.25">
      <c r="A344" t="s">
        <v>1127</v>
      </c>
      <c r="B344" t="s">
        <v>376</v>
      </c>
      <c r="C344" t="s">
        <v>272</v>
      </c>
      <c r="D344"/>
      <c r="E344">
        <v>98.044000000000011</v>
      </c>
      <c r="F344" t="s">
        <v>1542</v>
      </c>
      <c r="G344">
        <v>371403</v>
      </c>
      <c r="H344">
        <v>0.52364407843161731</v>
      </c>
      <c r="I344">
        <v>389849</v>
      </c>
      <c r="J344">
        <v>0</v>
      </c>
      <c r="K344">
        <v>0.74109573071636048</v>
      </c>
      <c r="L344" s="126">
        <v>125595.71309999999</v>
      </c>
      <c r="M344">
        <v>34414</v>
      </c>
      <c r="N344">
        <v>56</v>
      </c>
      <c r="O344">
        <v>57.25</v>
      </c>
      <c r="P344">
        <v>0</v>
      </c>
      <c r="Q344">
        <v>99.850000000000009</v>
      </c>
      <c r="R344">
        <v>9775.4</v>
      </c>
      <c r="S344">
        <v>1384.656551</v>
      </c>
      <c r="T344">
        <v>1604.5219945765502</v>
      </c>
      <c r="U344">
        <v>0.42774876814922203</v>
      </c>
      <c r="V344">
        <v>0.113533921380335</v>
      </c>
      <c r="W344">
        <v>0</v>
      </c>
      <c r="X344">
        <v>8435.9</v>
      </c>
      <c r="Y344">
        <v>87.100000000000009</v>
      </c>
      <c r="Z344">
        <v>57382.904707233101</v>
      </c>
      <c r="AA344">
        <v>14.461538461538501</v>
      </c>
      <c r="AB344">
        <v>15.897319758897817</v>
      </c>
      <c r="AC344">
        <v>9.4</v>
      </c>
      <c r="AD344">
        <v>147.3038884042553</v>
      </c>
      <c r="AE344">
        <v>0.91920000000000002</v>
      </c>
      <c r="AF344">
        <v>0.12315305054732899</v>
      </c>
      <c r="AG344">
        <v>0.16439750943812489</v>
      </c>
      <c r="AH344">
        <v>0.29130801779855009</v>
      </c>
      <c r="AI344">
        <v>159.26476485503588</v>
      </c>
      <c r="AJ344">
        <v>4.1602500374103846</v>
      </c>
      <c r="AK344">
        <v>0.85331868660073373</v>
      </c>
      <c r="AL344">
        <v>2.4920728981031801</v>
      </c>
      <c r="AM344">
        <v>3.9</v>
      </c>
      <c r="AN344">
        <v>0.97269775897930599</v>
      </c>
      <c r="AO344">
        <v>46</v>
      </c>
      <c r="AP344">
        <v>1.680672268907563E-2</v>
      </c>
      <c r="AQ344">
        <v>17.649999999999999</v>
      </c>
      <c r="AR344">
        <v>1.0816808790109043</v>
      </c>
      <c r="AS344">
        <v>107222.63999999996</v>
      </c>
      <c r="AT344">
        <v>0.48159555809189569</v>
      </c>
      <c r="AU344">
        <v>13535542.25</v>
      </c>
    </row>
    <row r="345" spans="1:47" ht="15" x14ac:dyDescent="0.25">
      <c r="A345" t="s">
        <v>1128</v>
      </c>
      <c r="B345" t="s">
        <v>714</v>
      </c>
      <c r="C345" t="s">
        <v>100</v>
      </c>
      <c r="D345"/>
      <c r="E345">
        <v>86.69</v>
      </c>
      <c r="F345" t="s">
        <v>1538</v>
      </c>
      <c r="G345">
        <v>2555193</v>
      </c>
      <c r="H345">
        <v>0.34991514426909737</v>
      </c>
      <c r="I345">
        <v>1980984</v>
      </c>
      <c r="J345">
        <v>0</v>
      </c>
      <c r="K345">
        <v>0.62404921095414889</v>
      </c>
      <c r="L345" s="126">
        <v>102377.1781</v>
      </c>
      <c r="M345">
        <v>34185</v>
      </c>
      <c r="N345">
        <v>83</v>
      </c>
      <c r="O345">
        <v>41.67</v>
      </c>
      <c r="P345">
        <v>0</v>
      </c>
      <c r="Q345">
        <v>100.75</v>
      </c>
      <c r="R345">
        <v>8743.7000000000007</v>
      </c>
      <c r="S345">
        <v>1817.2042489999999</v>
      </c>
      <c r="T345">
        <v>2285.4137997643902</v>
      </c>
      <c r="U345">
        <v>0.50627087489272105</v>
      </c>
      <c r="V345">
        <v>0.15456056475465599</v>
      </c>
      <c r="W345">
        <v>1.2043615907261699E-3</v>
      </c>
      <c r="X345">
        <v>6952.4000000000005</v>
      </c>
      <c r="Y345">
        <v>103.17</v>
      </c>
      <c r="Z345">
        <v>51216.895803043502</v>
      </c>
      <c r="AA345">
        <v>23.728813559321999</v>
      </c>
      <c r="AB345">
        <v>17.613688562566637</v>
      </c>
      <c r="AC345">
        <v>10.46</v>
      </c>
      <c r="AD345">
        <v>173.72889569789672</v>
      </c>
      <c r="AE345">
        <v>0.3765</v>
      </c>
      <c r="AF345">
        <v>0.12043378959525976</v>
      </c>
      <c r="AG345">
        <v>0.1831199624568563</v>
      </c>
      <c r="AH345">
        <v>0.30889725504526022</v>
      </c>
      <c r="AI345">
        <v>170.71058477367671</v>
      </c>
      <c r="AJ345">
        <v>4.0558211375299793</v>
      </c>
      <c r="AK345">
        <v>0.96490471155581914</v>
      </c>
      <c r="AL345">
        <v>2.6483475384893107</v>
      </c>
      <c r="AM345">
        <v>0.5</v>
      </c>
      <c r="AN345">
        <v>1.4208045966931999</v>
      </c>
      <c r="AO345">
        <v>81</v>
      </c>
      <c r="AP345">
        <v>0</v>
      </c>
      <c r="AQ345">
        <v>12.88</v>
      </c>
      <c r="AR345">
        <v>2.8425512978807377</v>
      </c>
      <c r="AS345">
        <v>27740.369999999995</v>
      </c>
      <c r="AT345">
        <v>0.60121658527628363</v>
      </c>
      <c r="AU345">
        <v>15889040.91</v>
      </c>
    </row>
    <row r="346" spans="1:47" ht="15" x14ac:dyDescent="0.25">
      <c r="A346" t="s">
        <v>1129</v>
      </c>
      <c r="B346" t="s">
        <v>692</v>
      </c>
      <c r="C346" t="s">
        <v>250</v>
      </c>
      <c r="D346"/>
      <c r="E346">
        <v>93.67</v>
      </c>
      <c r="F346" t="s">
        <v>1542</v>
      </c>
      <c r="G346">
        <v>181537</v>
      </c>
      <c r="H346">
        <v>6.198811776535397E-2</v>
      </c>
      <c r="I346">
        <v>228149</v>
      </c>
      <c r="J346">
        <v>1.4462922258517669E-2</v>
      </c>
      <c r="K346">
        <v>0.68217800079221902</v>
      </c>
      <c r="L346" s="126">
        <v>76799.035199999998</v>
      </c>
      <c r="M346">
        <v>36210</v>
      </c>
      <c r="N346">
        <v>20</v>
      </c>
      <c r="O346">
        <v>60.76</v>
      </c>
      <c r="P346">
        <v>0</v>
      </c>
      <c r="Q346">
        <v>157.67000000000002</v>
      </c>
      <c r="R346">
        <v>9283.8000000000011</v>
      </c>
      <c r="S346">
        <v>1394.882278</v>
      </c>
      <c r="T346">
        <v>1667.8812357706699</v>
      </c>
      <c r="U346">
        <v>0.43852701453563098</v>
      </c>
      <c r="V346">
        <v>0.14378369641885999</v>
      </c>
      <c r="W346">
        <v>0</v>
      </c>
      <c r="X346">
        <v>7764.2</v>
      </c>
      <c r="Y346">
        <v>88.11</v>
      </c>
      <c r="Z346">
        <v>54780.705935762104</v>
      </c>
      <c r="AA346">
        <v>15.784090909090899</v>
      </c>
      <c r="AB346">
        <v>15.831146044716832</v>
      </c>
      <c r="AC346">
        <v>7</v>
      </c>
      <c r="AD346">
        <v>199.26889685714286</v>
      </c>
      <c r="AE346">
        <v>0.73099999999999998</v>
      </c>
      <c r="AF346">
        <v>0.10931135012808327</v>
      </c>
      <c r="AG346">
        <v>0.18687976125370934</v>
      </c>
      <c r="AH346">
        <v>0.30059123473146876</v>
      </c>
      <c r="AI346">
        <v>188.83744109049465</v>
      </c>
      <c r="AJ346">
        <v>5.3217832927116309</v>
      </c>
      <c r="AK346">
        <v>1.4909258710887376</v>
      </c>
      <c r="AL346">
        <v>3.3484350394448112</v>
      </c>
      <c r="AM346">
        <v>0.5</v>
      </c>
      <c r="AN346">
        <v>1.04323470159593</v>
      </c>
      <c r="AO346">
        <v>80</v>
      </c>
      <c r="AP346">
        <v>6.024096385542169E-3</v>
      </c>
      <c r="AQ346">
        <v>9.9499999999999993</v>
      </c>
      <c r="AR346">
        <v>4.4545456180776251</v>
      </c>
      <c r="AS346">
        <v>-60580.889999999956</v>
      </c>
      <c r="AT346">
        <v>0.40390903550898477</v>
      </c>
      <c r="AU346">
        <v>12949808.220000001</v>
      </c>
    </row>
    <row r="347" spans="1:47" ht="15" x14ac:dyDescent="0.25">
      <c r="A347" t="s">
        <v>1130</v>
      </c>
      <c r="B347" t="s">
        <v>411</v>
      </c>
      <c r="C347" t="s">
        <v>282</v>
      </c>
      <c r="D347"/>
      <c r="E347">
        <v>98.436999999999998</v>
      </c>
      <c r="F347" t="s">
        <v>1541</v>
      </c>
      <c r="G347">
        <v>1585544</v>
      </c>
      <c r="H347">
        <v>0.37741177334431897</v>
      </c>
      <c r="I347">
        <v>1585544</v>
      </c>
      <c r="J347">
        <v>0</v>
      </c>
      <c r="K347">
        <v>0.63551396466511945</v>
      </c>
      <c r="L347" s="126">
        <v>156869.43290000001</v>
      </c>
      <c r="M347">
        <v>46053</v>
      </c>
      <c r="N347">
        <v>7</v>
      </c>
      <c r="O347">
        <v>4.6099999999999994</v>
      </c>
      <c r="P347">
        <v>0</v>
      </c>
      <c r="Q347">
        <v>-6.41</v>
      </c>
      <c r="R347">
        <v>9154.5</v>
      </c>
      <c r="S347">
        <v>850.16067899999996</v>
      </c>
      <c r="T347">
        <v>968.661504378622</v>
      </c>
      <c r="U347">
        <v>0.108467751188479</v>
      </c>
      <c r="V347">
        <v>0.106875732134396</v>
      </c>
      <c r="W347">
        <v>2.3524964743752898E-3</v>
      </c>
      <c r="X347">
        <v>8034.6</v>
      </c>
      <c r="Y347">
        <v>52.42</v>
      </c>
      <c r="Z347">
        <v>58415.321251430803</v>
      </c>
      <c r="AA347">
        <v>14.430769230769199</v>
      </c>
      <c r="AB347">
        <v>16.218250267073635</v>
      </c>
      <c r="AC347">
        <v>5</v>
      </c>
      <c r="AD347">
        <v>170.03213579999999</v>
      </c>
      <c r="AE347">
        <v>0.67549999999999999</v>
      </c>
      <c r="AF347">
        <v>0.1099245102232996</v>
      </c>
      <c r="AG347">
        <v>0.16195441416838086</v>
      </c>
      <c r="AH347">
        <v>0.28512868125945479</v>
      </c>
      <c r="AI347">
        <v>273.12836941968237</v>
      </c>
      <c r="AJ347">
        <v>3.7974612300444011</v>
      </c>
      <c r="AK347">
        <v>1.3780410244484353</v>
      </c>
      <c r="AL347">
        <v>1.6144536892288213</v>
      </c>
      <c r="AM347">
        <v>0.8</v>
      </c>
      <c r="AN347">
        <v>0.921153365894399</v>
      </c>
      <c r="AO347">
        <v>30</v>
      </c>
      <c r="AP347">
        <v>0</v>
      </c>
      <c r="AQ347">
        <v>8.33</v>
      </c>
      <c r="AR347">
        <v>0</v>
      </c>
      <c r="AS347">
        <v>43297.73000000004</v>
      </c>
      <c r="AT347">
        <v>0.67487896079883936</v>
      </c>
      <c r="AU347">
        <v>7782773.25</v>
      </c>
    </row>
    <row r="348" spans="1:47" ht="15" x14ac:dyDescent="0.25">
      <c r="A348" t="s">
        <v>1131</v>
      </c>
      <c r="B348" t="s">
        <v>467</v>
      </c>
      <c r="C348" t="s">
        <v>196</v>
      </c>
      <c r="D348"/>
      <c r="E348">
        <v>92.557000000000002</v>
      </c>
      <c r="F348" t="s">
        <v>1542</v>
      </c>
      <c r="G348">
        <v>927808</v>
      </c>
      <c r="H348">
        <v>0.37962840033584133</v>
      </c>
      <c r="I348">
        <v>759695</v>
      </c>
      <c r="J348">
        <v>0</v>
      </c>
      <c r="K348">
        <v>0.63522587181129975</v>
      </c>
      <c r="L348" s="126">
        <v>139565.89540000001</v>
      </c>
      <c r="M348">
        <v>28868</v>
      </c>
      <c r="N348">
        <v>10</v>
      </c>
      <c r="O348">
        <v>7.53</v>
      </c>
      <c r="P348">
        <v>0</v>
      </c>
      <c r="Q348">
        <v>-11.21</v>
      </c>
      <c r="R348">
        <v>11931.4</v>
      </c>
      <c r="S348">
        <v>627.73228199999994</v>
      </c>
      <c r="T348">
        <v>773.57374388285507</v>
      </c>
      <c r="U348">
        <v>0.53527268811069395</v>
      </c>
      <c r="V348">
        <v>0.15219293596884001</v>
      </c>
      <c r="W348">
        <v>7.3255241635000103E-3</v>
      </c>
      <c r="X348">
        <v>9682</v>
      </c>
      <c r="Y348">
        <v>48.300000000000004</v>
      </c>
      <c r="Z348">
        <v>54202.456314699804</v>
      </c>
      <c r="AA348">
        <v>9.2941176470588207</v>
      </c>
      <c r="AB348">
        <v>12.99652757763975</v>
      </c>
      <c r="AC348">
        <v>7.04</v>
      </c>
      <c r="AD348">
        <v>89.166517329545442</v>
      </c>
      <c r="AE348">
        <v>0.3765</v>
      </c>
      <c r="AF348">
        <v>0.10630787165917401</v>
      </c>
      <c r="AG348">
        <v>0.16232044421262448</v>
      </c>
      <c r="AH348">
        <v>0.27499470407410181</v>
      </c>
      <c r="AI348">
        <v>183.14495414145358</v>
      </c>
      <c r="AJ348">
        <v>6.7779379120783538</v>
      </c>
      <c r="AK348">
        <v>1.814753579319103</v>
      </c>
      <c r="AL348">
        <v>2.1493654645721345</v>
      </c>
      <c r="AM348">
        <v>1.5</v>
      </c>
      <c r="AN348">
        <v>1.8145573776110999</v>
      </c>
      <c r="AO348">
        <v>80</v>
      </c>
      <c r="AP348">
        <v>0</v>
      </c>
      <c r="AQ348">
        <v>7.56</v>
      </c>
      <c r="AR348">
        <v>2.6701227665756959</v>
      </c>
      <c r="AS348">
        <v>-1438.5599999999977</v>
      </c>
      <c r="AT348">
        <v>0.68074844966755721</v>
      </c>
      <c r="AU348">
        <v>7489729.3600000003</v>
      </c>
    </row>
    <row r="349" spans="1:47" ht="15" x14ac:dyDescent="0.25">
      <c r="A349" t="s">
        <v>1132</v>
      </c>
      <c r="B349" t="s">
        <v>727</v>
      </c>
      <c r="C349" t="s">
        <v>98</v>
      </c>
      <c r="D349"/>
      <c r="E349">
        <v>92.820000000000007</v>
      </c>
      <c r="F349" t="s">
        <v>1538</v>
      </c>
      <c r="G349">
        <v>907197</v>
      </c>
      <c r="H349">
        <v>0.23943089475661772</v>
      </c>
      <c r="I349">
        <v>902194</v>
      </c>
      <c r="J349">
        <v>0</v>
      </c>
      <c r="K349">
        <v>0.72732497889297576</v>
      </c>
      <c r="L349" s="126">
        <v>126041.11960000001</v>
      </c>
      <c r="M349">
        <v>35630</v>
      </c>
      <c r="N349">
        <v>7</v>
      </c>
      <c r="O349">
        <v>19.729999999999997</v>
      </c>
      <c r="P349">
        <v>0</v>
      </c>
      <c r="Q349">
        <v>266.08</v>
      </c>
      <c r="R349">
        <v>10629.2</v>
      </c>
      <c r="S349">
        <v>868.23383999999999</v>
      </c>
      <c r="T349">
        <v>1011.3280516273701</v>
      </c>
      <c r="U349">
        <v>0.320642810927526</v>
      </c>
      <c r="V349">
        <v>0.129371803798848</v>
      </c>
      <c r="W349">
        <v>0</v>
      </c>
      <c r="X349">
        <v>9125.3000000000011</v>
      </c>
      <c r="Y349">
        <v>56</v>
      </c>
      <c r="Z349">
        <v>63783.607142857101</v>
      </c>
      <c r="AA349">
        <v>14.35</v>
      </c>
      <c r="AB349">
        <v>15.504175714285713</v>
      </c>
      <c r="AC349">
        <v>12.25</v>
      </c>
      <c r="AD349">
        <v>70.876231836734689</v>
      </c>
      <c r="AE349">
        <v>0.3765</v>
      </c>
      <c r="AF349">
        <v>0.11069986656396487</v>
      </c>
      <c r="AG349">
        <v>0.15154345793959526</v>
      </c>
      <c r="AH349">
        <v>0.26553100083090958</v>
      </c>
      <c r="AI349">
        <v>180.87869046891791</v>
      </c>
      <c r="AJ349">
        <v>5.2256617530007325</v>
      </c>
      <c r="AK349">
        <v>1.0409618899041677</v>
      </c>
      <c r="AL349">
        <v>2.2134332834537873</v>
      </c>
      <c r="AM349">
        <v>3</v>
      </c>
      <c r="AN349">
        <v>0.60842033634579396</v>
      </c>
      <c r="AO349">
        <v>3</v>
      </c>
      <c r="AP349">
        <v>6.5789473684210523E-2</v>
      </c>
      <c r="AQ349">
        <v>45.33</v>
      </c>
      <c r="AR349">
        <v>1.6751459429349509</v>
      </c>
      <c r="AS349">
        <v>-19060.090000000026</v>
      </c>
      <c r="AT349">
        <v>0.39077414136879685</v>
      </c>
      <c r="AU349">
        <v>9228673.9399999995</v>
      </c>
    </row>
    <row r="350" spans="1:47" ht="15" x14ac:dyDescent="0.25">
      <c r="A350" t="s">
        <v>1133</v>
      </c>
      <c r="B350" t="s">
        <v>785</v>
      </c>
      <c r="C350" t="s">
        <v>347</v>
      </c>
      <c r="D350"/>
      <c r="E350">
        <v>90.393000000000001</v>
      </c>
      <c r="F350" t="s">
        <v>1538</v>
      </c>
      <c r="G350">
        <v>777281</v>
      </c>
      <c r="H350">
        <v>0.16664924820568311</v>
      </c>
      <c r="I350">
        <v>569172</v>
      </c>
      <c r="J350">
        <v>0</v>
      </c>
      <c r="K350">
        <v>0.58784563796805955</v>
      </c>
      <c r="L350" s="126">
        <v>159427.03750000001</v>
      </c>
      <c r="M350">
        <v>36973</v>
      </c>
      <c r="N350">
        <v>8</v>
      </c>
      <c r="O350">
        <v>38.799999999999997</v>
      </c>
      <c r="P350">
        <v>0</v>
      </c>
      <c r="Q350">
        <v>19.22999999999999</v>
      </c>
      <c r="R350">
        <v>9765.4</v>
      </c>
      <c r="S350">
        <v>935.61790699999995</v>
      </c>
      <c r="T350">
        <v>1116.98159060538</v>
      </c>
      <c r="U350">
        <v>0.30873971825338298</v>
      </c>
      <c r="V350">
        <v>0.121788337041736</v>
      </c>
      <c r="W350">
        <v>0</v>
      </c>
      <c r="X350">
        <v>8179.8</v>
      </c>
      <c r="Y350">
        <v>48.5</v>
      </c>
      <c r="Z350">
        <v>50176.907216494801</v>
      </c>
      <c r="AA350">
        <v>11.530612244898</v>
      </c>
      <c r="AB350">
        <v>19.291090865979381</v>
      </c>
      <c r="AC350">
        <v>9.120000000000001</v>
      </c>
      <c r="AD350">
        <v>102.5896827850877</v>
      </c>
      <c r="AE350">
        <v>0.29899999999999999</v>
      </c>
      <c r="AF350">
        <v>0.12404996976802127</v>
      </c>
      <c r="AG350">
        <v>0.15033632895304108</v>
      </c>
      <c r="AH350">
        <v>0.27926163988605629</v>
      </c>
      <c r="AI350">
        <v>183.10893658430163</v>
      </c>
      <c r="AJ350">
        <v>8.545888454354424</v>
      </c>
      <c r="AK350">
        <v>1.6742900420266169</v>
      </c>
      <c r="AL350">
        <v>2.8257518094793368</v>
      </c>
      <c r="AM350">
        <v>0.5</v>
      </c>
      <c r="AN350">
        <v>1.2728797388758999</v>
      </c>
      <c r="AO350">
        <v>127</v>
      </c>
      <c r="AP350">
        <v>4.4534412955465584E-2</v>
      </c>
      <c r="AQ350">
        <v>3.7</v>
      </c>
      <c r="AR350">
        <v>2.3976003810821727</v>
      </c>
      <c r="AS350">
        <v>64265.349999999977</v>
      </c>
      <c r="AT350">
        <v>0.51333277157267287</v>
      </c>
      <c r="AU350">
        <v>9136726.7699999996</v>
      </c>
    </row>
    <row r="351" spans="1:47" ht="15" x14ac:dyDescent="0.25">
      <c r="A351" t="s">
        <v>1134</v>
      </c>
      <c r="B351" t="s">
        <v>790</v>
      </c>
      <c r="C351" t="s">
        <v>198</v>
      </c>
      <c r="D351"/>
      <c r="E351">
        <v>95.582000000000008</v>
      </c>
      <c r="F351" t="s">
        <v>1540</v>
      </c>
      <c r="G351">
        <v>3416150</v>
      </c>
      <c r="H351">
        <v>0.54759135766169975</v>
      </c>
      <c r="I351">
        <v>3186436</v>
      </c>
      <c r="J351">
        <v>0</v>
      </c>
      <c r="K351">
        <v>0.53544727788945767</v>
      </c>
      <c r="L351" s="126">
        <v>119135.5153</v>
      </c>
      <c r="M351">
        <v>46471</v>
      </c>
      <c r="N351">
        <v>61</v>
      </c>
      <c r="O351">
        <v>62.05</v>
      </c>
      <c r="P351">
        <v>0</v>
      </c>
      <c r="Q351">
        <v>57.230000000000004</v>
      </c>
      <c r="R351">
        <v>7979.6</v>
      </c>
      <c r="S351">
        <v>2541.755013</v>
      </c>
      <c r="T351">
        <v>2930.7484499328598</v>
      </c>
      <c r="U351">
        <v>0.28257845635259099</v>
      </c>
      <c r="V351">
        <v>9.9980190341027203E-2</v>
      </c>
      <c r="W351">
        <v>4.8339848007216302E-2</v>
      </c>
      <c r="X351">
        <v>6920.5</v>
      </c>
      <c r="Y351">
        <v>136.19999999999999</v>
      </c>
      <c r="Z351">
        <v>54097.384728340709</v>
      </c>
      <c r="AA351">
        <v>9.2727272727272698</v>
      </c>
      <c r="AB351">
        <v>18.661931079295154</v>
      </c>
      <c r="AC351">
        <v>11</v>
      </c>
      <c r="AD351">
        <v>231.06863754545455</v>
      </c>
      <c r="AE351">
        <v>0.3765</v>
      </c>
      <c r="AF351">
        <v>0.12050857348370722</v>
      </c>
      <c r="AG351">
        <v>0.13942028091294148</v>
      </c>
      <c r="AH351">
        <v>0.26602058927365657</v>
      </c>
      <c r="AI351">
        <v>122.99061018907096</v>
      </c>
      <c r="AJ351">
        <v>4.2384865584174634</v>
      </c>
      <c r="AK351">
        <v>1.3186860709121853</v>
      </c>
      <c r="AL351">
        <v>0.17582651977531255</v>
      </c>
      <c r="AM351">
        <v>2.0299999999999998</v>
      </c>
      <c r="AN351">
        <v>1.1660764285353999</v>
      </c>
      <c r="AO351">
        <v>18</v>
      </c>
      <c r="AP351">
        <v>1.3025458851391355E-2</v>
      </c>
      <c r="AQ351">
        <v>92.72</v>
      </c>
      <c r="AR351">
        <v>4.7030287367531374</v>
      </c>
      <c r="AS351">
        <v>48038.25</v>
      </c>
      <c r="AT351">
        <v>0.34828297592502871</v>
      </c>
      <c r="AU351">
        <v>20282232.059999999</v>
      </c>
    </row>
    <row r="352" spans="1:47" ht="15" x14ac:dyDescent="0.25">
      <c r="A352" t="s">
        <v>1135</v>
      </c>
      <c r="B352" t="s">
        <v>540</v>
      </c>
      <c r="C352" t="s">
        <v>117</v>
      </c>
      <c r="D352"/>
      <c r="E352">
        <v>81.01700000000001</v>
      </c>
      <c r="F352" t="s">
        <v>1538</v>
      </c>
      <c r="G352">
        <v>576891</v>
      </c>
      <c r="H352">
        <v>4.8704952344058645E-2</v>
      </c>
      <c r="I352">
        <v>570673</v>
      </c>
      <c r="J352">
        <v>1.1820385153169119E-2</v>
      </c>
      <c r="K352">
        <v>0.65930738247778042</v>
      </c>
      <c r="L352" s="126">
        <v>140311.81649999999</v>
      </c>
      <c r="M352">
        <v>39151</v>
      </c>
      <c r="N352">
        <v>6</v>
      </c>
      <c r="O352">
        <v>9.52</v>
      </c>
      <c r="P352">
        <v>0</v>
      </c>
      <c r="Q352">
        <v>33.28</v>
      </c>
      <c r="R352">
        <v>10238.300000000001</v>
      </c>
      <c r="S352">
        <v>604.01275899999996</v>
      </c>
      <c r="T352">
        <v>711.9587832277</v>
      </c>
      <c r="U352">
        <v>0.28871217602871901</v>
      </c>
      <c r="V352">
        <v>0.14703621186253801</v>
      </c>
      <c r="W352">
        <v>0</v>
      </c>
      <c r="X352">
        <v>8685.9</v>
      </c>
      <c r="Y352">
        <v>44.34</v>
      </c>
      <c r="Z352">
        <v>49221.781686964401</v>
      </c>
      <c r="AA352">
        <v>10.914893617021299</v>
      </c>
      <c r="AB352">
        <v>13.622299481281008</v>
      </c>
      <c r="AC352">
        <v>4</v>
      </c>
      <c r="AD352">
        <v>151.00318974999999</v>
      </c>
      <c r="AE352">
        <v>0.3987</v>
      </c>
      <c r="AF352">
        <v>0.12538587049272348</v>
      </c>
      <c r="AG352">
        <v>0.13575563368998073</v>
      </c>
      <c r="AH352">
        <v>0.264926901377881</v>
      </c>
      <c r="AI352">
        <v>209.35816026363113</v>
      </c>
      <c r="AJ352">
        <v>3.9439872681981734</v>
      </c>
      <c r="AK352">
        <v>0.95356624886323194</v>
      </c>
      <c r="AL352">
        <v>2.5694292040646869</v>
      </c>
      <c r="AM352">
        <v>1.8</v>
      </c>
      <c r="AN352">
        <v>1.0923790014555299</v>
      </c>
      <c r="AO352">
        <v>63</v>
      </c>
      <c r="AP352">
        <v>0.08</v>
      </c>
      <c r="AQ352">
        <v>4.05</v>
      </c>
      <c r="AR352">
        <v>1.3711633042379483</v>
      </c>
      <c r="AS352">
        <v>25642.549999999988</v>
      </c>
      <c r="AT352">
        <v>0.59118508344843312</v>
      </c>
      <c r="AU352">
        <v>6184035.6600000001</v>
      </c>
    </row>
    <row r="353" spans="1:47" ht="15" x14ac:dyDescent="0.25">
      <c r="A353" t="s">
        <v>1136</v>
      </c>
      <c r="B353" t="s">
        <v>377</v>
      </c>
      <c r="C353" t="s">
        <v>130</v>
      </c>
      <c r="D353"/>
      <c r="E353">
        <v>94.81</v>
      </c>
      <c r="F353" t="s">
        <v>1542</v>
      </c>
      <c r="G353">
        <v>2150127</v>
      </c>
      <c r="H353">
        <v>0.40024047006213309</v>
      </c>
      <c r="I353">
        <v>1891276</v>
      </c>
      <c r="J353">
        <v>0</v>
      </c>
      <c r="K353">
        <v>0.56741210928533614</v>
      </c>
      <c r="L353" s="126">
        <v>84351.9087</v>
      </c>
      <c r="M353">
        <v>29287</v>
      </c>
      <c r="N353">
        <v>0</v>
      </c>
      <c r="O353">
        <v>15.6</v>
      </c>
      <c r="P353">
        <v>0</v>
      </c>
      <c r="Q353">
        <v>-18.75</v>
      </c>
      <c r="R353">
        <v>9874.4</v>
      </c>
      <c r="S353">
        <v>941.00613199999998</v>
      </c>
      <c r="T353">
        <v>1125.49530859775</v>
      </c>
      <c r="U353">
        <v>0.48323914429072001</v>
      </c>
      <c r="V353">
        <v>0.15239595484378801</v>
      </c>
      <c r="W353">
        <v>2.7631275839550001E-4</v>
      </c>
      <c r="X353">
        <v>8255.7999999999993</v>
      </c>
      <c r="Y353">
        <v>85</v>
      </c>
      <c r="Z353">
        <v>33191.447058823505</v>
      </c>
      <c r="AA353">
        <v>12.670588235294098</v>
      </c>
      <c r="AB353">
        <v>11.070660376470588</v>
      </c>
      <c r="AC353">
        <v>11</v>
      </c>
      <c r="AD353">
        <v>85.546012000000005</v>
      </c>
      <c r="AE353">
        <v>0.47620000000000001</v>
      </c>
      <c r="AF353">
        <v>0.11080076950894792</v>
      </c>
      <c r="AG353">
        <v>0.15267579307946874</v>
      </c>
      <c r="AH353">
        <v>0.26966560417229996</v>
      </c>
      <c r="AI353">
        <v>187.86487567755827</v>
      </c>
      <c r="AJ353">
        <v>6.4323036847642863</v>
      </c>
      <c r="AK353">
        <v>1.7509423470715346</v>
      </c>
      <c r="AL353">
        <v>2.6490218461155548</v>
      </c>
      <c r="AM353">
        <v>4.5</v>
      </c>
      <c r="AN353">
        <v>1.10156652879839</v>
      </c>
      <c r="AO353">
        <v>46</v>
      </c>
      <c r="AP353">
        <v>0</v>
      </c>
      <c r="AQ353">
        <v>12.91</v>
      </c>
      <c r="AR353">
        <v>2.3058769314316159</v>
      </c>
      <c r="AS353">
        <v>-40637.369999999995</v>
      </c>
      <c r="AT353">
        <v>0.55771274305692953</v>
      </c>
      <c r="AU353">
        <v>9291837.6099999994</v>
      </c>
    </row>
    <row r="354" spans="1:47" ht="15" x14ac:dyDescent="0.25">
      <c r="A354" t="s">
        <v>1137</v>
      </c>
      <c r="B354" t="s">
        <v>626</v>
      </c>
      <c r="C354" t="s">
        <v>627</v>
      </c>
      <c r="D354"/>
      <c r="E354">
        <v>83.617000000000004</v>
      </c>
      <c r="F354" t="s">
        <v>1538</v>
      </c>
      <c r="G354">
        <v>-75911</v>
      </c>
      <c r="H354">
        <v>0.32377146408455337</v>
      </c>
      <c r="I354">
        <v>-905007</v>
      </c>
      <c r="J354">
        <v>6.44897481659563E-4</v>
      </c>
      <c r="K354">
        <v>0.67659662546663546</v>
      </c>
      <c r="L354" s="126">
        <v>112072.8544</v>
      </c>
      <c r="M354">
        <v>29916</v>
      </c>
      <c r="N354">
        <v>88</v>
      </c>
      <c r="O354">
        <v>53.4</v>
      </c>
      <c r="P354">
        <v>0</v>
      </c>
      <c r="Q354">
        <v>-151.78</v>
      </c>
      <c r="R354">
        <v>10819.800000000001</v>
      </c>
      <c r="S354">
        <v>1941.7643069999999</v>
      </c>
      <c r="T354">
        <v>2414.0540871707499</v>
      </c>
      <c r="U354">
        <v>0.57012571557171998</v>
      </c>
      <c r="V354">
        <v>0.152898613868691</v>
      </c>
      <c r="W354">
        <v>6.1427228613693903E-4</v>
      </c>
      <c r="X354">
        <v>8703</v>
      </c>
      <c r="Y354">
        <v>139.15</v>
      </c>
      <c r="Z354">
        <v>45551.924398131501</v>
      </c>
      <c r="AA354">
        <v>9.6737588652482298</v>
      </c>
      <c r="AB354">
        <v>13.954468609414301</v>
      </c>
      <c r="AC354">
        <v>11.94</v>
      </c>
      <c r="AD354">
        <v>162.62682638190955</v>
      </c>
      <c r="AE354">
        <v>0.27689999999999998</v>
      </c>
      <c r="AF354">
        <v>0.1422855513155738</v>
      </c>
      <c r="AG354">
        <v>0.17712102600163676</v>
      </c>
      <c r="AH354">
        <v>0.32348145625192759</v>
      </c>
      <c r="AI354">
        <v>189.25777895658888</v>
      </c>
      <c r="AJ354">
        <v>5.9353455022394916</v>
      </c>
      <c r="AK354">
        <v>1.8441326933228843</v>
      </c>
      <c r="AL354">
        <v>2.2670531219557328</v>
      </c>
      <c r="AM354">
        <v>1</v>
      </c>
      <c r="AN354">
        <v>1.87165997807847</v>
      </c>
      <c r="AO354">
        <v>387</v>
      </c>
      <c r="AP354">
        <v>0</v>
      </c>
      <c r="AQ354">
        <v>3.16</v>
      </c>
      <c r="AR354">
        <v>4.2597179703310974</v>
      </c>
      <c r="AS354">
        <v>-52115.429999999935</v>
      </c>
      <c r="AT354">
        <v>0.64656548338633035</v>
      </c>
      <c r="AU354">
        <v>21009412.539999999</v>
      </c>
    </row>
    <row r="355" spans="1:47" ht="15" x14ac:dyDescent="0.25">
      <c r="A355" t="s">
        <v>1138</v>
      </c>
      <c r="B355" t="s">
        <v>378</v>
      </c>
      <c r="C355" t="s">
        <v>379</v>
      </c>
      <c r="D355"/>
      <c r="E355">
        <v>89.165000000000006</v>
      </c>
      <c r="F355" t="s">
        <v>1541</v>
      </c>
      <c r="G355">
        <v>860766</v>
      </c>
      <c r="H355">
        <v>0.22556575750489322</v>
      </c>
      <c r="I355">
        <v>867472</v>
      </c>
      <c r="J355">
        <v>0</v>
      </c>
      <c r="K355">
        <v>0.5963025928605955</v>
      </c>
      <c r="L355" s="126">
        <v>123062.43180000001</v>
      </c>
      <c r="M355">
        <v>0</v>
      </c>
      <c r="N355">
        <v>10</v>
      </c>
      <c r="O355">
        <v>61.95</v>
      </c>
      <c r="P355">
        <v>0</v>
      </c>
      <c r="Q355">
        <v>-9.7800000000000011</v>
      </c>
      <c r="R355">
        <v>9639.6</v>
      </c>
      <c r="S355">
        <v>1283.8159860000001</v>
      </c>
      <c r="T355">
        <v>1568.8495963391899</v>
      </c>
      <c r="U355">
        <v>0.417999067508106</v>
      </c>
      <c r="V355">
        <v>0.16584729456702699</v>
      </c>
      <c r="W355">
        <v>4.67356697955933E-3</v>
      </c>
      <c r="X355">
        <v>7888.3</v>
      </c>
      <c r="Y355">
        <v>81.55</v>
      </c>
      <c r="Z355">
        <v>49235.493562231801</v>
      </c>
      <c r="AA355">
        <v>13.554216867469901</v>
      </c>
      <c r="AB355">
        <v>15.742685297363582</v>
      </c>
      <c r="AC355">
        <v>9</v>
      </c>
      <c r="AD355">
        <v>142.64622066666666</v>
      </c>
      <c r="AE355">
        <v>0.27689999999999998</v>
      </c>
      <c r="AF355">
        <v>0.13271969784361726</v>
      </c>
      <c r="AG355">
        <v>0.12578459162391425</v>
      </c>
      <c r="AH355">
        <v>0.26598838558599142</v>
      </c>
      <c r="AI355">
        <v>202.82969120155511</v>
      </c>
      <c r="AJ355">
        <v>5.2581614540929964</v>
      </c>
      <c r="AK355">
        <v>1.6794661208313493</v>
      </c>
      <c r="AL355">
        <v>2.3646136269374338</v>
      </c>
      <c r="AM355">
        <v>0.75</v>
      </c>
      <c r="AN355">
        <v>1.1389692949492201</v>
      </c>
      <c r="AO355">
        <v>77</v>
      </c>
      <c r="AP355">
        <v>8.7360594795539037E-2</v>
      </c>
      <c r="AQ355">
        <v>6.79</v>
      </c>
      <c r="AR355">
        <v>2.9286328399843091</v>
      </c>
      <c r="AS355">
        <v>22527.429999999993</v>
      </c>
      <c r="AT355">
        <v>0.50082895775860992</v>
      </c>
      <c r="AU355">
        <v>12375531.09</v>
      </c>
    </row>
    <row r="356" spans="1:47" ht="15" x14ac:dyDescent="0.25">
      <c r="A356" t="s">
        <v>1139</v>
      </c>
      <c r="B356" t="s">
        <v>243</v>
      </c>
      <c r="C356" t="s">
        <v>244</v>
      </c>
      <c r="D356"/>
      <c r="E356">
        <v>96.084000000000003</v>
      </c>
      <c r="F356" t="s">
        <v>1542</v>
      </c>
      <c r="G356">
        <v>2632421</v>
      </c>
      <c r="H356">
        <v>0.16779798336844695</v>
      </c>
      <c r="I356">
        <v>2619261</v>
      </c>
      <c r="J356">
        <v>0</v>
      </c>
      <c r="K356">
        <v>0.71277054966329312</v>
      </c>
      <c r="L356" s="126">
        <v>139664.73329999999</v>
      </c>
      <c r="M356">
        <v>33044</v>
      </c>
      <c r="N356">
        <v>211</v>
      </c>
      <c r="O356">
        <v>117.11000000000003</v>
      </c>
      <c r="P356">
        <v>0</v>
      </c>
      <c r="Q356">
        <v>18.769999999999982</v>
      </c>
      <c r="R356">
        <v>10006.4</v>
      </c>
      <c r="S356">
        <v>3753.4024089999998</v>
      </c>
      <c r="T356">
        <v>4694.2873814442401</v>
      </c>
      <c r="U356">
        <v>0.48896512790616697</v>
      </c>
      <c r="V356">
        <v>0.17796617474276299</v>
      </c>
      <c r="W356">
        <v>9.0604404469011995E-3</v>
      </c>
      <c r="X356">
        <v>8000.8</v>
      </c>
      <c r="Y356">
        <v>258.05</v>
      </c>
      <c r="Z356">
        <v>55950.601511335</v>
      </c>
      <c r="AA356">
        <v>11.0868055555556</v>
      </c>
      <c r="AB356">
        <v>14.545252505328424</v>
      </c>
      <c r="AC356">
        <v>22.5</v>
      </c>
      <c r="AD356">
        <v>166.81788484444445</v>
      </c>
      <c r="AE356">
        <v>0.40970000000000001</v>
      </c>
      <c r="AF356">
        <v>0.10695822358379727</v>
      </c>
      <c r="AG356">
        <v>0.16190789365145361</v>
      </c>
      <c r="AH356">
        <v>0.2752539439374162</v>
      </c>
      <c r="AI356">
        <v>160.27458141912223</v>
      </c>
      <c r="AJ356">
        <v>5.2019230187424679</v>
      </c>
      <c r="AK356">
        <v>1.2717259194614139</v>
      </c>
      <c r="AL356">
        <v>3.0155876490878115</v>
      </c>
      <c r="AM356">
        <v>2</v>
      </c>
      <c r="AN356">
        <v>1.6185668019963699</v>
      </c>
      <c r="AO356">
        <v>147</v>
      </c>
      <c r="AP356">
        <v>0</v>
      </c>
      <c r="AQ356">
        <v>11.76</v>
      </c>
      <c r="AR356">
        <v>3.3974634962788257</v>
      </c>
      <c r="AS356">
        <v>-35271.239999999991</v>
      </c>
      <c r="AT356">
        <v>0.44059875926947129</v>
      </c>
      <c r="AU356">
        <v>37558111.200000003</v>
      </c>
    </row>
    <row r="357" spans="1:47" ht="15" x14ac:dyDescent="0.25">
      <c r="A357" t="s">
        <v>1140</v>
      </c>
      <c r="B357" t="s">
        <v>242</v>
      </c>
      <c r="C357" t="s">
        <v>145</v>
      </c>
      <c r="D357"/>
      <c r="E357">
        <v>72.790000000000006</v>
      </c>
      <c r="F357" t="s">
        <v>1542</v>
      </c>
      <c r="G357">
        <v>2872740</v>
      </c>
      <c r="H357">
        <v>0.41072223377078049</v>
      </c>
      <c r="I357">
        <v>3089081</v>
      </c>
      <c r="J357">
        <v>0</v>
      </c>
      <c r="K357">
        <v>0.54870670122201637</v>
      </c>
      <c r="L357" s="126">
        <v>71319.035900000003</v>
      </c>
      <c r="M357">
        <v>30618</v>
      </c>
      <c r="N357">
        <v>0</v>
      </c>
      <c r="O357">
        <v>505.29</v>
      </c>
      <c r="P357">
        <v>84.25</v>
      </c>
      <c r="Q357">
        <v>-198.45000000000002</v>
      </c>
      <c r="R357">
        <v>10179.800000000001</v>
      </c>
      <c r="S357">
        <v>3350.5333030000002</v>
      </c>
      <c r="T357">
        <v>4301.7338616995203</v>
      </c>
      <c r="U357">
        <v>0.43992604958745601</v>
      </c>
      <c r="V357">
        <v>0.19843489106784701</v>
      </c>
      <c r="W357">
        <v>2.0785511350579201E-2</v>
      </c>
      <c r="X357">
        <v>7928.8</v>
      </c>
      <c r="Y357">
        <v>192.94</v>
      </c>
      <c r="Z357">
        <v>56233.290142013102</v>
      </c>
      <c r="AA357">
        <v>10.014778325123199</v>
      </c>
      <c r="AB357">
        <v>17.365674836736812</v>
      </c>
      <c r="AC357">
        <v>21</v>
      </c>
      <c r="AD357">
        <v>159.54920490476192</v>
      </c>
      <c r="AE357">
        <v>0.27689999999999998</v>
      </c>
      <c r="AF357">
        <v>0.10450859510661982</v>
      </c>
      <c r="AG357">
        <v>0.14331253392176679</v>
      </c>
      <c r="AH357">
        <v>0.25870614192830027</v>
      </c>
      <c r="AI357">
        <v>161.8799011830028</v>
      </c>
      <c r="AJ357">
        <v>4.6217490375822292</v>
      </c>
      <c r="AK357">
        <v>1.3431718487271012</v>
      </c>
      <c r="AL357">
        <v>1.9172199585533498</v>
      </c>
      <c r="AM357">
        <v>0.5</v>
      </c>
      <c r="AN357">
        <v>0.67734501376936396</v>
      </c>
      <c r="AO357">
        <v>8</v>
      </c>
      <c r="AP357">
        <v>0.13016055045871561</v>
      </c>
      <c r="AQ357">
        <v>201.63</v>
      </c>
      <c r="AR357">
        <v>3.9111893017950918</v>
      </c>
      <c r="AS357">
        <v>184570.8600000001</v>
      </c>
      <c r="AT357">
        <v>0.72445515134493532</v>
      </c>
      <c r="AU357">
        <v>34107677.329999998</v>
      </c>
    </row>
    <row r="358" spans="1:47" ht="15" x14ac:dyDescent="0.25">
      <c r="A358" t="s">
        <v>1141</v>
      </c>
      <c r="B358" t="s">
        <v>245</v>
      </c>
      <c r="C358" t="s">
        <v>246</v>
      </c>
      <c r="D358"/>
      <c r="E358">
        <v>92.266000000000005</v>
      </c>
      <c r="F358" t="s">
        <v>1538</v>
      </c>
      <c r="G358">
        <v>0</v>
      </c>
      <c r="H358">
        <v>0.62522116845996289</v>
      </c>
      <c r="I358">
        <v>2673014</v>
      </c>
      <c r="J358">
        <v>0</v>
      </c>
      <c r="K358">
        <v>0.64789963559249897</v>
      </c>
      <c r="L358" s="126">
        <v>151094.5422</v>
      </c>
      <c r="M358">
        <v>35533</v>
      </c>
      <c r="N358">
        <v>28</v>
      </c>
      <c r="O358">
        <v>32.799999999999997</v>
      </c>
      <c r="P358">
        <v>0</v>
      </c>
      <c r="Q358">
        <v>-105.61000000000001</v>
      </c>
      <c r="R358">
        <v>9901.8000000000011</v>
      </c>
      <c r="S358">
        <v>1955.6084209999999</v>
      </c>
      <c r="T358">
        <v>2368.04449499061</v>
      </c>
      <c r="U358">
        <v>0.39656853778704398</v>
      </c>
      <c r="V358">
        <v>0.15083077155557001</v>
      </c>
      <c r="W358">
        <v>1.09192631667442E-2</v>
      </c>
      <c r="X358">
        <v>8177.2</v>
      </c>
      <c r="Y358">
        <v>109.5</v>
      </c>
      <c r="Z358">
        <v>48908.949771689506</v>
      </c>
      <c r="AA358">
        <v>5.9158878504672892</v>
      </c>
      <c r="AB358">
        <v>17.859437634703195</v>
      </c>
      <c r="AC358">
        <v>20</v>
      </c>
      <c r="AD358">
        <v>97.780421050000001</v>
      </c>
      <c r="AE358">
        <v>0.7752</v>
      </c>
      <c r="AF358">
        <v>0.12089128271842253</v>
      </c>
      <c r="AG358">
        <v>0.13926941962353784</v>
      </c>
      <c r="AH358">
        <v>0.26545276997321032</v>
      </c>
      <c r="AI358">
        <v>188.95909632616582</v>
      </c>
      <c r="AJ358">
        <v>4.4614253781830975</v>
      </c>
      <c r="AK358">
        <v>1.1856907422942657</v>
      </c>
      <c r="AL358">
        <v>2.1625289421697835</v>
      </c>
      <c r="AM358">
        <v>2</v>
      </c>
      <c r="AN358">
        <v>1.1161213505068299</v>
      </c>
      <c r="AO358">
        <v>131</v>
      </c>
      <c r="AP358">
        <v>5.6485355648535567E-2</v>
      </c>
      <c r="AQ358">
        <v>7.02</v>
      </c>
      <c r="AR358">
        <v>2.4257279794032325</v>
      </c>
      <c r="AS358">
        <v>8054.2200000000885</v>
      </c>
      <c r="AT358">
        <v>0.43422121604101377</v>
      </c>
      <c r="AU358">
        <v>19364007.300000001</v>
      </c>
    </row>
    <row r="359" spans="1:47" ht="15" x14ac:dyDescent="0.25">
      <c r="A359" t="s">
        <v>1142</v>
      </c>
      <c r="B359" t="s">
        <v>661</v>
      </c>
      <c r="C359" t="s">
        <v>171</v>
      </c>
      <c r="D359"/>
      <c r="E359">
        <v>91.218000000000004</v>
      </c>
      <c r="F359" t="s">
        <v>1538</v>
      </c>
      <c r="G359">
        <v>1886976</v>
      </c>
      <c r="H359">
        <v>0.3469178209030056</v>
      </c>
      <c r="I359">
        <v>1149968</v>
      </c>
      <c r="J359">
        <v>5.2572326549277428E-3</v>
      </c>
      <c r="K359">
        <v>0.55687326045760932</v>
      </c>
      <c r="L359" s="126">
        <v>151495.68719999999</v>
      </c>
      <c r="M359">
        <v>32405</v>
      </c>
      <c r="N359">
        <v>55</v>
      </c>
      <c r="O359">
        <v>37.29</v>
      </c>
      <c r="P359">
        <v>0</v>
      </c>
      <c r="Q359">
        <v>-8.0499999999999972</v>
      </c>
      <c r="R359">
        <v>11199.4</v>
      </c>
      <c r="S359">
        <v>974.45606799999996</v>
      </c>
      <c r="T359">
        <v>1165.62548372847</v>
      </c>
      <c r="U359">
        <v>0.47615075552077102</v>
      </c>
      <c r="V359">
        <v>0.12166643719848</v>
      </c>
      <c r="W359">
        <v>1.02621352859183E-3</v>
      </c>
      <c r="X359">
        <v>9362.7000000000007</v>
      </c>
      <c r="Y359">
        <v>73.350000000000009</v>
      </c>
      <c r="Z359">
        <v>44429.284253578699</v>
      </c>
      <c r="AA359">
        <v>8</v>
      </c>
      <c r="AB359">
        <v>13.285017968643489</v>
      </c>
      <c r="AC359">
        <v>6.18</v>
      </c>
      <c r="AD359">
        <v>157.67897540453075</v>
      </c>
      <c r="AE359">
        <v>0.69779999999999998</v>
      </c>
      <c r="AF359">
        <v>0.12364656817965232</v>
      </c>
      <c r="AG359">
        <v>0.15755478671650477</v>
      </c>
      <c r="AH359">
        <v>0.28435618893904591</v>
      </c>
      <c r="AI359">
        <v>210.93511216146484</v>
      </c>
      <c r="AJ359">
        <v>8.0520904221418945</v>
      </c>
      <c r="AK359">
        <v>0.99447814854996663</v>
      </c>
      <c r="AL359">
        <v>2.6146946926980204</v>
      </c>
      <c r="AM359">
        <v>0.5</v>
      </c>
      <c r="AN359">
        <v>1.85623334631558</v>
      </c>
      <c r="AO359">
        <v>112</v>
      </c>
      <c r="AP359">
        <v>0</v>
      </c>
      <c r="AQ359">
        <v>6.2</v>
      </c>
      <c r="AR359">
        <v>2.881792855595346</v>
      </c>
      <c r="AS359">
        <v>-53062.119999999995</v>
      </c>
      <c r="AT359">
        <v>0.49915596149333596</v>
      </c>
      <c r="AU359">
        <v>10913367.75</v>
      </c>
    </row>
    <row r="360" spans="1:47" ht="15" x14ac:dyDescent="0.25">
      <c r="A360" t="s">
        <v>1143</v>
      </c>
      <c r="B360" t="s">
        <v>247</v>
      </c>
      <c r="C360" t="s">
        <v>106</v>
      </c>
      <c r="D360"/>
      <c r="E360">
        <v>88.658000000000001</v>
      </c>
      <c r="F360" t="s">
        <v>1542</v>
      </c>
      <c r="G360">
        <v>481969</v>
      </c>
      <c r="H360">
        <v>0.3813725002504264</v>
      </c>
      <c r="I360">
        <v>388712</v>
      </c>
      <c r="J360">
        <v>9.7235860334524242E-3</v>
      </c>
      <c r="K360">
        <v>0.74617778889269737</v>
      </c>
      <c r="L360" s="126">
        <v>81990.638300000006</v>
      </c>
      <c r="M360">
        <v>26552</v>
      </c>
      <c r="N360">
        <v>0</v>
      </c>
      <c r="O360">
        <v>25.96</v>
      </c>
      <c r="P360">
        <v>0</v>
      </c>
      <c r="Q360">
        <v>26.92</v>
      </c>
      <c r="R360">
        <v>10723.9</v>
      </c>
      <c r="S360">
        <v>1270.135194</v>
      </c>
      <c r="T360">
        <v>1599.7310950323599</v>
      </c>
      <c r="U360">
        <v>0.61750338365948798</v>
      </c>
      <c r="V360">
        <v>0.18523945963503499</v>
      </c>
      <c r="W360">
        <v>2.5260618044097699E-4</v>
      </c>
      <c r="X360">
        <v>8514.4</v>
      </c>
      <c r="Y360">
        <v>81.25</v>
      </c>
      <c r="Z360">
        <v>52134.04</v>
      </c>
      <c r="AA360">
        <v>10.0722891566265</v>
      </c>
      <c r="AB360">
        <v>15.632433156923076</v>
      </c>
      <c r="AC360">
        <v>13</v>
      </c>
      <c r="AD360">
        <v>97.702707230769221</v>
      </c>
      <c r="AE360">
        <v>0.27689999999999998</v>
      </c>
      <c r="AF360">
        <v>9.8632057458056643E-2</v>
      </c>
      <c r="AG360">
        <v>0.21348755552704407</v>
      </c>
      <c r="AH360">
        <v>0.31391777064390752</v>
      </c>
      <c r="AI360">
        <v>181.24133642422319</v>
      </c>
      <c r="AJ360">
        <v>6.2862597903571231</v>
      </c>
      <c r="AK360">
        <v>1.2493537821295302</v>
      </c>
      <c r="AL360">
        <v>2.6684629519419985</v>
      </c>
      <c r="AM360">
        <v>0.5</v>
      </c>
      <c r="AN360">
        <v>1.4420010678151001</v>
      </c>
      <c r="AO360">
        <v>76</v>
      </c>
      <c r="AP360">
        <v>0</v>
      </c>
      <c r="AQ360">
        <v>11.08</v>
      </c>
      <c r="AR360">
        <v>4.0024117758852107</v>
      </c>
      <c r="AS360">
        <v>-122103.46999999997</v>
      </c>
      <c r="AT360">
        <v>0.51359362091129757</v>
      </c>
      <c r="AU360">
        <v>13620822.17</v>
      </c>
    </row>
    <row r="361" spans="1:47" ht="15" x14ac:dyDescent="0.25">
      <c r="A361" t="s">
        <v>1144</v>
      </c>
      <c r="B361" t="s">
        <v>491</v>
      </c>
      <c r="C361" t="s">
        <v>122</v>
      </c>
      <c r="D361"/>
      <c r="E361">
        <v>101.24300000000001</v>
      </c>
      <c r="F361" t="s">
        <v>1539</v>
      </c>
      <c r="G361">
        <v>4390741</v>
      </c>
      <c r="H361">
        <v>0.27341966708466314</v>
      </c>
      <c r="I361">
        <v>4888864</v>
      </c>
      <c r="J361">
        <v>3.9313031844622733E-3</v>
      </c>
      <c r="K361">
        <v>0.74729521596718662</v>
      </c>
      <c r="L361" s="126">
        <v>184129.25940000001</v>
      </c>
      <c r="M361">
        <v>79676</v>
      </c>
      <c r="N361">
        <v>30</v>
      </c>
      <c r="O361">
        <v>51.830000000000005</v>
      </c>
      <c r="P361">
        <v>0</v>
      </c>
      <c r="Q361">
        <v>-7.1</v>
      </c>
      <c r="R361">
        <v>11900.1</v>
      </c>
      <c r="S361">
        <v>4667.8301279999996</v>
      </c>
      <c r="T361">
        <v>5387.9393420817296</v>
      </c>
      <c r="U361">
        <v>8.1075767459890702E-2</v>
      </c>
      <c r="V361">
        <v>0.10829629638141799</v>
      </c>
      <c r="W361">
        <v>3.0030306835536199E-2</v>
      </c>
      <c r="X361">
        <v>10309.700000000001</v>
      </c>
      <c r="Y361">
        <v>266.12</v>
      </c>
      <c r="Z361">
        <v>72476.9765895085</v>
      </c>
      <c r="AA361">
        <v>14.451827242524899</v>
      </c>
      <c r="AB361">
        <v>17.540320637306476</v>
      </c>
      <c r="AC361">
        <v>21</v>
      </c>
      <c r="AD361">
        <v>222.27762514285712</v>
      </c>
      <c r="AE361">
        <v>0.4541</v>
      </c>
      <c r="AF361">
        <v>0.11291113375750202</v>
      </c>
      <c r="AG361">
        <v>0.13951493512703761</v>
      </c>
      <c r="AH361">
        <v>0.25697882605467165</v>
      </c>
      <c r="AI361">
        <v>188.08118031839399</v>
      </c>
      <c r="AJ361">
        <v>5.8727589070211668</v>
      </c>
      <c r="AK361">
        <v>1.2622935857145947</v>
      </c>
      <c r="AL361">
        <v>3.158263485399194</v>
      </c>
      <c r="AM361">
        <v>0</v>
      </c>
      <c r="AN361">
        <v>1.1674161443931701</v>
      </c>
      <c r="AO361">
        <v>23</v>
      </c>
      <c r="AP361">
        <v>4.2561205273069683E-2</v>
      </c>
      <c r="AQ361">
        <v>107.57</v>
      </c>
      <c r="AR361">
        <v>2.9058961029081751</v>
      </c>
      <c r="AS361">
        <v>229532.83999999985</v>
      </c>
      <c r="AT361">
        <v>0.43658996190826632</v>
      </c>
      <c r="AU361">
        <v>55547839.630000003</v>
      </c>
    </row>
    <row r="362" spans="1:47" ht="15" x14ac:dyDescent="0.25">
      <c r="A362" t="s">
        <v>1145</v>
      </c>
      <c r="B362" t="s">
        <v>249</v>
      </c>
      <c r="C362" t="s">
        <v>250</v>
      </c>
      <c r="D362"/>
      <c r="E362">
        <v>78.233000000000004</v>
      </c>
      <c r="F362" t="s">
        <v>1542</v>
      </c>
      <c r="G362">
        <v>466624</v>
      </c>
      <c r="H362">
        <v>0.23434909051498348</v>
      </c>
      <c r="I362">
        <v>513513</v>
      </c>
      <c r="J362">
        <v>0</v>
      </c>
      <c r="K362">
        <v>0.58848800076816377</v>
      </c>
      <c r="L362" s="126">
        <v>89833.8174</v>
      </c>
      <c r="M362">
        <v>20908</v>
      </c>
      <c r="N362">
        <v>2</v>
      </c>
      <c r="O362">
        <v>24.75</v>
      </c>
      <c r="P362">
        <v>0</v>
      </c>
      <c r="Q362">
        <v>74.760000000000005</v>
      </c>
      <c r="R362">
        <v>10372.4</v>
      </c>
      <c r="S362">
        <v>465.88108299999999</v>
      </c>
      <c r="T362">
        <v>647.23551483656604</v>
      </c>
      <c r="U362">
        <v>0.97824292857153805</v>
      </c>
      <c r="V362">
        <v>0.17329151353415201</v>
      </c>
      <c r="W362">
        <v>0</v>
      </c>
      <c r="X362">
        <v>7466.1</v>
      </c>
      <c r="Y362">
        <v>32.75</v>
      </c>
      <c r="Z362">
        <v>41781.893129771001</v>
      </c>
      <c r="AA362">
        <v>11.7272727272727</v>
      </c>
      <c r="AB362">
        <v>14.225376580152671</v>
      </c>
      <c r="AC362">
        <v>10</v>
      </c>
      <c r="AD362">
        <v>46.588108300000002</v>
      </c>
      <c r="AE362">
        <v>0.4541</v>
      </c>
      <c r="AF362">
        <v>0.11693365563443024</v>
      </c>
      <c r="AG362">
        <v>0.12825708417395257</v>
      </c>
      <c r="AH362">
        <v>0.24927206583915773</v>
      </c>
      <c r="AI362">
        <v>150.18210129815466</v>
      </c>
      <c r="AJ362">
        <v>7.1523353866822932</v>
      </c>
      <c r="AK362">
        <v>1.7824703074306461</v>
      </c>
      <c r="AL362">
        <v>3.8202069547072188</v>
      </c>
      <c r="AM362">
        <v>0.5</v>
      </c>
      <c r="AN362">
        <v>0.488560385481906</v>
      </c>
      <c r="AO362">
        <v>1</v>
      </c>
      <c r="AP362">
        <v>0</v>
      </c>
      <c r="AQ362">
        <v>56</v>
      </c>
      <c r="AR362">
        <v>2.2462675881476577</v>
      </c>
      <c r="AS362">
        <v>65338.030000000028</v>
      </c>
      <c r="AT362">
        <v>0.90226887362155472</v>
      </c>
      <c r="AU362">
        <v>4832325.75</v>
      </c>
    </row>
    <row r="363" spans="1:47" ht="15" x14ac:dyDescent="0.25">
      <c r="A363" t="s">
        <v>1146</v>
      </c>
      <c r="B363" t="s">
        <v>412</v>
      </c>
      <c r="C363" t="s">
        <v>282</v>
      </c>
      <c r="D363"/>
      <c r="E363">
        <v>95.491</v>
      </c>
      <c r="F363" t="s">
        <v>1538</v>
      </c>
      <c r="G363">
        <v>111058</v>
      </c>
      <c r="H363">
        <v>0.62425375257806492</v>
      </c>
      <c r="I363">
        <v>103990</v>
      </c>
      <c r="J363">
        <v>0</v>
      </c>
      <c r="K363">
        <v>0.78005829555591533</v>
      </c>
      <c r="L363" s="126">
        <v>145791.54639999999</v>
      </c>
      <c r="M363">
        <v>41454</v>
      </c>
      <c r="N363">
        <v>9</v>
      </c>
      <c r="O363">
        <v>0.54</v>
      </c>
      <c r="P363">
        <v>0</v>
      </c>
      <c r="Q363">
        <v>27.59</v>
      </c>
      <c r="R363">
        <v>10638.800000000001</v>
      </c>
      <c r="S363">
        <v>756.80358699999999</v>
      </c>
      <c r="T363">
        <v>854.67723777748313</v>
      </c>
      <c r="U363">
        <v>7.2847042412339899E-2</v>
      </c>
      <c r="V363">
        <v>9.3930412356779694E-2</v>
      </c>
      <c r="W363">
        <v>3.96404040828099E-3</v>
      </c>
      <c r="X363">
        <v>9420.5</v>
      </c>
      <c r="Y363">
        <v>54.08</v>
      </c>
      <c r="Z363">
        <v>55534.394785502998</v>
      </c>
      <c r="AA363">
        <v>13.734375</v>
      </c>
      <c r="AB363">
        <v>13.994149167899408</v>
      </c>
      <c r="AC363">
        <v>5</v>
      </c>
      <c r="AD363">
        <v>151.3607174</v>
      </c>
      <c r="AE363">
        <v>0.40970000000000001</v>
      </c>
      <c r="AF363">
        <v>0.10494745859765348</v>
      </c>
      <c r="AG363">
        <v>0.19345578185892862</v>
      </c>
      <c r="AH363">
        <v>0.30389965629498406</v>
      </c>
      <c r="AI363">
        <v>292.74174145794581</v>
      </c>
      <c r="AJ363">
        <v>3.9871804304259122</v>
      </c>
      <c r="AK363">
        <v>0.9512748478884937</v>
      </c>
      <c r="AL363">
        <v>2.2950646361059457</v>
      </c>
      <c r="AM363">
        <v>1</v>
      </c>
      <c r="AN363">
        <v>1.06707485986827</v>
      </c>
      <c r="AO363">
        <v>36</v>
      </c>
      <c r="AP363">
        <v>1.2345679012345678E-2</v>
      </c>
      <c r="AQ363">
        <v>5.94</v>
      </c>
      <c r="AR363">
        <v>0</v>
      </c>
      <c r="AS363">
        <v>-17336.589999999997</v>
      </c>
      <c r="AT363">
        <v>0.42247127692033226</v>
      </c>
      <c r="AU363">
        <v>8051491.7199999997</v>
      </c>
    </row>
    <row r="364" spans="1:47" ht="15" x14ac:dyDescent="0.25">
      <c r="A364" t="s">
        <v>1147</v>
      </c>
      <c r="B364" t="s">
        <v>413</v>
      </c>
      <c r="C364" t="s">
        <v>282</v>
      </c>
      <c r="D364"/>
      <c r="E364">
        <v>102.80200000000001</v>
      </c>
      <c r="F364" t="s">
        <v>1542</v>
      </c>
      <c r="G364">
        <v>273042</v>
      </c>
      <c r="H364">
        <v>0.60494420496456092</v>
      </c>
      <c r="I364">
        <v>298593</v>
      </c>
      <c r="J364">
        <v>0</v>
      </c>
      <c r="K364">
        <v>0.70201633287060949</v>
      </c>
      <c r="L364" s="126">
        <v>159689.484</v>
      </c>
      <c r="M364">
        <v>38345</v>
      </c>
      <c r="N364">
        <v>13</v>
      </c>
      <c r="O364">
        <v>5.4700000000000006</v>
      </c>
      <c r="P364">
        <v>0</v>
      </c>
      <c r="Q364">
        <v>23.020000000000003</v>
      </c>
      <c r="R364">
        <v>11082.300000000001</v>
      </c>
      <c r="S364">
        <v>395.27371800000003</v>
      </c>
      <c r="T364">
        <v>434.555251044042</v>
      </c>
      <c r="U364">
        <v>0.118019192462475</v>
      </c>
      <c r="V364">
        <v>7.4243142570890597E-2</v>
      </c>
      <c r="W364">
        <v>2.52989246302482E-3</v>
      </c>
      <c r="X364">
        <v>10080.5</v>
      </c>
      <c r="Y364">
        <v>31.09</v>
      </c>
      <c r="Z364">
        <v>53343.291412029605</v>
      </c>
      <c r="AA364">
        <v>12</v>
      </c>
      <c r="AB364">
        <v>12.713853908009007</v>
      </c>
      <c r="AC364">
        <v>3</v>
      </c>
      <c r="AD364">
        <v>131.75790600000002</v>
      </c>
      <c r="AE364">
        <v>0.74199999999999999</v>
      </c>
      <c r="AF364">
        <v>0.1129379617294195</v>
      </c>
      <c r="AG364">
        <v>0.16186417750530371</v>
      </c>
      <c r="AH364">
        <v>0.27981710970761997</v>
      </c>
      <c r="AI364">
        <v>205.82699100677368</v>
      </c>
      <c r="AJ364">
        <v>5.7565107303522707</v>
      </c>
      <c r="AK364">
        <v>1.6086791710710686</v>
      </c>
      <c r="AL364">
        <v>3.0641435384350646</v>
      </c>
      <c r="AM364">
        <v>1.5</v>
      </c>
      <c r="AN364">
        <v>1.2696500964773301</v>
      </c>
      <c r="AO364">
        <v>27</v>
      </c>
      <c r="AP364">
        <v>0</v>
      </c>
      <c r="AQ364">
        <v>4.1500000000000004</v>
      </c>
      <c r="AR364">
        <v>0</v>
      </c>
      <c r="AS364">
        <v>823.04000000000815</v>
      </c>
      <c r="AT364">
        <v>0.52578192860719808</v>
      </c>
      <c r="AU364">
        <v>4380533.8099999996</v>
      </c>
    </row>
    <row r="365" spans="1:47" ht="15" x14ac:dyDescent="0.25">
      <c r="A365" t="s">
        <v>1148</v>
      </c>
      <c r="B365" t="s">
        <v>621</v>
      </c>
      <c r="C365" t="s">
        <v>141</v>
      </c>
      <c r="D365"/>
      <c r="E365">
        <v>84.888000000000005</v>
      </c>
      <c r="F365" t="s">
        <v>1538</v>
      </c>
      <c r="G365">
        <v>2250916</v>
      </c>
      <c r="H365">
        <v>0.79741358752308078</v>
      </c>
      <c r="I365">
        <v>2298342</v>
      </c>
      <c r="J365">
        <v>0</v>
      </c>
      <c r="K365">
        <v>0.63688624636962143</v>
      </c>
      <c r="L365" s="126">
        <v>101547.65700000001</v>
      </c>
      <c r="M365">
        <v>31869</v>
      </c>
      <c r="N365">
        <v>69</v>
      </c>
      <c r="O365">
        <v>32.9</v>
      </c>
      <c r="P365">
        <v>0</v>
      </c>
      <c r="Q365">
        <v>155.04000000000002</v>
      </c>
      <c r="R365">
        <v>9657.2000000000007</v>
      </c>
      <c r="S365">
        <v>1151.118837</v>
      </c>
      <c r="T365">
        <v>1464.0879496324601</v>
      </c>
      <c r="U365">
        <v>0.54915082933353099</v>
      </c>
      <c r="V365">
        <v>0.16519576162578301</v>
      </c>
      <c r="W365">
        <v>8.6872003815536604E-4</v>
      </c>
      <c r="X365">
        <v>7592.8</v>
      </c>
      <c r="Y365">
        <v>76.960000000000008</v>
      </c>
      <c r="Z365">
        <v>51191.592905405407</v>
      </c>
      <c r="AA365">
        <v>12.1797752808989</v>
      </c>
      <c r="AB365">
        <v>14.957365345634093</v>
      </c>
      <c r="AC365">
        <v>7</v>
      </c>
      <c r="AD365">
        <v>164.44554814285715</v>
      </c>
      <c r="AE365">
        <v>0.54259999999999997</v>
      </c>
      <c r="AF365">
        <v>0.12871023860478775</v>
      </c>
      <c r="AG365">
        <v>0.12322418857185832</v>
      </c>
      <c r="AH365">
        <v>0.2591966077968858</v>
      </c>
      <c r="AI365">
        <v>117.72546469066252</v>
      </c>
      <c r="AJ365">
        <v>7.8983227810738219</v>
      </c>
      <c r="AK365">
        <v>1.8554760323504236</v>
      </c>
      <c r="AL365">
        <v>3.0837036217125653</v>
      </c>
      <c r="AM365">
        <v>3.3</v>
      </c>
      <c r="AN365">
        <v>1.0107860067249601</v>
      </c>
      <c r="AO365">
        <v>29</v>
      </c>
      <c r="AP365">
        <v>1.9607843137254902E-3</v>
      </c>
      <c r="AQ365">
        <v>16.309999999999999</v>
      </c>
      <c r="AR365">
        <v>4.0454584326316683</v>
      </c>
      <c r="AS365">
        <v>3152.4000000000233</v>
      </c>
      <c r="AT365">
        <v>0.55593738841752616</v>
      </c>
      <c r="AU365">
        <v>11116536.109999999</v>
      </c>
    </row>
    <row r="366" spans="1:47" ht="15" x14ac:dyDescent="0.25">
      <c r="A366" t="s">
        <v>1554</v>
      </c>
      <c r="B366" t="s">
        <v>251</v>
      </c>
      <c r="C366" t="s">
        <v>252</v>
      </c>
      <c r="D366"/>
      <c r="E366">
        <v>83.287000000000006</v>
      </c>
      <c r="F366" t="s">
        <v>1539</v>
      </c>
      <c r="G366">
        <v>342044</v>
      </c>
      <c r="H366">
        <v>7.8663218084499345E-2</v>
      </c>
      <c r="I366">
        <v>342044</v>
      </c>
      <c r="J366">
        <v>1.9030073087856647E-2</v>
      </c>
      <c r="K366">
        <v>0.66114273924787414</v>
      </c>
      <c r="L366" s="126">
        <v>83937.021699999998</v>
      </c>
      <c r="M366">
        <v>0</v>
      </c>
      <c r="N366">
        <v>0</v>
      </c>
      <c r="O366">
        <v>74.069999999999993</v>
      </c>
      <c r="P366">
        <v>0</v>
      </c>
      <c r="Q366">
        <v>-18.539999999999992</v>
      </c>
      <c r="R366">
        <v>11913.6</v>
      </c>
      <c r="S366">
        <v>1758.688639</v>
      </c>
      <c r="T366">
        <v>2346.3242547693899</v>
      </c>
      <c r="U366">
        <v>0.96892957810253999</v>
      </c>
      <c r="V366">
        <v>0.14688260177019299</v>
      </c>
      <c r="W366">
        <v>0</v>
      </c>
      <c r="X366">
        <v>8929.8000000000011</v>
      </c>
      <c r="Y366">
        <v>127.53</v>
      </c>
      <c r="Z366">
        <v>45108.680624166904</v>
      </c>
      <c r="AA366">
        <v>10.907692307692299</v>
      </c>
      <c r="AB366">
        <v>13.790391586293421</v>
      </c>
      <c r="AC366">
        <v>10.71</v>
      </c>
      <c r="AD366">
        <v>164.20995695611578</v>
      </c>
      <c r="AE366">
        <v>0.40970000000000001</v>
      </c>
      <c r="AF366">
        <v>9.2120599572354273E-2</v>
      </c>
      <c r="AG366">
        <v>0.25719413208419478</v>
      </c>
      <c r="AH366">
        <v>0.35545683726448629</v>
      </c>
      <c r="AI366">
        <v>0</v>
      </c>
      <c r="AJ366">
        <v>0</v>
      </c>
      <c r="AK366">
        <v>0</v>
      </c>
      <c r="AL366">
        <v>0</v>
      </c>
      <c r="AM366">
        <v>0.5</v>
      </c>
      <c r="AN366">
        <v>1.3343643694568299</v>
      </c>
      <c r="AO366">
        <v>97</v>
      </c>
      <c r="AP366">
        <v>1.8066847335140017E-2</v>
      </c>
      <c r="AQ366">
        <v>11.18</v>
      </c>
      <c r="AR366">
        <v>4.7682793269313066</v>
      </c>
      <c r="AS366">
        <v>-247846.76</v>
      </c>
      <c r="AT366">
        <v>0.75475743909285209</v>
      </c>
      <c r="AU366">
        <v>20952279.809999999</v>
      </c>
    </row>
    <row r="367" spans="1:47" ht="15" x14ac:dyDescent="0.25">
      <c r="A367" t="s">
        <v>1149</v>
      </c>
      <c r="B367" t="s">
        <v>541</v>
      </c>
      <c r="C367" t="s">
        <v>117</v>
      </c>
      <c r="D367"/>
      <c r="E367">
        <v>84.430999999999997</v>
      </c>
      <c r="F367" t="s">
        <v>1542</v>
      </c>
      <c r="G367">
        <v>1038329</v>
      </c>
      <c r="H367">
        <v>0.20552281955227283</v>
      </c>
      <c r="I367">
        <v>1070176</v>
      </c>
      <c r="J367">
        <v>0</v>
      </c>
      <c r="K367">
        <v>0.63757279661900668</v>
      </c>
      <c r="L367" s="126">
        <v>98283.717199999999</v>
      </c>
      <c r="M367">
        <v>0</v>
      </c>
      <c r="N367">
        <v>28</v>
      </c>
      <c r="O367">
        <v>50.620000000000005</v>
      </c>
      <c r="P367">
        <v>0</v>
      </c>
      <c r="Q367">
        <v>-38.049999999999997</v>
      </c>
      <c r="R367">
        <v>10023.9</v>
      </c>
      <c r="S367">
        <v>953.23020099999997</v>
      </c>
      <c r="T367">
        <v>1122.91956077799</v>
      </c>
      <c r="U367">
        <v>0.35857546859239697</v>
      </c>
      <c r="V367">
        <v>0.16267644881301899</v>
      </c>
      <c r="W367">
        <v>0</v>
      </c>
      <c r="X367">
        <v>8509.2000000000007</v>
      </c>
      <c r="Y367">
        <v>66.86</v>
      </c>
      <c r="Z367">
        <v>50203.0628178283</v>
      </c>
      <c r="AA367">
        <v>10.5833333333333</v>
      </c>
      <c r="AB367">
        <v>14.257107403529764</v>
      </c>
      <c r="AC367">
        <v>8.81</v>
      </c>
      <c r="AD367">
        <v>108.19866072644722</v>
      </c>
      <c r="AE367">
        <v>0.3765</v>
      </c>
      <c r="AF367">
        <v>0.14251793658205425</v>
      </c>
      <c r="AG367">
        <v>0.17626963350054708</v>
      </c>
      <c r="AH367">
        <v>0.32255514775538213</v>
      </c>
      <c r="AI367">
        <v>173.41036805861756</v>
      </c>
      <c r="AJ367">
        <v>5.3208361766485179</v>
      </c>
      <c r="AK367">
        <v>1.1670036297640654</v>
      </c>
      <c r="AL367">
        <v>2.5936003629764066</v>
      </c>
      <c r="AM367">
        <v>0.5</v>
      </c>
      <c r="AN367">
        <v>1.27398075528108</v>
      </c>
      <c r="AO367">
        <v>84</v>
      </c>
      <c r="AP367">
        <v>0</v>
      </c>
      <c r="AQ367">
        <v>6.18</v>
      </c>
      <c r="AR367">
        <v>2.7502007236657411</v>
      </c>
      <c r="AS367">
        <v>-5550.7000000000116</v>
      </c>
      <c r="AT367">
        <v>0.49051926521763423</v>
      </c>
      <c r="AU367">
        <v>9555126.0500000007</v>
      </c>
    </row>
    <row r="368" spans="1:47" ht="15" x14ac:dyDescent="0.25">
      <c r="A368" t="s">
        <v>1150</v>
      </c>
      <c r="B368" t="s">
        <v>426</v>
      </c>
      <c r="C368" t="s">
        <v>198</v>
      </c>
      <c r="D368"/>
      <c r="E368">
        <v>76.567000000000007</v>
      </c>
      <c r="F368" t="s">
        <v>1542</v>
      </c>
      <c r="G368">
        <v>353651</v>
      </c>
      <c r="H368">
        <v>0.49271258835013426</v>
      </c>
      <c r="I368">
        <v>386232</v>
      </c>
      <c r="J368">
        <v>0</v>
      </c>
      <c r="K368">
        <v>0.55559722774396292</v>
      </c>
      <c r="L368" s="126">
        <v>70081.211800000005</v>
      </c>
      <c r="M368">
        <v>27080</v>
      </c>
      <c r="N368">
        <v>3</v>
      </c>
      <c r="O368">
        <v>25.700000000000003</v>
      </c>
      <c r="P368">
        <v>0</v>
      </c>
      <c r="Q368">
        <v>47.93</v>
      </c>
      <c r="R368">
        <v>12977.2</v>
      </c>
      <c r="S368">
        <v>676.53134399999999</v>
      </c>
      <c r="T368">
        <v>925.75897561263002</v>
      </c>
      <c r="U368">
        <v>0.971944370104455</v>
      </c>
      <c r="V368">
        <v>0.189862029511525</v>
      </c>
      <c r="W368">
        <v>2.9562562292753101E-3</v>
      </c>
      <c r="X368">
        <v>9483.5</v>
      </c>
      <c r="Y368">
        <v>62</v>
      </c>
      <c r="Z368">
        <v>42418.596774193502</v>
      </c>
      <c r="AA368">
        <v>4.9841269841269797</v>
      </c>
      <c r="AB368">
        <v>10.911795870967742</v>
      </c>
      <c r="AC368">
        <v>5</v>
      </c>
      <c r="AD368">
        <v>135.3062688</v>
      </c>
      <c r="AE368">
        <v>0.31009999999999999</v>
      </c>
      <c r="AF368">
        <v>0.12571844863842777</v>
      </c>
      <c r="AG368">
        <v>0.12767394952991901</v>
      </c>
      <c r="AH368">
        <v>0.25584911832240942</v>
      </c>
      <c r="AI368">
        <v>218.63879820474364</v>
      </c>
      <c r="AJ368">
        <v>6.2604403850834265</v>
      </c>
      <c r="AK368">
        <v>1.236135036101571</v>
      </c>
      <c r="AL368">
        <v>0.19853896806295465</v>
      </c>
      <c r="AM368">
        <v>0.6</v>
      </c>
      <c r="AN368">
        <v>1.2076060853231301</v>
      </c>
      <c r="AO368">
        <v>7</v>
      </c>
      <c r="AP368">
        <v>2.1176470588235293E-2</v>
      </c>
      <c r="AQ368">
        <v>59.86</v>
      </c>
      <c r="AR368">
        <v>3.7130160895045288</v>
      </c>
      <c r="AS368">
        <v>-27488.619999999995</v>
      </c>
      <c r="AT368">
        <v>0.78838426541057161</v>
      </c>
      <c r="AU368">
        <v>8779466.4499999993</v>
      </c>
    </row>
    <row r="369" spans="1:47" ht="15" x14ac:dyDescent="0.25">
      <c r="A369" t="s">
        <v>1151</v>
      </c>
      <c r="B369" t="s">
        <v>253</v>
      </c>
      <c r="C369" t="s">
        <v>149</v>
      </c>
      <c r="D369"/>
      <c r="E369">
        <v>84.808000000000007</v>
      </c>
      <c r="F369" t="s">
        <v>1538</v>
      </c>
      <c r="G369">
        <v>1994724</v>
      </c>
      <c r="H369">
        <v>0.19821445912205676</v>
      </c>
      <c r="I369">
        <v>1863678</v>
      </c>
      <c r="J369">
        <v>0</v>
      </c>
      <c r="K369">
        <v>0.7182478384012515</v>
      </c>
      <c r="L369" s="126">
        <v>134332.18960000001</v>
      </c>
      <c r="M369">
        <v>32153</v>
      </c>
      <c r="N369">
        <v>52</v>
      </c>
      <c r="O369">
        <v>129.75</v>
      </c>
      <c r="P369">
        <v>0</v>
      </c>
      <c r="Q369">
        <v>-49.580000000000013</v>
      </c>
      <c r="R369">
        <v>9008.2000000000007</v>
      </c>
      <c r="S369">
        <v>3052.2724499999999</v>
      </c>
      <c r="T369">
        <v>3645.4852324213102</v>
      </c>
      <c r="U369">
        <v>0.38246761163145798</v>
      </c>
      <c r="V369">
        <v>0.15098135128795601</v>
      </c>
      <c r="W369">
        <v>4.5149003982262501E-2</v>
      </c>
      <c r="X369">
        <v>7542.3</v>
      </c>
      <c r="Y369">
        <v>188.87</v>
      </c>
      <c r="Z369">
        <v>53564.090909090904</v>
      </c>
      <c r="AA369">
        <v>12.870646766169198</v>
      </c>
      <c r="AB369">
        <v>16.160705511727642</v>
      </c>
      <c r="AC369">
        <v>22.12</v>
      </c>
      <c r="AD369">
        <v>137.98700045207957</v>
      </c>
      <c r="AE369">
        <v>0.40970000000000001</v>
      </c>
      <c r="AF369">
        <v>0.10630344950298509</v>
      </c>
      <c r="AG369">
        <v>0.1797614934752868</v>
      </c>
      <c r="AH369">
        <v>0.29248374492736529</v>
      </c>
      <c r="AI369">
        <v>123.20263218966578</v>
      </c>
      <c r="AJ369">
        <v>7.3221758126622145</v>
      </c>
      <c r="AK369">
        <v>1.1975087754754712</v>
      </c>
      <c r="AL369">
        <v>3.8834636003914391</v>
      </c>
      <c r="AM369">
        <v>0.8</v>
      </c>
      <c r="AN369">
        <v>1.1543643958918499</v>
      </c>
      <c r="AO369">
        <v>71</v>
      </c>
      <c r="AP369">
        <v>1.7656500802568219E-2</v>
      </c>
      <c r="AQ369">
        <v>8.07</v>
      </c>
      <c r="AR369">
        <v>1.7811371705933199</v>
      </c>
      <c r="AS369">
        <v>27734.75</v>
      </c>
      <c r="AT369">
        <v>0.35161780310055002</v>
      </c>
      <c r="AU369">
        <v>27495328.510000002</v>
      </c>
    </row>
    <row r="370" spans="1:47" ht="15" x14ac:dyDescent="0.25">
      <c r="A370" t="s">
        <v>1152</v>
      </c>
      <c r="B370" t="s">
        <v>381</v>
      </c>
      <c r="C370" t="s">
        <v>375</v>
      </c>
      <c r="D370"/>
      <c r="E370">
        <v>92.688000000000002</v>
      </c>
      <c r="F370" t="s">
        <v>1542</v>
      </c>
      <c r="G370">
        <v>1573899</v>
      </c>
      <c r="H370">
        <v>0.8586420114922152</v>
      </c>
      <c r="I370">
        <v>2229972</v>
      </c>
      <c r="J370">
        <v>0</v>
      </c>
      <c r="K370">
        <v>0.69291169673465514</v>
      </c>
      <c r="L370" s="126">
        <v>254061.82279999999</v>
      </c>
      <c r="M370">
        <v>41228</v>
      </c>
      <c r="N370">
        <v>57</v>
      </c>
      <c r="O370">
        <v>44.900000000000006</v>
      </c>
      <c r="P370">
        <v>0</v>
      </c>
      <c r="Q370">
        <v>281.40999999999997</v>
      </c>
      <c r="R370">
        <v>10258.1</v>
      </c>
      <c r="S370">
        <v>2380.3415020000002</v>
      </c>
      <c r="T370">
        <v>2887.9964812066901</v>
      </c>
      <c r="U370">
        <v>0.43655044712151603</v>
      </c>
      <c r="V370">
        <v>0.161508798496763</v>
      </c>
      <c r="W370">
        <v>3.06435315851582E-3</v>
      </c>
      <c r="X370">
        <v>8454.9</v>
      </c>
      <c r="Y370">
        <v>145.97</v>
      </c>
      <c r="Z370">
        <v>60341.3509625265</v>
      </c>
      <c r="AA370">
        <v>11.954545454545499</v>
      </c>
      <c r="AB370">
        <v>16.307059683496611</v>
      </c>
      <c r="AC370">
        <v>14.6</v>
      </c>
      <c r="AD370">
        <v>163.0370891780822</v>
      </c>
      <c r="AE370">
        <v>0.3765</v>
      </c>
      <c r="AF370">
        <v>0.11959246901381661</v>
      </c>
      <c r="AG370">
        <v>0.13999809185100193</v>
      </c>
      <c r="AH370">
        <v>0.26402160131723751</v>
      </c>
      <c r="AI370">
        <v>196.73899715924037</v>
      </c>
      <c r="AJ370">
        <v>5.1819212651556885</v>
      </c>
      <c r="AK370">
        <v>1.0952377291770765</v>
      </c>
      <c r="AL370">
        <v>3.4378329553753315</v>
      </c>
      <c r="AM370">
        <v>0</v>
      </c>
      <c r="AN370">
        <v>1.21924915909126</v>
      </c>
      <c r="AO370">
        <v>66</v>
      </c>
      <c r="AP370">
        <v>4.6014257939079713E-2</v>
      </c>
      <c r="AQ370">
        <v>21.41</v>
      </c>
      <c r="AR370">
        <v>2.9553247966054572</v>
      </c>
      <c r="AS370">
        <v>83615.029999999912</v>
      </c>
      <c r="AT370">
        <v>0.46719486779478636</v>
      </c>
      <c r="AU370">
        <v>24417751.149999999</v>
      </c>
    </row>
    <row r="371" spans="1:47" ht="15" x14ac:dyDescent="0.25">
      <c r="A371" t="s">
        <v>1153</v>
      </c>
      <c r="B371" t="s">
        <v>699</v>
      </c>
      <c r="C371" t="s">
        <v>181</v>
      </c>
      <c r="D371"/>
      <c r="E371">
        <v>90.329000000000008</v>
      </c>
      <c r="F371" t="s">
        <v>1540</v>
      </c>
      <c r="G371">
        <v>441321</v>
      </c>
      <c r="H371">
        <v>0.63280414876639035</v>
      </c>
      <c r="I371">
        <v>438201</v>
      </c>
      <c r="J371">
        <v>0</v>
      </c>
      <c r="K371">
        <v>0.62386302195465038</v>
      </c>
      <c r="L371" s="126">
        <v>165498.128</v>
      </c>
      <c r="M371">
        <v>37935</v>
      </c>
      <c r="N371">
        <v>5</v>
      </c>
      <c r="O371">
        <v>5.72</v>
      </c>
      <c r="P371">
        <v>0</v>
      </c>
      <c r="Q371">
        <v>69.349999999999994</v>
      </c>
      <c r="R371">
        <v>11194.6</v>
      </c>
      <c r="S371">
        <v>373.31850700000001</v>
      </c>
      <c r="T371">
        <v>412.96469270817101</v>
      </c>
      <c r="U371">
        <v>0.22160426137137601</v>
      </c>
      <c r="V371">
        <v>0.105132459988114</v>
      </c>
      <c r="W371">
        <v>0</v>
      </c>
      <c r="X371">
        <v>10119.9</v>
      </c>
      <c r="Y371">
        <v>27.95</v>
      </c>
      <c r="Z371">
        <v>50395.844007155603</v>
      </c>
      <c r="AA371">
        <v>12.129032258064498</v>
      </c>
      <c r="AB371">
        <v>13.356654991055457</v>
      </c>
      <c r="AC371">
        <v>3.2</v>
      </c>
      <c r="AD371">
        <v>116.6620334375</v>
      </c>
      <c r="AE371">
        <v>0.75309999999999999</v>
      </c>
      <c r="AF371">
        <v>0.1262787011029031</v>
      </c>
      <c r="AG371">
        <v>9.0020764679911477E-2</v>
      </c>
      <c r="AH371">
        <v>0.21825453288776617</v>
      </c>
      <c r="AI371">
        <v>223.22761512597606</v>
      </c>
      <c r="AJ371">
        <v>5.9343067138657224</v>
      </c>
      <c r="AK371">
        <v>1.4758532429351412</v>
      </c>
      <c r="AL371">
        <v>2.3728792224155519</v>
      </c>
      <c r="AM371">
        <v>0.5</v>
      </c>
      <c r="AN371">
        <v>1.2819128795507799</v>
      </c>
      <c r="AO371">
        <v>39</v>
      </c>
      <c r="AP371">
        <v>3.3816425120772944E-2</v>
      </c>
      <c r="AQ371">
        <v>5.23</v>
      </c>
      <c r="AR371">
        <v>0</v>
      </c>
      <c r="AS371">
        <v>2290.8000000000175</v>
      </c>
      <c r="AT371">
        <v>0.72294537728044883</v>
      </c>
      <c r="AU371">
        <v>4179161.44</v>
      </c>
    </row>
    <row r="372" spans="1:47" ht="15" x14ac:dyDescent="0.25">
      <c r="A372" t="s">
        <v>1154</v>
      </c>
      <c r="B372" t="s">
        <v>248</v>
      </c>
      <c r="C372" t="s">
        <v>200</v>
      </c>
      <c r="D372"/>
      <c r="E372">
        <v>91.39200000000001</v>
      </c>
      <c r="F372" t="s">
        <v>1542</v>
      </c>
      <c r="G372">
        <v>3826516</v>
      </c>
      <c r="H372">
        <v>0.33145205806646533</v>
      </c>
      <c r="I372">
        <v>3704965</v>
      </c>
      <c r="J372">
        <v>0</v>
      </c>
      <c r="K372">
        <v>0.69763292390601617</v>
      </c>
      <c r="L372" s="126">
        <v>112091.86900000001</v>
      </c>
      <c r="M372">
        <v>28483</v>
      </c>
      <c r="N372">
        <v>204</v>
      </c>
      <c r="O372">
        <v>698.97000000000014</v>
      </c>
      <c r="P372">
        <v>0</v>
      </c>
      <c r="Q372">
        <v>-249.7</v>
      </c>
      <c r="R372">
        <v>10090.700000000001</v>
      </c>
      <c r="S372">
        <v>6153.3146699999998</v>
      </c>
      <c r="T372">
        <v>7995.4789836381296</v>
      </c>
      <c r="U372">
        <v>0.61146866883953799</v>
      </c>
      <c r="V372">
        <v>0.19928772768049999</v>
      </c>
      <c r="W372">
        <v>5.88527144147647E-3</v>
      </c>
      <c r="X372">
        <v>7765.8</v>
      </c>
      <c r="Y372">
        <v>398.44</v>
      </c>
      <c r="Z372">
        <v>52323.4012649332</v>
      </c>
      <c r="AA372">
        <v>10.511574074074099</v>
      </c>
      <c r="AB372">
        <v>15.443516388916775</v>
      </c>
      <c r="AC372">
        <v>30</v>
      </c>
      <c r="AD372">
        <v>205.110489</v>
      </c>
      <c r="AE372">
        <v>0.27689999999999998</v>
      </c>
      <c r="AF372">
        <v>0.10558662257036025</v>
      </c>
      <c r="AG372">
        <v>0.16986211000426665</v>
      </c>
      <c r="AH372">
        <v>0.27855076709512172</v>
      </c>
      <c r="AI372">
        <v>157.94446605149807</v>
      </c>
      <c r="AJ372">
        <v>6.9968515004908003</v>
      </c>
      <c r="AK372">
        <v>1.8368591248731843</v>
      </c>
      <c r="AL372">
        <v>4.2070821663535289</v>
      </c>
      <c r="AM372">
        <v>2.9</v>
      </c>
      <c r="AN372">
        <v>0.71337010743406704</v>
      </c>
      <c r="AO372">
        <v>24</v>
      </c>
      <c r="AP372">
        <v>6.2556255625562551E-2</v>
      </c>
      <c r="AQ372">
        <v>83.38</v>
      </c>
      <c r="AR372">
        <v>1.6526740078566788</v>
      </c>
      <c r="AS372">
        <v>232728.83999999985</v>
      </c>
      <c r="AT372">
        <v>0.52881164363473776</v>
      </c>
      <c r="AU372">
        <v>63379253.060000002</v>
      </c>
    </row>
    <row r="373" spans="1:47" ht="15" x14ac:dyDescent="0.25">
      <c r="A373" t="s">
        <v>1155</v>
      </c>
      <c r="B373" t="s">
        <v>506</v>
      </c>
      <c r="C373" t="s">
        <v>502</v>
      </c>
      <c r="D373"/>
      <c r="E373">
        <v>98.499000000000009</v>
      </c>
      <c r="F373" t="s">
        <v>1542</v>
      </c>
      <c r="G373">
        <v>1406055</v>
      </c>
      <c r="H373">
        <v>0.2082321721196205</v>
      </c>
      <c r="I373">
        <v>1407410</v>
      </c>
      <c r="J373">
        <v>0</v>
      </c>
      <c r="K373">
        <v>0.4841918538072133</v>
      </c>
      <c r="L373" s="126">
        <v>315275.86080000002</v>
      </c>
      <c r="M373">
        <v>42501</v>
      </c>
      <c r="N373">
        <v>0</v>
      </c>
      <c r="O373">
        <v>13.14</v>
      </c>
      <c r="P373">
        <v>0</v>
      </c>
      <c r="Q373">
        <v>-44.85</v>
      </c>
      <c r="R373">
        <v>16329</v>
      </c>
      <c r="S373">
        <v>407.613562</v>
      </c>
      <c r="T373">
        <v>491.962602462348</v>
      </c>
      <c r="U373">
        <v>0.31285125149982101</v>
      </c>
      <c r="V373">
        <v>0.18881237077190299</v>
      </c>
      <c r="W373">
        <v>0</v>
      </c>
      <c r="X373">
        <v>13529.4</v>
      </c>
      <c r="Y373">
        <v>31.13</v>
      </c>
      <c r="Z373">
        <v>53302.391262447803</v>
      </c>
      <c r="AA373">
        <v>10.823529411764699</v>
      </c>
      <c r="AB373">
        <v>13.093914616125923</v>
      </c>
      <c r="AC373">
        <v>7.1400000000000006</v>
      </c>
      <c r="AD373">
        <v>57.088734173669465</v>
      </c>
      <c r="AE373">
        <v>0.53159999999999996</v>
      </c>
      <c r="AF373">
        <v>0.13415295394654417</v>
      </c>
      <c r="AG373">
        <v>0.11859622782805707</v>
      </c>
      <c r="AH373">
        <v>0.25697715617701572</v>
      </c>
      <c r="AI373">
        <v>342.7511079722122</v>
      </c>
      <c r="AJ373">
        <v>5.6604591654140721</v>
      </c>
      <c r="AK373">
        <v>0.74888468971440847</v>
      </c>
      <c r="AL373">
        <v>2.426449359387302</v>
      </c>
      <c r="AM373">
        <v>1</v>
      </c>
      <c r="AN373">
        <v>0.60787811501987998</v>
      </c>
      <c r="AO373">
        <v>29</v>
      </c>
      <c r="AP373">
        <v>0.15</v>
      </c>
      <c r="AQ373">
        <v>9.59</v>
      </c>
      <c r="AR373">
        <v>0</v>
      </c>
      <c r="AS373">
        <v>-100221.47</v>
      </c>
      <c r="AT373">
        <v>0.26817339093126424</v>
      </c>
      <c r="AU373">
        <v>6655934.3399999999</v>
      </c>
    </row>
    <row r="374" spans="1:47" ht="15" x14ac:dyDescent="0.25">
      <c r="A374" t="s">
        <v>1156</v>
      </c>
      <c r="B374" t="s">
        <v>380</v>
      </c>
      <c r="C374" t="s">
        <v>149</v>
      </c>
      <c r="D374"/>
      <c r="E374">
        <v>90.253</v>
      </c>
      <c r="F374" t="s">
        <v>1538</v>
      </c>
      <c r="G374">
        <v>1104569</v>
      </c>
      <c r="H374">
        <v>0.14569173228522853</v>
      </c>
      <c r="I374">
        <v>1061746</v>
      </c>
      <c r="J374">
        <v>0</v>
      </c>
      <c r="K374">
        <v>0.66460493932257592</v>
      </c>
      <c r="L374" s="126">
        <v>98531.877699999997</v>
      </c>
      <c r="M374">
        <v>27741</v>
      </c>
      <c r="N374">
        <v>25</v>
      </c>
      <c r="O374">
        <v>22.23</v>
      </c>
      <c r="P374">
        <v>0</v>
      </c>
      <c r="Q374">
        <v>20.89</v>
      </c>
      <c r="R374">
        <v>11388.7</v>
      </c>
      <c r="S374">
        <v>988.99793699999998</v>
      </c>
      <c r="T374">
        <v>1309.6909356928002</v>
      </c>
      <c r="U374">
        <v>0.75547504504046303</v>
      </c>
      <c r="V374">
        <v>0.163230782350965</v>
      </c>
      <c r="W374">
        <v>2.0222489099084901E-3</v>
      </c>
      <c r="X374">
        <v>8600.1</v>
      </c>
      <c r="Y374">
        <v>82</v>
      </c>
      <c r="Z374">
        <v>41326.304878048802</v>
      </c>
      <c r="AA374">
        <v>11.3703703703704</v>
      </c>
      <c r="AB374">
        <v>12.060950451219512</v>
      </c>
      <c r="AC374">
        <v>8.34</v>
      </c>
      <c r="AD374">
        <v>118.5848845323741</v>
      </c>
      <c r="AE374">
        <v>1.0522</v>
      </c>
      <c r="AF374">
        <v>0.11717690703676292</v>
      </c>
      <c r="AG374">
        <v>0.18645283639642293</v>
      </c>
      <c r="AH374">
        <v>0.30949423674329107</v>
      </c>
      <c r="AI374">
        <v>210.76080363957323</v>
      </c>
      <c r="AJ374">
        <v>7.8546060294950157</v>
      </c>
      <c r="AK374">
        <v>2.2421788794964548</v>
      </c>
      <c r="AL374">
        <v>3.5785303825524606</v>
      </c>
      <c r="AM374">
        <v>0.5</v>
      </c>
      <c r="AN374">
        <v>0.953888721399484</v>
      </c>
      <c r="AO374">
        <v>79</v>
      </c>
      <c r="AP374">
        <v>0</v>
      </c>
      <c r="AQ374">
        <v>3.33</v>
      </c>
      <c r="AR374">
        <v>2.8017926001040734</v>
      </c>
      <c r="AS374">
        <v>-26706.109999999986</v>
      </c>
      <c r="AT374">
        <v>0.77982411852538025</v>
      </c>
      <c r="AU374">
        <v>11263445.17</v>
      </c>
    </row>
    <row r="375" spans="1:47" ht="15" x14ac:dyDescent="0.25">
      <c r="A375" t="s">
        <v>1157</v>
      </c>
      <c r="B375" t="s">
        <v>382</v>
      </c>
      <c r="C375" t="s">
        <v>192</v>
      </c>
      <c r="D375"/>
      <c r="E375">
        <v>88.515000000000001</v>
      </c>
      <c r="F375" t="s">
        <v>1541</v>
      </c>
      <c r="G375">
        <v>343008</v>
      </c>
      <c r="H375">
        <v>4.1787679688332788E-2</v>
      </c>
      <c r="I375">
        <v>339152</v>
      </c>
      <c r="J375">
        <v>4.5939504988222045E-4</v>
      </c>
      <c r="K375">
        <v>0.67737612944187164</v>
      </c>
      <c r="L375" s="126">
        <v>95953.150099999999</v>
      </c>
      <c r="M375">
        <v>32282</v>
      </c>
      <c r="N375">
        <v>20</v>
      </c>
      <c r="O375">
        <v>56.13</v>
      </c>
      <c r="P375">
        <v>0</v>
      </c>
      <c r="Q375">
        <v>-42.78</v>
      </c>
      <c r="R375">
        <v>9533.7000000000007</v>
      </c>
      <c r="S375">
        <v>1105.3413949999999</v>
      </c>
      <c r="T375">
        <v>1330.1306751178699</v>
      </c>
      <c r="U375">
        <v>0.53904711946484196</v>
      </c>
      <c r="V375">
        <v>0.13119260226384599</v>
      </c>
      <c r="W375">
        <v>0</v>
      </c>
      <c r="X375">
        <v>7922.5</v>
      </c>
      <c r="Y375">
        <v>70.08</v>
      </c>
      <c r="Z375">
        <v>51470.647831050199</v>
      </c>
      <c r="AA375">
        <v>11.5</v>
      </c>
      <c r="AB375">
        <v>15.772565567922374</v>
      </c>
      <c r="AC375">
        <v>8</v>
      </c>
      <c r="AD375">
        <v>138.16767437499999</v>
      </c>
      <c r="AE375">
        <v>0.73099999999999998</v>
      </c>
      <c r="AF375">
        <v>0.10902920513360073</v>
      </c>
      <c r="AG375">
        <v>0.16862831363758116</v>
      </c>
      <c r="AH375">
        <v>0.2826801141032918</v>
      </c>
      <c r="AI375">
        <v>234.04805173337422</v>
      </c>
      <c r="AJ375">
        <v>4.1823302783500766</v>
      </c>
      <c r="AK375">
        <v>1.4320982362013583</v>
      </c>
      <c r="AL375">
        <v>2.0626702434838404</v>
      </c>
      <c r="AM375">
        <v>0.5</v>
      </c>
      <c r="AN375">
        <v>0.96564662677591995</v>
      </c>
      <c r="AO375">
        <v>22</v>
      </c>
      <c r="AP375">
        <v>4.5045045045045045E-3</v>
      </c>
      <c r="AQ375">
        <v>28.23</v>
      </c>
      <c r="AR375">
        <v>1.4742605643922579</v>
      </c>
      <c r="AS375">
        <v>-14976.849999999977</v>
      </c>
      <c r="AT375">
        <v>0.5559720206523967</v>
      </c>
      <c r="AU375">
        <v>10537988.609999999</v>
      </c>
    </row>
    <row r="376" spans="1:47" ht="15" x14ac:dyDescent="0.25">
      <c r="A376" t="s">
        <v>1158</v>
      </c>
      <c r="B376" t="s">
        <v>614</v>
      </c>
      <c r="C376" t="s">
        <v>272</v>
      </c>
      <c r="D376"/>
      <c r="E376">
        <v>99.025000000000006</v>
      </c>
      <c r="F376" t="s">
        <v>1541</v>
      </c>
      <c r="G376">
        <v>90142</v>
      </c>
      <c r="H376">
        <v>0.31685527962705407</v>
      </c>
      <c r="I376">
        <v>-44039</v>
      </c>
      <c r="J376">
        <v>0</v>
      </c>
      <c r="K376">
        <v>0.6704646079130786</v>
      </c>
      <c r="L376" s="126">
        <v>140997.4062</v>
      </c>
      <c r="M376">
        <v>41480</v>
      </c>
      <c r="N376">
        <v>58</v>
      </c>
      <c r="O376">
        <v>11.09</v>
      </c>
      <c r="P376">
        <v>0</v>
      </c>
      <c r="Q376">
        <v>79.430000000000007</v>
      </c>
      <c r="R376">
        <v>11551.9</v>
      </c>
      <c r="S376">
        <v>560.49198699999999</v>
      </c>
      <c r="T376">
        <v>628.96588207819707</v>
      </c>
      <c r="U376">
        <v>0.23388757741509</v>
      </c>
      <c r="V376">
        <v>8.2203075277862997E-2</v>
      </c>
      <c r="W376">
        <v>3.45504136529252E-3</v>
      </c>
      <c r="X376">
        <v>10294.300000000001</v>
      </c>
      <c r="Y376">
        <v>38</v>
      </c>
      <c r="Z376">
        <v>50496.5</v>
      </c>
      <c r="AA376">
        <v>6.4324324324324298</v>
      </c>
      <c r="AB376">
        <v>14.749789131578947</v>
      </c>
      <c r="AC376">
        <v>5</v>
      </c>
      <c r="AD376">
        <v>112.0983974</v>
      </c>
      <c r="AE376">
        <v>0.65339999999999998</v>
      </c>
      <c r="AF376">
        <v>0.1326471194686846</v>
      </c>
      <c r="AG376">
        <v>0.12013748469635592</v>
      </c>
      <c r="AH376">
        <v>0.26664657799850822</v>
      </c>
      <c r="AI376">
        <v>130.39615497660986</v>
      </c>
      <c r="AJ376">
        <v>7.0209215171168218</v>
      </c>
      <c r="AK376">
        <v>2.0458557042388419</v>
      </c>
      <c r="AL376">
        <v>3.241617683277235</v>
      </c>
      <c r="AM376">
        <v>2</v>
      </c>
      <c r="AN376">
        <v>1.1526938506068101</v>
      </c>
      <c r="AO376">
        <v>40</v>
      </c>
      <c r="AP376">
        <v>1.1363636363636364E-2</v>
      </c>
      <c r="AQ376">
        <v>5.68</v>
      </c>
      <c r="AR376">
        <v>2.0394141831538528</v>
      </c>
      <c r="AS376">
        <v>15383.630000000005</v>
      </c>
      <c r="AT376">
        <v>0.59656913921629751</v>
      </c>
      <c r="AU376">
        <v>6474771.1500000004</v>
      </c>
    </row>
    <row r="377" spans="1:47" ht="15" x14ac:dyDescent="0.25">
      <c r="A377" t="s">
        <v>1159</v>
      </c>
      <c r="B377" t="s">
        <v>254</v>
      </c>
      <c r="C377" t="s">
        <v>192</v>
      </c>
      <c r="D377"/>
      <c r="E377">
        <v>90.254000000000005</v>
      </c>
      <c r="F377" t="s">
        <v>1542</v>
      </c>
      <c r="G377">
        <v>-101285</v>
      </c>
      <c r="H377">
        <v>1.2888161596470656E-2</v>
      </c>
      <c r="I377">
        <v>-189687</v>
      </c>
      <c r="J377">
        <v>1.2162503018714787E-2</v>
      </c>
      <c r="K377">
        <v>0.72629904322301642</v>
      </c>
      <c r="L377" s="126">
        <v>81540.925300000003</v>
      </c>
      <c r="M377">
        <v>29211</v>
      </c>
      <c r="N377">
        <v>22</v>
      </c>
      <c r="O377">
        <v>129.5</v>
      </c>
      <c r="P377">
        <v>0</v>
      </c>
      <c r="Q377">
        <v>-58.510000000000019</v>
      </c>
      <c r="R377">
        <v>10408.4</v>
      </c>
      <c r="S377">
        <v>2362.3402379999998</v>
      </c>
      <c r="T377">
        <v>2933.351092158</v>
      </c>
      <c r="U377">
        <v>0.66626008679110504</v>
      </c>
      <c r="V377">
        <v>0.116022070653144</v>
      </c>
      <c r="W377">
        <v>2.5175793496347298E-3</v>
      </c>
      <c r="X377">
        <v>8382.2999999999993</v>
      </c>
      <c r="Y377">
        <v>143</v>
      </c>
      <c r="Z377">
        <v>52862.524475524508</v>
      </c>
      <c r="AA377">
        <v>14.4256756756757</v>
      </c>
      <c r="AB377">
        <v>16.519861804195802</v>
      </c>
      <c r="AC377">
        <v>15</v>
      </c>
      <c r="AD377">
        <v>157.48934919999999</v>
      </c>
      <c r="AE377">
        <v>0.31009999999999999</v>
      </c>
      <c r="AF377">
        <v>9.4248816196136759E-2</v>
      </c>
      <c r="AG377">
        <v>0.24246920181978879</v>
      </c>
      <c r="AH377">
        <v>0.34449737197786434</v>
      </c>
      <c r="AI377">
        <v>156.62858128905987</v>
      </c>
      <c r="AJ377">
        <v>6.6076925218237346</v>
      </c>
      <c r="AK377">
        <v>1.9774616361719952</v>
      </c>
      <c r="AL377">
        <v>3.0172307234939599</v>
      </c>
      <c r="AM377">
        <v>1</v>
      </c>
      <c r="AN377">
        <v>1.29745502528818</v>
      </c>
      <c r="AO377">
        <v>9</v>
      </c>
      <c r="AP377">
        <v>2.2354694485842028E-2</v>
      </c>
      <c r="AQ377">
        <v>137.78</v>
      </c>
      <c r="AR377">
        <v>0.38751852782893764</v>
      </c>
      <c r="AS377">
        <v>-80784.950000000186</v>
      </c>
      <c r="AT377">
        <v>0.5548288190502576</v>
      </c>
      <c r="AU377">
        <v>24588185.550000001</v>
      </c>
    </row>
    <row r="378" spans="1:47" ht="15" x14ac:dyDescent="0.25">
      <c r="A378" t="s">
        <v>1160</v>
      </c>
      <c r="B378" t="s">
        <v>636</v>
      </c>
      <c r="C378" t="s">
        <v>345</v>
      </c>
      <c r="D378"/>
      <c r="E378">
        <v>83.921000000000006</v>
      </c>
      <c r="F378" t="s">
        <v>1538</v>
      </c>
      <c r="G378">
        <v>3868498</v>
      </c>
      <c r="H378">
        <v>0.50740279364995722</v>
      </c>
      <c r="I378">
        <v>3868498</v>
      </c>
      <c r="J378">
        <v>3.9973878143377654E-3</v>
      </c>
      <c r="K378">
        <v>0.51361338993526351</v>
      </c>
      <c r="L378" s="126">
        <v>215398.5914</v>
      </c>
      <c r="M378">
        <v>38526</v>
      </c>
      <c r="N378">
        <v>8</v>
      </c>
      <c r="O378">
        <v>34.04</v>
      </c>
      <c r="P378">
        <v>0</v>
      </c>
      <c r="Q378">
        <v>41.550000000000011</v>
      </c>
      <c r="R378">
        <v>12366.800000000001</v>
      </c>
      <c r="S378">
        <v>859.74608799999999</v>
      </c>
      <c r="T378">
        <v>1000.0477244924501</v>
      </c>
      <c r="U378">
        <v>0.44826052875276401</v>
      </c>
      <c r="V378">
        <v>0.114481372318847</v>
      </c>
      <c r="W378">
        <v>0</v>
      </c>
      <c r="X378">
        <v>10631.800000000001</v>
      </c>
      <c r="Y378">
        <v>60.33</v>
      </c>
      <c r="Z378">
        <v>52550.008287750701</v>
      </c>
      <c r="AA378">
        <v>11.5671641791045</v>
      </c>
      <c r="AB378">
        <v>14.250722492955411</v>
      </c>
      <c r="AC378">
        <v>9</v>
      </c>
      <c r="AD378">
        <v>95.527343111111108</v>
      </c>
      <c r="AE378">
        <v>0.35439999999999999</v>
      </c>
      <c r="AF378">
        <v>0.11121052988760334</v>
      </c>
      <c r="AG378">
        <v>0.20708219797235086</v>
      </c>
      <c r="AH378">
        <v>0.32272025574400687</v>
      </c>
      <c r="AI378">
        <v>177.7268918494922</v>
      </c>
      <c r="AJ378">
        <v>6.1337377617801048</v>
      </c>
      <c r="AK378">
        <v>0.7589130235602094</v>
      </c>
      <c r="AL378">
        <v>3.938691884816754</v>
      </c>
      <c r="AM378">
        <v>0</v>
      </c>
      <c r="AN378">
        <v>1.5758904722102101</v>
      </c>
      <c r="AO378">
        <v>238</v>
      </c>
      <c r="AP378">
        <v>0</v>
      </c>
      <c r="AQ378">
        <v>2.79</v>
      </c>
      <c r="AR378">
        <v>2.1970997228637414</v>
      </c>
      <c r="AS378">
        <v>-74938.81</v>
      </c>
      <c r="AT378">
        <v>0.50043845038117807</v>
      </c>
      <c r="AU378">
        <v>10632341.050000001</v>
      </c>
    </row>
    <row r="379" spans="1:47" ht="15" x14ac:dyDescent="0.25">
      <c r="A379" t="s">
        <v>1161</v>
      </c>
      <c r="B379" t="s">
        <v>728</v>
      </c>
      <c r="C379" t="s">
        <v>98</v>
      </c>
      <c r="D379"/>
      <c r="E379">
        <v>99.084000000000003</v>
      </c>
      <c r="F379" t="s">
        <v>1538</v>
      </c>
      <c r="G379">
        <v>1489112</v>
      </c>
      <c r="H379">
        <v>0.47271217363234558</v>
      </c>
      <c r="I379">
        <v>1650213</v>
      </c>
      <c r="J379">
        <v>0</v>
      </c>
      <c r="K379">
        <v>0.71680113557992087</v>
      </c>
      <c r="L379" s="126">
        <v>246820.69070000001</v>
      </c>
      <c r="M379">
        <v>48691</v>
      </c>
      <c r="N379">
        <v>68</v>
      </c>
      <c r="O379">
        <v>48.769999999999996</v>
      </c>
      <c r="P379">
        <v>0</v>
      </c>
      <c r="Q379">
        <v>-17.950000000000003</v>
      </c>
      <c r="R379">
        <v>11603.800000000001</v>
      </c>
      <c r="S379">
        <v>3528.874554</v>
      </c>
      <c r="T379">
        <v>4017.5454394335998</v>
      </c>
      <c r="U379">
        <v>0.15719630225200701</v>
      </c>
      <c r="V379">
        <v>0.10008035156695499</v>
      </c>
      <c r="W379">
        <v>1.56009076428054E-2</v>
      </c>
      <c r="X379">
        <v>10192.4</v>
      </c>
      <c r="Y379">
        <v>213.41</v>
      </c>
      <c r="Z379">
        <v>65824.469799915707</v>
      </c>
      <c r="AA379">
        <v>6.7207207207207205</v>
      </c>
      <c r="AB379">
        <v>16.535656970151351</v>
      </c>
      <c r="AC379">
        <v>25</v>
      </c>
      <c r="AD379">
        <v>141.15498216</v>
      </c>
      <c r="AE379">
        <v>0.3765</v>
      </c>
      <c r="AF379">
        <v>0.11495996261775748</v>
      </c>
      <c r="AG379">
        <v>0.15946661870953108</v>
      </c>
      <c r="AH379">
        <v>0.27860938878293395</v>
      </c>
      <c r="AI379">
        <v>165.59585529545578</v>
      </c>
      <c r="AJ379">
        <v>6.106696596488165</v>
      </c>
      <c r="AK379">
        <v>1.176583054826847</v>
      </c>
      <c r="AL379">
        <v>3.9126450330015214</v>
      </c>
      <c r="AM379">
        <v>0</v>
      </c>
      <c r="AN379">
        <v>1.04608367280555</v>
      </c>
      <c r="AO379">
        <v>28</v>
      </c>
      <c r="AP379">
        <v>0.15365239294710328</v>
      </c>
      <c r="AQ379">
        <v>81.709999999999994</v>
      </c>
      <c r="AR379">
        <v>3.8277313999232887</v>
      </c>
      <c r="AS379">
        <v>-16249.970000000205</v>
      </c>
      <c r="AT379">
        <v>0.373735775099096</v>
      </c>
      <c r="AU379">
        <v>40948494.270000003</v>
      </c>
    </row>
    <row r="380" spans="1:47" ht="15" x14ac:dyDescent="0.25">
      <c r="A380" t="s">
        <v>1162</v>
      </c>
      <c r="B380" t="s">
        <v>782</v>
      </c>
      <c r="C380" t="s">
        <v>124</v>
      </c>
      <c r="D380"/>
      <c r="E380">
        <v>93.004000000000005</v>
      </c>
      <c r="F380" t="s">
        <v>1542</v>
      </c>
      <c r="G380">
        <v>145367</v>
      </c>
      <c r="H380">
        <v>0.52689968926346598</v>
      </c>
      <c r="I380">
        <v>50376</v>
      </c>
      <c r="J380">
        <v>0</v>
      </c>
      <c r="K380">
        <v>0.68523013202897964</v>
      </c>
      <c r="L380" s="126">
        <v>137086.43659999999</v>
      </c>
      <c r="M380">
        <v>32457</v>
      </c>
      <c r="N380">
        <v>6</v>
      </c>
      <c r="O380">
        <v>25.66</v>
      </c>
      <c r="P380">
        <v>0</v>
      </c>
      <c r="Q380">
        <v>-4.230000000000004</v>
      </c>
      <c r="R380">
        <v>13143.7</v>
      </c>
      <c r="S380">
        <v>618.26485100000002</v>
      </c>
      <c r="T380">
        <v>770.42884349015901</v>
      </c>
      <c r="U380">
        <v>0.53168042541690597</v>
      </c>
      <c r="V380">
        <v>0.17896714299872099</v>
      </c>
      <c r="W380">
        <v>9.9339142279657091E-4</v>
      </c>
      <c r="X380">
        <v>10547.7</v>
      </c>
      <c r="Y380">
        <v>41</v>
      </c>
      <c r="Z380">
        <v>49585.902439024401</v>
      </c>
      <c r="AA380">
        <v>11.9347826086957</v>
      </c>
      <c r="AB380">
        <v>15.079630512195122</v>
      </c>
      <c r="AC380">
        <v>5.5</v>
      </c>
      <c r="AD380">
        <v>112.41179109090909</v>
      </c>
      <c r="AE380">
        <v>0.69779999999999998</v>
      </c>
      <c r="AF380">
        <v>0.10072774899712066</v>
      </c>
      <c r="AG380">
        <v>0.16572595647069691</v>
      </c>
      <c r="AH380">
        <v>0.27462778556735695</v>
      </c>
      <c r="AI380">
        <v>207.63593432873316</v>
      </c>
      <c r="AJ380">
        <v>8.3015396419835792</v>
      </c>
      <c r="AK380">
        <v>1.9507875426488228</v>
      </c>
      <c r="AL380">
        <v>3.6405295464813747</v>
      </c>
      <c r="AM380">
        <v>2</v>
      </c>
      <c r="AN380">
        <v>0.77989478874850504</v>
      </c>
      <c r="AO380">
        <v>37</v>
      </c>
      <c r="AP380">
        <v>1.8382352941176471E-2</v>
      </c>
      <c r="AQ380">
        <v>4.43</v>
      </c>
      <c r="AR380">
        <v>1.4765294134766498</v>
      </c>
      <c r="AS380">
        <v>-17929.869999999995</v>
      </c>
      <c r="AT380">
        <v>0.59546576998528999</v>
      </c>
      <c r="AU380">
        <v>8126286.3799999999</v>
      </c>
    </row>
    <row r="381" spans="1:47" ht="15" x14ac:dyDescent="0.25">
      <c r="A381" t="s">
        <v>1163</v>
      </c>
      <c r="B381" t="s">
        <v>255</v>
      </c>
      <c r="C381" t="s">
        <v>100</v>
      </c>
      <c r="D381"/>
      <c r="E381">
        <v>100.03200000000001</v>
      </c>
      <c r="F381" t="s">
        <v>1538</v>
      </c>
      <c r="G381">
        <v>577112</v>
      </c>
      <c r="H381">
        <v>0.1602262724841273</v>
      </c>
      <c r="I381">
        <v>242244</v>
      </c>
      <c r="J381">
        <v>1.0825168100727298E-2</v>
      </c>
      <c r="K381">
        <v>0.85401567616931628</v>
      </c>
      <c r="L381" s="126">
        <v>140735.2231</v>
      </c>
      <c r="M381">
        <v>43058</v>
      </c>
      <c r="N381">
        <v>91</v>
      </c>
      <c r="O381">
        <v>60.129999999999995</v>
      </c>
      <c r="P381">
        <v>0</v>
      </c>
      <c r="Q381">
        <v>-43.01</v>
      </c>
      <c r="R381">
        <v>10370.1</v>
      </c>
      <c r="S381">
        <v>4366.5722050000004</v>
      </c>
      <c r="T381">
        <v>5015.6859438526808</v>
      </c>
      <c r="U381">
        <v>0.198306093051311</v>
      </c>
      <c r="V381">
        <v>0.118176363237305</v>
      </c>
      <c r="W381">
        <v>9.6606463879600497E-3</v>
      </c>
      <c r="X381">
        <v>9028</v>
      </c>
      <c r="Y381">
        <v>284.89</v>
      </c>
      <c r="Z381">
        <v>55792.358454140202</v>
      </c>
      <c r="AA381">
        <v>13.067961165048498</v>
      </c>
      <c r="AB381">
        <v>15.327221752255259</v>
      </c>
      <c r="AC381">
        <v>19.900000000000002</v>
      </c>
      <c r="AD381">
        <v>219.42573894472361</v>
      </c>
      <c r="AE381">
        <v>0.75309999999999999</v>
      </c>
      <c r="AF381">
        <v>0.10797967303105616</v>
      </c>
      <c r="AG381">
        <v>0.16519925679882005</v>
      </c>
      <c r="AH381">
        <v>0.27679604956785014</v>
      </c>
      <c r="AI381">
        <v>157.22217972575584</v>
      </c>
      <c r="AJ381">
        <v>5.8024498996390497</v>
      </c>
      <c r="AK381">
        <v>1.2548735801620343</v>
      </c>
      <c r="AL381">
        <v>2.5442763086980462</v>
      </c>
      <c r="AM381">
        <v>2.4</v>
      </c>
      <c r="AN381">
        <v>0.73397157129184198</v>
      </c>
      <c r="AO381">
        <v>15</v>
      </c>
      <c r="AP381">
        <v>4.7469771607702639E-2</v>
      </c>
      <c r="AQ381">
        <v>132.13</v>
      </c>
      <c r="AR381">
        <v>2.9038167515209441</v>
      </c>
      <c r="AS381">
        <v>70600.620000000112</v>
      </c>
      <c r="AT381">
        <v>0.47890985108408263</v>
      </c>
      <c r="AU381">
        <v>45281753.359999999</v>
      </c>
    </row>
    <row r="382" spans="1:47" ht="15" x14ac:dyDescent="0.25">
      <c r="A382" t="s">
        <v>1164</v>
      </c>
      <c r="B382" t="s">
        <v>777</v>
      </c>
      <c r="C382" t="s">
        <v>130</v>
      </c>
      <c r="D382"/>
      <c r="E382">
        <v>93.753</v>
      </c>
      <c r="F382" t="s">
        <v>1542</v>
      </c>
      <c r="G382">
        <v>54745</v>
      </c>
      <c r="H382">
        <v>0.23395554886932285</v>
      </c>
      <c r="I382">
        <v>54745</v>
      </c>
      <c r="J382">
        <v>0</v>
      </c>
      <c r="K382">
        <v>0.66454849454192266</v>
      </c>
      <c r="L382" s="126">
        <v>137167.0779</v>
      </c>
      <c r="M382">
        <v>34217</v>
      </c>
      <c r="N382">
        <v>31</v>
      </c>
      <c r="O382">
        <v>12.36</v>
      </c>
      <c r="P382">
        <v>0</v>
      </c>
      <c r="Q382">
        <v>-58.669999999999995</v>
      </c>
      <c r="R382">
        <v>11205.5</v>
      </c>
      <c r="S382">
        <v>574.92300999999998</v>
      </c>
      <c r="T382">
        <v>674.01469083015206</v>
      </c>
      <c r="U382">
        <v>0.46139348988658502</v>
      </c>
      <c r="V382">
        <v>0.13741993210534401</v>
      </c>
      <c r="W382">
        <v>2.4682452699188399E-2</v>
      </c>
      <c r="X382">
        <v>9558.1</v>
      </c>
      <c r="Y382">
        <v>46.71</v>
      </c>
      <c r="Z382">
        <v>43767.972596874301</v>
      </c>
      <c r="AA382">
        <v>3.8085106382978697</v>
      </c>
      <c r="AB382">
        <v>12.308349603939199</v>
      </c>
      <c r="AC382">
        <v>9</v>
      </c>
      <c r="AD382">
        <v>63.880334444444443</v>
      </c>
      <c r="AE382">
        <v>0.97460000000000002</v>
      </c>
      <c r="AF382">
        <v>0.13086919673784317</v>
      </c>
      <c r="AG382">
        <v>0.13513307813100128</v>
      </c>
      <c r="AH382">
        <v>0.27537938759236114</v>
      </c>
      <c r="AI382">
        <v>189.96978395420285</v>
      </c>
      <c r="AJ382">
        <v>6.0911252723909977</v>
      </c>
      <c r="AK382">
        <v>1.2899352670805178</v>
      </c>
      <c r="AL382">
        <v>2.6707929095936569</v>
      </c>
      <c r="AM382">
        <v>4.0999999999999996</v>
      </c>
      <c r="AN382">
        <v>1.44693567298454</v>
      </c>
      <c r="AO382">
        <v>77</v>
      </c>
      <c r="AP382">
        <v>0</v>
      </c>
      <c r="AQ382">
        <v>4.5599999999999996</v>
      </c>
      <c r="AR382">
        <v>3.2512392788671756</v>
      </c>
      <c r="AS382">
        <v>-16560.089999999997</v>
      </c>
      <c r="AT382">
        <v>0.45216682336494257</v>
      </c>
      <c r="AU382">
        <v>6442304.7199999997</v>
      </c>
    </row>
    <row r="383" spans="1:47" ht="15" x14ac:dyDescent="0.25">
      <c r="A383" t="s">
        <v>1165</v>
      </c>
      <c r="B383" t="s">
        <v>256</v>
      </c>
      <c r="C383" t="s">
        <v>145</v>
      </c>
      <c r="D383"/>
      <c r="E383">
        <v>70.77600000000001</v>
      </c>
      <c r="F383" t="s">
        <v>1541</v>
      </c>
      <c r="G383">
        <v>1691040</v>
      </c>
      <c r="H383">
        <v>0.20989512101645652</v>
      </c>
      <c r="I383">
        <v>1591040</v>
      </c>
      <c r="J383">
        <v>0</v>
      </c>
      <c r="K383">
        <v>0.61377518298539036</v>
      </c>
      <c r="L383" s="126">
        <v>66107.766300000003</v>
      </c>
      <c r="M383">
        <v>29436</v>
      </c>
      <c r="N383">
        <v>25</v>
      </c>
      <c r="O383">
        <v>118.17999999999999</v>
      </c>
      <c r="P383">
        <v>0</v>
      </c>
      <c r="Q383">
        <v>-49.45</v>
      </c>
      <c r="R383">
        <v>8717.6</v>
      </c>
      <c r="S383">
        <v>1592.589076</v>
      </c>
      <c r="T383">
        <v>2197.8194506158202</v>
      </c>
      <c r="U383">
        <v>0.74834076408043904</v>
      </c>
      <c r="V383">
        <v>0.205209044143914</v>
      </c>
      <c r="W383">
        <v>1.15601364328334E-2</v>
      </c>
      <c r="X383">
        <v>6317</v>
      </c>
      <c r="Y383">
        <v>96.5</v>
      </c>
      <c r="Z383">
        <v>50560.878756476704</v>
      </c>
      <c r="AA383">
        <v>5.910891089108909</v>
      </c>
      <c r="AB383">
        <v>16.503513740932643</v>
      </c>
      <c r="AC383">
        <v>10</v>
      </c>
      <c r="AD383">
        <v>159.25890759999999</v>
      </c>
      <c r="AE383">
        <v>0.7974</v>
      </c>
      <c r="AF383">
        <v>0.10157781523906044</v>
      </c>
      <c r="AG383">
        <v>0.13634027620037995</v>
      </c>
      <c r="AH383">
        <v>0.24790988922415927</v>
      </c>
      <c r="AI383">
        <v>130.48312532818102</v>
      </c>
      <c r="AJ383">
        <v>5.6721481092942456</v>
      </c>
      <c r="AK383">
        <v>1.3220975332762288</v>
      </c>
      <c r="AL383">
        <v>1.9137600454269847</v>
      </c>
      <c r="AM383">
        <v>3.9</v>
      </c>
      <c r="AN383">
        <v>0.56899385407287195</v>
      </c>
      <c r="AO383">
        <v>2</v>
      </c>
      <c r="AP383">
        <v>5.7553956834532377E-2</v>
      </c>
      <c r="AQ383">
        <v>48</v>
      </c>
      <c r="AR383">
        <v>3.4163173885842073</v>
      </c>
      <c r="AS383">
        <v>-83016.479999999981</v>
      </c>
      <c r="AT383">
        <v>0.76509936382917199</v>
      </c>
      <c r="AU383">
        <v>13883526.24</v>
      </c>
    </row>
    <row r="384" spans="1:47" ht="15" x14ac:dyDescent="0.25">
      <c r="A384" t="s">
        <v>1166</v>
      </c>
      <c r="B384" t="s">
        <v>565</v>
      </c>
      <c r="C384" t="s">
        <v>200</v>
      </c>
      <c r="D384"/>
      <c r="E384">
        <v>87.039000000000001</v>
      </c>
      <c r="F384" t="s">
        <v>1542</v>
      </c>
      <c r="G384">
        <v>1201092</v>
      </c>
      <c r="H384">
        <v>0.33043789652503031</v>
      </c>
      <c r="I384">
        <v>1657698</v>
      </c>
      <c r="J384">
        <v>4.1061543066887368E-3</v>
      </c>
      <c r="K384">
        <v>0.63505727853573779</v>
      </c>
      <c r="L384" s="126">
        <v>153185.79070000001</v>
      </c>
      <c r="M384">
        <v>37104</v>
      </c>
      <c r="N384">
        <v>64</v>
      </c>
      <c r="O384">
        <v>54.04</v>
      </c>
      <c r="P384">
        <v>0</v>
      </c>
      <c r="Q384">
        <v>46.510000000000019</v>
      </c>
      <c r="R384">
        <v>9861.9</v>
      </c>
      <c r="S384">
        <v>1550.5586510000001</v>
      </c>
      <c r="T384">
        <v>1878.7747818164401</v>
      </c>
      <c r="U384">
        <v>0.441170815150287</v>
      </c>
      <c r="V384">
        <v>0.15344188099338099</v>
      </c>
      <c r="W384">
        <v>8.1629546820670396E-4</v>
      </c>
      <c r="X384">
        <v>8139.1</v>
      </c>
      <c r="Y384">
        <v>98.25</v>
      </c>
      <c r="Z384">
        <v>50708.502798982205</v>
      </c>
      <c r="AA384">
        <v>11.7304347826087</v>
      </c>
      <c r="AB384">
        <v>15.781767440203563</v>
      </c>
      <c r="AC384">
        <v>13</v>
      </c>
      <c r="AD384">
        <v>119.27374238461539</v>
      </c>
      <c r="AE384">
        <v>0.29899999999999999</v>
      </c>
      <c r="AF384">
        <v>0.11282530975431632</v>
      </c>
      <c r="AG384">
        <v>0.13196407803807442</v>
      </c>
      <c r="AH384">
        <v>0.25083384695950506</v>
      </c>
      <c r="AI384">
        <v>195.71010732440845</v>
      </c>
      <c r="AJ384">
        <v>4.7554635866341526</v>
      </c>
      <c r="AK384">
        <v>1.1920289659263164</v>
      </c>
      <c r="AL384">
        <v>2.1351313846965003</v>
      </c>
      <c r="AM384">
        <v>1.1000000000000001</v>
      </c>
      <c r="AN384">
        <v>1.2440103136976901</v>
      </c>
      <c r="AO384">
        <v>135</v>
      </c>
      <c r="AP384">
        <v>4.2372881355932202E-2</v>
      </c>
      <c r="AQ384">
        <v>5.79</v>
      </c>
      <c r="AR384">
        <v>3.029815364653814</v>
      </c>
      <c r="AS384">
        <v>-34534.270000000019</v>
      </c>
      <c r="AT384">
        <v>0.55900640821501069</v>
      </c>
      <c r="AU384">
        <v>15291499.32</v>
      </c>
    </row>
    <row r="385" spans="1:47" ht="15" x14ac:dyDescent="0.25">
      <c r="A385" t="s">
        <v>1167</v>
      </c>
      <c r="B385" t="s">
        <v>257</v>
      </c>
      <c r="C385" t="s">
        <v>109</v>
      </c>
      <c r="D385"/>
      <c r="E385">
        <v>95.416000000000011</v>
      </c>
      <c r="F385" t="s">
        <v>1538</v>
      </c>
      <c r="G385">
        <v>-466728</v>
      </c>
      <c r="H385">
        <v>0.33174121155141839</v>
      </c>
      <c r="I385">
        <v>-643558</v>
      </c>
      <c r="J385">
        <v>5.5872516867458005E-3</v>
      </c>
      <c r="K385">
        <v>0.86670260542477251</v>
      </c>
      <c r="L385" s="126">
        <v>199270.23379999999</v>
      </c>
      <c r="M385">
        <v>40125</v>
      </c>
      <c r="N385">
        <v>45</v>
      </c>
      <c r="O385">
        <v>111.85000000000002</v>
      </c>
      <c r="P385">
        <v>0</v>
      </c>
      <c r="Q385">
        <v>-13.82</v>
      </c>
      <c r="R385">
        <v>14969.7</v>
      </c>
      <c r="S385">
        <v>3740.4630830000001</v>
      </c>
      <c r="T385">
        <v>4603.7312945388903</v>
      </c>
      <c r="U385">
        <v>0.398770747071159</v>
      </c>
      <c r="V385">
        <v>0.13978054091116901</v>
      </c>
      <c r="W385">
        <v>6.3585831947108096E-2</v>
      </c>
      <c r="X385">
        <v>12162.6</v>
      </c>
      <c r="Y385">
        <v>217.78</v>
      </c>
      <c r="Z385">
        <v>74977.246762788112</v>
      </c>
      <c r="AA385">
        <v>14.774058577405899</v>
      </c>
      <c r="AB385">
        <v>17.175420529892552</v>
      </c>
      <c r="AC385">
        <v>26.8</v>
      </c>
      <c r="AD385">
        <v>139.56951802238805</v>
      </c>
      <c r="AE385">
        <v>0.432</v>
      </c>
      <c r="AF385">
        <v>0.11979066739093143</v>
      </c>
      <c r="AG385">
        <v>0.16221006427069257</v>
      </c>
      <c r="AH385">
        <v>0.28209697652684756</v>
      </c>
      <c r="AI385">
        <v>141.08761088927449</v>
      </c>
      <c r="AJ385">
        <v>7.5362271072682594</v>
      </c>
      <c r="AK385">
        <v>0.99426456181440226</v>
      </c>
      <c r="AL385">
        <v>5.2905105422628489E-2</v>
      </c>
      <c r="AM385">
        <v>1.95</v>
      </c>
      <c r="AN385">
        <v>0.74987905276589695</v>
      </c>
      <c r="AO385">
        <v>12</v>
      </c>
      <c r="AP385">
        <v>0.10477453580901856</v>
      </c>
      <c r="AQ385">
        <v>113.83</v>
      </c>
      <c r="AR385">
        <v>0.4194618208738744</v>
      </c>
      <c r="AS385">
        <v>-83765.039999999804</v>
      </c>
      <c r="AT385">
        <v>0.34657473452732912</v>
      </c>
      <c r="AU385">
        <v>55993560.659999996</v>
      </c>
    </row>
    <row r="386" spans="1:47" ht="15" x14ac:dyDescent="0.25">
      <c r="A386" t="s">
        <v>1168</v>
      </c>
      <c r="B386" t="s">
        <v>258</v>
      </c>
      <c r="C386" t="s">
        <v>173</v>
      </c>
      <c r="D386"/>
      <c r="E386">
        <v>92.275000000000006</v>
      </c>
      <c r="F386" t="s">
        <v>1541</v>
      </c>
      <c r="G386">
        <v>2324959</v>
      </c>
      <c r="H386">
        <v>0.36813253672137081</v>
      </c>
      <c r="I386">
        <v>355865</v>
      </c>
      <c r="J386">
        <v>0</v>
      </c>
      <c r="K386">
        <v>0.6629735638818085</v>
      </c>
      <c r="L386" s="126">
        <v>170536.1599</v>
      </c>
      <c r="M386">
        <v>47948</v>
      </c>
      <c r="N386">
        <v>57</v>
      </c>
      <c r="O386">
        <v>170.14999999999998</v>
      </c>
      <c r="P386">
        <v>0</v>
      </c>
      <c r="Q386">
        <v>-67.98</v>
      </c>
      <c r="R386">
        <v>8845.6</v>
      </c>
      <c r="S386">
        <v>4083.1028590000001</v>
      </c>
      <c r="T386">
        <v>4817.5356803979403</v>
      </c>
      <c r="U386">
        <v>0.25039722835941403</v>
      </c>
      <c r="V386">
        <v>0.12768948101583899</v>
      </c>
      <c r="W386">
        <v>1.0821813587821701E-2</v>
      </c>
      <c r="X386">
        <v>7497.1</v>
      </c>
      <c r="Y386">
        <v>231.61</v>
      </c>
      <c r="Z386">
        <v>52968.592107422002</v>
      </c>
      <c r="AA386">
        <v>8.896153846153851</v>
      </c>
      <c r="AB386">
        <v>17.629216609818229</v>
      </c>
      <c r="AC386">
        <v>18</v>
      </c>
      <c r="AD386">
        <v>226.83904772222223</v>
      </c>
      <c r="AE386">
        <v>0.65339999999999998</v>
      </c>
      <c r="AF386">
        <v>0.11098255559647316</v>
      </c>
      <c r="AG386">
        <v>0.13602591054544902</v>
      </c>
      <c r="AH386">
        <v>0.25267322214407295</v>
      </c>
      <c r="AI386">
        <v>94.040246660364616</v>
      </c>
      <c r="AJ386">
        <v>10.521401415713482</v>
      </c>
      <c r="AK386">
        <v>1.3996895899743733</v>
      </c>
      <c r="AL386">
        <v>2.9625895108027587</v>
      </c>
      <c r="AM386">
        <v>3</v>
      </c>
      <c r="AN386">
        <v>0.93448887543400205</v>
      </c>
      <c r="AO386">
        <v>24</v>
      </c>
      <c r="AP386">
        <v>0.12440191387559808</v>
      </c>
      <c r="AQ386">
        <v>91.92</v>
      </c>
      <c r="AR386">
        <v>2.6728459521125183</v>
      </c>
      <c r="AS386">
        <v>23586.449999999953</v>
      </c>
      <c r="AT386">
        <v>0.28981635801597622</v>
      </c>
      <c r="AU386">
        <v>36117412.299999997</v>
      </c>
    </row>
    <row r="387" spans="1:47" ht="15" x14ac:dyDescent="0.25">
      <c r="A387" t="s">
        <v>1169</v>
      </c>
      <c r="B387" t="s">
        <v>259</v>
      </c>
      <c r="C387" t="s">
        <v>109</v>
      </c>
      <c r="D387"/>
      <c r="E387">
        <v>102.56100000000001</v>
      </c>
      <c r="F387" t="s">
        <v>1538</v>
      </c>
      <c r="G387">
        <v>1746815</v>
      </c>
      <c r="H387">
        <v>0.26709795002157216</v>
      </c>
      <c r="I387">
        <v>1666045</v>
      </c>
      <c r="J387">
        <v>0</v>
      </c>
      <c r="K387">
        <v>0.80885103090373422</v>
      </c>
      <c r="L387" s="126">
        <v>234463.4381</v>
      </c>
      <c r="M387">
        <v>45959</v>
      </c>
      <c r="N387">
        <v>46</v>
      </c>
      <c r="O387">
        <v>89.780000000000015</v>
      </c>
      <c r="P387">
        <v>0</v>
      </c>
      <c r="Q387">
        <v>-4.2700000000000005</v>
      </c>
      <c r="R387">
        <v>11184</v>
      </c>
      <c r="S387">
        <v>4214.2335869999997</v>
      </c>
      <c r="T387">
        <v>4826.3825870025703</v>
      </c>
      <c r="U387">
        <v>0.166676863419911</v>
      </c>
      <c r="V387">
        <v>9.7743384768861394E-2</v>
      </c>
      <c r="W387">
        <v>2.4577050811683002E-2</v>
      </c>
      <c r="X387">
        <v>9765.5</v>
      </c>
      <c r="Y387">
        <v>234.66</v>
      </c>
      <c r="Z387">
        <v>69923.093624818895</v>
      </c>
      <c r="AA387">
        <v>8.6910569105691096</v>
      </c>
      <c r="AB387">
        <v>17.958891958578366</v>
      </c>
      <c r="AC387">
        <v>25.67</v>
      </c>
      <c r="AD387">
        <v>164.16959824698088</v>
      </c>
      <c r="AE387">
        <v>0.47620000000000001</v>
      </c>
      <c r="AF387">
        <v>0.11859600921117874</v>
      </c>
      <c r="AG387">
        <v>0.13961699033757188</v>
      </c>
      <c r="AH387">
        <v>0.26705480126532605</v>
      </c>
      <c r="AI387">
        <v>154.72279515103207</v>
      </c>
      <c r="AJ387">
        <v>5.3420928841570587</v>
      </c>
      <c r="AK387">
        <v>1.0288232434305975</v>
      </c>
      <c r="AL387">
        <v>2.7359134283584701</v>
      </c>
      <c r="AM387">
        <v>1</v>
      </c>
      <c r="AN387">
        <v>0.85832744685617701</v>
      </c>
      <c r="AO387">
        <v>25</v>
      </c>
      <c r="AP387">
        <v>0.14833438089252043</v>
      </c>
      <c r="AQ387">
        <v>111.04</v>
      </c>
      <c r="AR387">
        <v>0.24059029455711187</v>
      </c>
      <c r="AS387">
        <v>20857.620000000112</v>
      </c>
      <c r="AT387">
        <v>0.29675093987090323</v>
      </c>
      <c r="AU387">
        <v>47132064.5</v>
      </c>
    </row>
    <row r="388" spans="1:47" ht="15" x14ac:dyDescent="0.25">
      <c r="A388" t="s">
        <v>1170</v>
      </c>
      <c r="B388" t="s">
        <v>752</v>
      </c>
      <c r="C388" t="s">
        <v>371</v>
      </c>
      <c r="D388"/>
      <c r="E388">
        <v>83.847000000000008</v>
      </c>
      <c r="F388" t="s">
        <v>1538</v>
      </c>
      <c r="G388">
        <v>70105</v>
      </c>
      <c r="H388">
        <v>0.56791225314039906</v>
      </c>
      <c r="I388">
        <v>149219</v>
      </c>
      <c r="J388">
        <v>0</v>
      </c>
      <c r="K388">
        <v>0.74799391871215504</v>
      </c>
      <c r="L388" s="126">
        <v>143083.88</v>
      </c>
      <c r="M388">
        <v>38946</v>
      </c>
      <c r="N388">
        <v>49</v>
      </c>
      <c r="O388">
        <v>45.51</v>
      </c>
      <c r="P388">
        <v>0</v>
      </c>
      <c r="Q388">
        <v>125.39</v>
      </c>
      <c r="R388">
        <v>10638.6</v>
      </c>
      <c r="S388">
        <v>1498.9997860000001</v>
      </c>
      <c r="T388">
        <v>1776.60692528257</v>
      </c>
      <c r="U388">
        <v>0.39842238643254901</v>
      </c>
      <c r="V388">
        <v>0.152815243964284</v>
      </c>
      <c r="W388">
        <v>0</v>
      </c>
      <c r="X388">
        <v>8976.3000000000011</v>
      </c>
      <c r="Y388">
        <v>99.55</v>
      </c>
      <c r="Z388">
        <v>52935.334003013602</v>
      </c>
      <c r="AA388">
        <v>9.0392156862745114</v>
      </c>
      <c r="AB388">
        <v>15.057757769964843</v>
      </c>
      <c r="AC388">
        <v>20.6</v>
      </c>
      <c r="AD388">
        <v>72.766979902912624</v>
      </c>
      <c r="AE388">
        <v>0.69779999999999998</v>
      </c>
      <c r="AF388">
        <v>0.11731818322603911</v>
      </c>
      <c r="AG388">
        <v>0.14561936114477089</v>
      </c>
      <c r="AH388">
        <v>0.27876567651415218</v>
      </c>
      <c r="AI388">
        <v>168.9286431959504</v>
      </c>
      <c r="AJ388">
        <v>7.1645941932834178</v>
      </c>
      <c r="AK388">
        <v>1.7496304852620603</v>
      </c>
      <c r="AL388">
        <v>3.186350503901684</v>
      </c>
      <c r="AM388">
        <v>1.55</v>
      </c>
      <c r="AN388">
        <v>1.4080006518049999</v>
      </c>
      <c r="AO388">
        <v>160</v>
      </c>
      <c r="AP388">
        <v>0</v>
      </c>
      <c r="AQ388">
        <v>4.9400000000000004</v>
      </c>
      <c r="AR388">
        <v>2.8373157923677552</v>
      </c>
      <c r="AS388">
        <v>33714.270000000019</v>
      </c>
      <c r="AT388">
        <v>0.54871032961352717</v>
      </c>
      <c r="AU388">
        <v>15947304.449999999</v>
      </c>
    </row>
    <row r="389" spans="1:47" ht="15" x14ac:dyDescent="0.25">
      <c r="A389" t="s">
        <v>1171</v>
      </c>
      <c r="B389" t="s">
        <v>435</v>
      </c>
      <c r="C389" t="s">
        <v>293</v>
      </c>
      <c r="D389"/>
      <c r="E389">
        <v>89.64800000000001</v>
      </c>
      <c r="F389" t="s">
        <v>1538</v>
      </c>
      <c r="G389">
        <v>249881</v>
      </c>
      <c r="H389">
        <v>0.21957349497468989</v>
      </c>
      <c r="I389">
        <v>-22478</v>
      </c>
      <c r="J389">
        <v>0</v>
      </c>
      <c r="K389">
        <v>0.8127441278596429</v>
      </c>
      <c r="L389" s="126">
        <v>139403.0336</v>
      </c>
      <c r="M389">
        <v>41368</v>
      </c>
      <c r="N389">
        <v>50</v>
      </c>
      <c r="O389">
        <v>105.14</v>
      </c>
      <c r="P389">
        <v>0</v>
      </c>
      <c r="Q389">
        <v>133.37</v>
      </c>
      <c r="R389">
        <v>8548.7999999999993</v>
      </c>
      <c r="S389">
        <v>3352.163348</v>
      </c>
      <c r="T389">
        <v>3872.5871904996402</v>
      </c>
      <c r="U389">
        <v>0.30032392442947298</v>
      </c>
      <c r="V389">
        <v>0.103573622749365</v>
      </c>
      <c r="W389">
        <v>1.67550874373441E-3</v>
      </c>
      <c r="X389">
        <v>7399.9000000000005</v>
      </c>
      <c r="Y389">
        <v>195.96</v>
      </c>
      <c r="Z389">
        <v>51877.061645233698</v>
      </c>
      <c r="AA389">
        <v>8.9121951219512194</v>
      </c>
      <c r="AB389">
        <v>17.106365319452948</v>
      </c>
      <c r="AC389">
        <v>16</v>
      </c>
      <c r="AD389">
        <v>209.51020925</v>
      </c>
      <c r="AE389">
        <v>0.31009999999999999</v>
      </c>
      <c r="AF389">
        <v>0.12562491387816321</v>
      </c>
      <c r="AG389">
        <v>0.1281863213601433</v>
      </c>
      <c r="AH389">
        <v>0.26191292405305633</v>
      </c>
      <c r="AI389">
        <v>147.46298097165402</v>
      </c>
      <c r="AJ389">
        <v>4.6449756635377897</v>
      </c>
      <c r="AK389">
        <v>1.0980843178507851</v>
      </c>
      <c r="AL389">
        <v>2.4197675594756434</v>
      </c>
      <c r="AM389">
        <v>1</v>
      </c>
      <c r="AN389">
        <v>1.0686093488224699</v>
      </c>
      <c r="AO389">
        <v>118</v>
      </c>
      <c r="AP389">
        <v>4.6121593291404611E-2</v>
      </c>
      <c r="AQ389">
        <v>11.8</v>
      </c>
      <c r="AR389">
        <v>3.2243906326900902</v>
      </c>
      <c r="AS389">
        <v>-34842.869999999995</v>
      </c>
      <c r="AT389">
        <v>0.35031440571407119</v>
      </c>
      <c r="AU389">
        <v>28656808.579999998</v>
      </c>
    </row>
    <row r="390" spans="1:47" ht="15" x14ac:dyDescent="0.25">
      <c r="A390" t="s">
        <v>1172</v>
      </c>
      <c r="B390" t="s">
        <v>471</v>
      </c>
      <c r="C390" t="s">
        <v>160</v>
      </c>
      <c r="D390"/>
      <c r="E390">
        <v>95.834000000000003</v>
      </c>
      <c r="F390" t="s">
        <v>1538</v>
      </c>
      <c r="G390">
        <v>1888521</v>
      </c>
      <c r="H390">
        <v>0.53618895915553233</v>
      </c>
      <c r="I390">
        <v>1810685</v>
      </c>
      <c r="J390">
        <v>0</v>
      </c>
      <c r="K390">
        <v>0.60111208850427145</v>
      </c>
      <c r="L390" s="126">
        <v>250936.883</v>
      </c>
      <c r="M390">
        <v>41343</v>
      </c>
      <c r="N390">
        <v>19</v>
      </c>
      <c r="O390">
        <v>10.69</v>
      </c>
      <c r="P390">
        <v>0</v>
      </c>
      <c r="Q390">
        <v>94.09</v>
      </c>
      <c r="R390">
        <v>9732.3000000000011</v>
      </c>
      <c r="S390">
        <v>1080.532772</v>
      </c>
      <c r="T390">
        <v>1232.39482560129</v>
      </c>
      <c r="U390">
        <v>0.20167264579736399</v>
      </c>
      <c r="V390">
        <v>0.121574491217745</v>
      </c>
      <c r="W390">
        <v>0</v>
      </c>
      <c r="X390">
        <v>8533.1</v>
      </c>
      <c r="Y390">
        <v>70.86</v>
      </c>
      <c r="Z390">
        <v>52928.686141687802</v>
      </c>
      <c r="AA390">
        <v>14.246753246753199</v>
      </c>
      <c r="AB390">
        <v>15.248839570985041</v>
      </c>
      <c r="AC390">
        <v>8.1</v>
      </c>
      <c r="AD390">
        <v>133.399107654321</v>
      </c>
      <c r="AE390">
        <v>0.58699999999999997</v>
      </c>
      <c r="AF390">
        <v>0.12222501307427461</v>
      </c>
      <c r="AG390">
        <v>0.13173535111558904</v>
      </c>
      <c r="AH390">
        <v>0.25826437761573379</v>
      </c>
      <c r="AI390">
        <v>173.32931018218113</v>
      </c>
      <c r="AJ390">
        <v>4.7459632758105164</v>
      </c>
      <c r="AK390">
        <v>1.2567682926829269</v>
      </c>
      <c r="AL390">
        <v>2.7556300457050105</v>
      </c>
      <c r="AM390">
        <v>0.5</v>
      </c>
      <c r="AN390">
        <v>1.29634064606834</v>
      </c>
      <c r="AO390">
        <v>114</v>
      </c>
      <c r="AP390">
        <v>5.6497175141242938E-3</v>
      </c>
      <c r="AQ390">
        <v>6.18</v>
      </c>
      <c r="AR390">
        <v>3.064487817054204</v>
      </c>
      <c r="AS390">
        <v>-53771.910000000033</v>
      </c>
      <c r="AT390">
        <v>0.58493778330718182</v>
      </c>
      <c r="AU390">
        <v>10516117.220000001</v>
      </c>
    </row>
    <row r="391" spans="1:47" ht="15" x14ac:dyDescent="0.25">
      <c r="A391" t="s">
        <v>1173</v>
      </c>
      <c r="B391" t="s">
        <v>643</v>
      </c>
      <c r="C391" t="s">
        <v>252</v>
      </c>
      <c r="D391"/>
      <c r="E391">
        <v>92.445999999999998</v>
      </c>
      <c r="F391" t="s">
        <v>1542</v>
      </c>
      <c r="G391">
        <v>42648</v>
      </c>
      <c r="H391">
        <v>6.2358900661087721E-2</v>
      </c>
      <c r="I391">
        <v>42648</v>
      </c>
      <c r="J391">
        <v>0</v>
      </c>
      <c r="K391">
        <v>0.76713939010893084</v>
      </c>
      <c r="L391" s="126">
        <v>165168.66699999999</v>
      </c>
      <c r="M391">
        <v>38917</v>
      </c>
      <c r="N391">
        <v>46</v>
      </c>
      <c r="O391">
        <v>59.169999999999995</v>
      </c>
      <c r="P391">
        <v>0</v>
      </c>
      <c r="Q391">
        <v>31.92</v>
      </c>
      <c r="R391">
        <v>10361.9</v>
      </c>
      <c r="S391">
        <v>2188.6414669999999</v>
      </c>
      <c r="T391">
        <v>2572.1712143733403</v>
      </c>
      <c r="U391">
        <v>0.42195168506327102</v>
      </c>
      <c r="V391">
        <v>0.11041556766775799</v>
      </c>
      <c r="W391">
        <v>0</v>
      </c>
      <c r="X391">
        <v>8816.9</v>
      </c>
      <c r="Y391">
        <v>126.5</v>
      </c>
      <c r="Z391">
        <v>56011.944664031602</v>
      </c>
      <c r="AA391">
        <v>13.609022556391</v>
      </c>
      <c r="AB391">
        <v>17.301513573122531</v>
      </c>
      <c r="AC391">
        <v>17.580000000000002</v>
      </c>
      <c r="AD391">
        <v>124.4961016496018</v>
      </c>
      <c r="AE391">
        <v>0.62019999999999997</v>
      </c>
      <c r="AF391">
        <v>0.10613958391751828</v>
      </c>
      <c r="AG391">
        <v>9.3696529497808104E-3</v>
      </c>
      <c r="AH391">
        <v>0.3351432777994271</v>
      </c>
      <c r="AI391">
        <v>192.44860629335778</v>
      </c>
      <c r="AJ391">
        <v>6.3196175935004906</v>
      </c>
      <c r="AK391">
        <v>1.9087114465540207</v>
      </c>
      <c r="AL391">
        <v>2.5098778967761235</v>
      </c>
      <c r="AM391">
        <v>4.2</v>
      </c>
      <c r="AN391">
        <v>1.6102615376649301</v>
      </c>
      <c r="AO391">
        <v>172</v>
      </c>
      <c r="AP391">
        <v>5.5292259083728279E-3</v>
      </c>
      <c r="AQ391">
        <v>7.06</v>
      </c>
      <c r="AR391">
        <v>1.9712555912750656</v>
      </c>
      <c r="AS391">
        <v>15909.189999999944</v>
      </c>
      <c r="AT391">
        <v>0.56048213603751684</v>
      </c>
      <c r="AU391">
        <v>22678562.760000002</v>
      </c>
    </row>
    <row r="392" spans="1:47" ht="15" x14ac:dyDescent="0.25">
      <c r="A392" t="s">
        <v>1174</v>
      </c>
      <c r="B392" t="s">
        <v>622</v>
      </c>
      <c r="C392" t="s">
        <v>141</v>
      </c>
      <c r="D392"/>
      <c r="E392">
        <v>95.663000000000011</v>
      </c>
      <c r="F392" t="s">
        <v>1538</v>
      </c>
      <c r="G392">
        <v>2371301</v>
      </c>
      <c r="H392">
        <v>0.24065180658296284</v>
      </c>
      <c r="I392">
        <v>4173526</v>
      </c>
      <c r="J392">
        <v>0</v>
      </c>
      <c r="K392">
        <v>0.79419709122641591</v>
      </c>
      <c r="L392" s="126">
        <v>113682.6479</v>
      </c>
      <c r="M392">
        <v>40220</v>
      </c>
      <c r="N392">
        <v>164</v>
      </c>
      <c r="O392">
        <v>177.52</v>
      </c>
      <c r="P392">
        <v>0</v>
      </c>
      <c r="Q392">
        <v>-108.97</v>
      </c>
      <c r="R392">
        <v>10786.5</v>
      </c>
      <c r="S392">
        <v>5051.5440319999998</v>
      </c>
      <c r="T392">
        <v>6036.6584896148106</v>
      </c>
      <c r="U392">
        <v>0.35385172071682303</v>
      </c>
      <c r="V392">
        <v>0.13660619716043301</v>
      </c>
      <c r="W392">
        <v>1.7594119231068399E-2</v>
      </c>
      <c r="X392">
        <v>9026.3000000000011</v>
      </c>
      <c r="Y392">
        <v>316.72000000000003</v>
      </c>
      <c r="Z392">
        <v>58304.915145870204</v>
      </c>
      <c r="AA392">
        <v>5.8255813953488396</v>
      </c>
      <c r="AB392">
        <v>15.94955807021975</v>
      </c>
      <c r="AC392">
        <v>27.6</v>
      </c>
      <c r="AD392">
        <v>183.02695768115942</v>
      </c>
      <c r="AE392">
        <v>0.75309999999999999</v>
      </c>
      <c r="AF392">
        <v>0.10967062354979949</v>
      </c>
      <c r="AG392">
        <v>0.19368485101779248</v>
      </c>
      <c r="AH392">
        <v>0.30468806103966656</v>
      </c>
      <c r="AI392">
        <v>143.1433627855983</v>
      </c>
      <c r="AJ392">
        <v>4.8766332362967519</v>
      </c>
      <c r="AK392">
        <v>0.92686409116367841</v>
      </c>
      <c r="AL392">
        <v>2.225820728949861</v>
      </c>
      <c r="AM392">
        <v>1.7</v>
      </c>
      <c r="AN392">
        <v>1.0218628362269599</v>
      </c>
      <c r="AO392">
        <v>45</v>
      </c>
      <c r="AP392">
        <v>3.5862068965517239E-2</v>
      </c>
      <c r="AQ392">
        <v>55.96</v>
      </c>
      <c r="AR392">
        <v>3.9186158829151267</v>
      </c>
      <c r="AS392">
        <v>209891.7799999998</v>
      </c>
      <c r="AT392">
        <v>0.77608834439720165</v>
      </c>
      <c r="AU392">
        <v>54488469.590000004</v>
      </c>
    </row>
    <row r="393" spans="1:47" ht="15" x14ac:dyDescent="0.25">
      <c r="A393" t="s">
        <v>1175</v>
      </c>
      <c r="B393" t="s">
        <v>630</v>
      </c>
      <c r="C393" t="s">
        <v>379</v>
      </c>
      <c r="D393"/>
      <c r="E393">
        <v>91.887</v>
      </c>
      <c r="F393" t="s">
        <v>1540</v>
      </c>
      <c r="G393">
        <v>1145612</v>
      </c>
      <c r="H393">
        <v>0.12361092595073851</v>
      </c>
      <c r="I393">
        <v>1124452</v>
      </c>
      <c r="J393">
        <v>0</v>
      </c>
      <c r="K393">
        <v>0.6436377504351245</v>
      </c>
      <c r="L393" s="126">
        <v>158858.6176</v>
      </c>
      <c r="M393">
        <v>35767</v>
      </c>
      <c r="N393">
        <v>39</v>
      </c>
      <c r="O393">
        <v>47.739999999999995</v>
      </c>
      <c r="P393">
        <v>0</v>
      </c>
      <c r="Q393">
        <v>-16.430000000000007</v>
      </c>
      <c r="R393">
        <v>10103.5</v>
      </c>
      <c r="S393">
        <v>1066.1483350000001</v>
      </c>
      <c r="T393">
        <v>1283.5817356069499</v>
      </c>
      <c r="U393">
        <v>0.45027229817884601</v>
      </c>
      <c r="V393">
        <v>0.112684914524582</v>
      </c>
      <c r="W393">
        <v>0</v>
      </c>
      <c r="X393">
        <v>8392</v>
      </c>
      <c r="Y393">
        <v>64.53</v>
      </c>
      <c r="Z393">
        <v>50221.9666821633</v>
      </c>
      <c r="AA393">
        <v>11.2028985507246</v>
      </c>
      <c r="AB393">
        <v>16.521747016891368</v>
      </c>
      <c r="AC393">
        <v>8.9</v>
      </c>
      <c r="AD393">
        <v>119.79194775280899</v>
      </c>
      <c r="AE393">
        <v>0.7863</v>
      </c>
      <c r="AF393">
        <v>0.10962633929156861</v>
      </c>
      <c r="AG393">
        <v>0.184563977330164</v>
      </c>
      <c r="AH393">
        <v>0.30219293208791176</v>
      </c>
      <c r="AI393">
        <v>84.828721324223608</v>
      </c>
      <c r="AJ393">
        <v>13.083090446704997</v>
      </c>
      <c r="AK393">
        <v>2.8707580716497128</v>
      </c>
      <c r="AL393">
        <v>6.9476766917293231</v>
      </c>
      <c r="AM393">
        <v>1</v>
      </c>
      <c r="AN393">
        <v>1.68990289736348</v>
      </c>
      <c r="AO393">
        <v>101</v>
      </c>
      <c r="AP393">
        <v>3.0674846625766871E-2</v>
      </c>
      <c r="AQ393">
        <v>7.34</v>
      </c>
      <c r="AR393">
        <v>3.498010578553755</v>
      </c>
      <c r="AS393">
        <v>6271.3399999999674</v>
      </c>
      <c r="AT393">
        <v>0.57024585295316021</v>
      </c>
      <c r="AU393">
        <v>10771782.380000001</v>
      </c>
    </row>
    <row r="394" spans="1:47" ht="15" x14ac:dyDescent="0.25">
      <c r="A394" t="s">
        <v>1176</v>
      </c>
      <c r="B394" t="s">
        <v>566</v>
      </c>
      <c r="C394" t="s">
        <v>200</v>
      </c>
      <c r="D394"/>
      <c r="E394">
        <v>91.493000000000009</v>
      </c>
      <c r="F394" t="s">
        <v>1538</v>
      </c>
      <c r="G394">
        <v>-354380</v>
      </c>
      <c r="H394">
        <v>0.47613677481020583</v>
      </c>
      <c r="I394">
        <v>-349982</v>
      </c>
      <c r="J394">
        <v>8.6664268398900651E-3</v>
      </c>
      <c r="K394">
        <v>0.55498564514910231</v>
      </c>
      <c r="L394" s="126">
        <v>205440.40289999999</v>
      </c>
      <c r="M394">
        <v>45401</v>
      </c>
      <c r="N394">
        <v>82</v>
      </c>
      <c r="O394">
        <v>53.739999999999995</v>
      </c>
      <c r="P394">
        <v>0</v>
      </c>
      <c r="Q394">
        <v>-21.460000000000008</v>
      </c>
      <c r="R394">
        <v>10913.4</v>
      </c>
      <c r="S394">
        <v>1145.2317820000001</v>
      </c>
      <c r="T394">
        <v>1277.0597282558699</v>
      </c>
      <c r="U394">
        <v>0.27944781399718399</v>
      </c>
      <c r="V394">
        <v>9.2744666773489901E-2</v>
      </c>
      <c r="W394">
        <v>1.16767873632064E-2</v>
      </c>
      <c r="X394">
        <v>9786.9</v>
      </c>
      <c r="Y394">
        <v>75.460000000000008</v>
      </c>
      <c r="Z394">
        <v>46120.716141001903</v>
      </c>
      <c r="AA394">
        <v>9.5578947368421101</v>
      </c>
      <c r="AB394">
        <v>15.176673495891862</v>
      </c>
      <c r="AC394">
        <v>8.06</v>
      </c>
      <c r="AD394">
        <v>142.08831042183624</v>
      </c>
      <c r="AE394">
        <v>0.47620000000000001</v>
      </c>
      <c r="AF394">
        <v>0.11454156977047907</v>
      </c>
      <c r="AG394">
        <v>0.12538419814605548</v>
      </c>
      <c r="AH394">
        <v>0.24782019936041846</v>
      </c>
      <c r="AI394">
        <v>177.97881896365323</v>
      </c>
      <c r="AJ394">
        <v>5.685664509608638</v>
      </c>
      <c r="AK394">
        <v>1.4167251639871068</v>
      </c>
      <c r="AL394">
        <v>2.4642088633988628</v>
      </c>
      <c r="AM394">
        <v>0.5</v>
      </c>
      <c r="AN394">
        <v>0.95029542817889201</v>
      </c>
      <c r="AO394">
        <v>137</v>
      </c>
      <c r="AP394">
        <v>1.1577424023154847E-2</v>
      </c>
      <c r="AQ394">
        <v>4.99</v>
      </c>
      <c r="AR394">
        <v>1.8836018447348193</v>
      </c>
      <c r="AS394">
        <v>-36802.539999999979</v>
      </c>
      <c r="AT394">
        <v>0.37761885227798458</v>
      </c>
      <c r="AU394">
        <v>12498397.109999999</v>
      </c>
    </row>
    <row r="395" spans="1:47" ht="15" x14ac:dyDescent="0.25">
      <c r="A395" t="s">
        <v>1177</v>
      </c>
      <c r="B395" t="s">
        <v>623</v>
      </c>
      <c r="C395" t="s">
        <v>141</v>
      </c>
      <c r="D395"/>
      <c r="E395">
        <v>73.323000000000008</v>
      </c>
      <c r="F395" t="s">
        <v>1541</v>
      </c>
      <c r="G395">
        <v>2266507</v>
      </c>
      <c r="H395">
        <v>0.48889362815307041</v>
      </c>
      <c r="I395">
        <v>2098707</v>
      </c>
      <c r="J395">
        <v>1.1739832266449856E-2</v>
      </c>
      <c r="K395">
        <v>0.6407932625713858</v>
      </c>
      <c r="L395" s="126">
        <v>89048.469299999997</v>
      </c>
      <c r="M395">
        <v>24117</v>
      </c>
      <c r="N395">
        <v>23</v>
      </c>
      <c r="O395">
        <v>107.82000000000004</v>
      </c>
      <c r="P395">
        <v>0</v>
      </c>
      <c r="Q395">
        <v>181.36</v>
      </c>
      <c r="R395">
        <v>11842.5</v>
      </c>
      <c r="S395">
        <v>1685.9793560000001</v>
      </c>
      <c r="T395">
        <v>2265.0433571484205</v>
      </c>
      <c r="U395">
        <v>1</v>
      </c>
      <c r="V395">
        <v>0.13379199229056299</v>
      </c>
      <c r="W395">
        <v>1.37576257487698E-2</v>
      </c>
      <c r="X395">
        <v>8814.9</v>
      </c>
      <c r="Y395">
        <v>113.33</v>
      </c>
      <c r="Z395">
        <v>60425.831553869204</v>
      </c>
      <c r="AA395">
        <v>9.6845637583892596</v>
      </c>
      <c r="AB395">
        <v>14.876725986058414</v>
      </c>
      <c r="AC395">
        <v>14.56</v>
      </c>
      <c r="AD395">
        <v>115.79528543956044</v>
      </c>
      <c r="AE395">
        <v>0.443</v>
      </c>
      <c r="AF395">
        <v>0.10551591729723958</v>
      </c>
      <c r="AG395">
        <v>0.15899607422462211</v>
      </c>
      <c r="AH395">
        <v>0.27916198208058807</v>
      </c>
      <c r="AI395">
        <v>180.61371802467076</v>
      </c>
      <c r="AJ395">
        <v>5.9451141994870458</v>
      </c>
      <c r="AK395">
        <v>0.96249633018183256</v>
      </c>
      <c r="AL395">
        <v>3.3960301598300227</v>
      </c>
      <c r="AM395">
        <v>0</v>
      </c>
      <c r="AN395">
        <v>1.08556963755573</v>
      </c>
      <c r="AO395">
        <v>6</v>
      </c>
      <c r="AP395">
        <v>2.9356060606060608E-2</v>
      </c>
      <c r="AQ395">
        <v>135.16999999999999</v>
      </c>
      <c r="AR395">
        <v>3.0480555147017228</v>
      </c>
      <c r="AS395">
        <v>153207.38000000012</v>
      </c>
      <c r="AT395">
        <v>0.77901968754065276</v>
      </c>
      <c r="AU395">
        <v>19966200.859999999</v>
      </c>
    </row>
    <row r="396" spans="1:47" ht="15" x14ac:dyDescent="0.25">
      <c r="A396" t="s">
        <v>1178</v>
      </c>
      <c r="B396" t="s">
        <v>515</v>
      </c>
      <c r="C396" t="s">
        <v>145</v>
      </c>
      <c r="D396"/>
      <c r="E396">
        <v>83.998000000000005</v>
      </c>
      <c r="F396" t="s">
        <v>1538</v>
      </c>
      <c r="G396">
        <v>1643501</v>
      </c>
      <c r="H396">
        <v>0.49210935279802853</v>
      </c>
      <c r="I396">
        <v>1285160</v>
      </c>
      <c r="J396">
        <v>0</v>
      </c>
      <c r="K396">
        <v>0.74701588876087943</v>
      </c>
      <c r="L396" s="126">
        <v>152080.60399999999</v>
      </c>
      <c r="M396">
        <v>38493</v>
      </c>
      <c r="N396">
        <v>152</v>
      </c>
      <c r="O396">
        <v>443.83000000000004</v>
      </c>
      <c r="P396">
        <v>0</v>
      </c>
      <c r="Q396">
        <v>-182.98000000000002</v>
      </c>
      <c r="R396">
        <v>10030.200000000001</v>
      </c>
      <c r="S396">
        <v>8134.9302870000001</v>
      </c>
      <c r="T396">
        <v>10145.678143949001</v>
      </c>
      <c r="U396">
        <v>0.57868224482794495</v>
      </c>
      <c r="V396">
        <v>0.154311143268928</v>
      </c>
      <c r="W396">
        <v>3.2058795810059298E-2</v>
      </c>
      <c r="X396">
        <v>8042.4000000000005</v>
      </c>
      <c r="Y396">
        <v>487.35</v>
      </c>
      <c r="Z396">
        <v>57283.995034369495</v>
      </c>
      <c r="AA396">
        <v>13.312260536398501</v>
      </c>
      <c r="AB396">
        <v>16.692172539242843</v>
      </c>
      <c r="AC396">
        <v>55.300000000000004</v>
      </c>
      <c r="AD396">
        <v>147.10543014466546</v>
      </c>
      <c r="AE396">
        <v>0.33229999999999998</v>
      </c>
      <c r="AF396">
        <v>0.11853866894846914</v>
      </c>
      <c r="AG396">
        <v>0.1402607431651369</v>
      </c>
      <c r="AH396">
        <v>0.27414879942734688</v>
      </c>
      <c r="AI396">
        <v>152.85662644056535</v>
      </c>
      <c r="AJ396">
        <v>5.0452568682357066</v>
      </c>
      <c r="AK396">
        <v>1.331174664931748</v>
      </c>
      <c r="AL396">
        <v>1.9899177468358908</v>
      </c>
      <c r="AM396">
        <v>2</v>
      </c>
      <c r="AN396">
        <v>1.09309130983216</v>
      </c>
      <c r="AO396">
        <v>52</v>
      </c>
      <c r="AP396">
        <v>0.24535519125683061</v>
      </c>
      <c r="AQ396">
        <v>96.21</v>
      </c>
      <c r="AR396">
        <v>4.4299179903106847</v>
      </c>
      <c r="AS396">
        <v>-228184.31000000006</v>
      </c>
      <c r="AT396">
        <v>0.56003826234414322</v>
      </c>
      <c r="AU396">
        <v>81595253.290000007</v>
      </c>
    </row>
    <row r="397" spans="1:47" ht="15" x14ac:dyDescent="0.25">
      <c r="A397" t="s">
        <v>1179</v>
      </c>
      <c r="B397" t="s">
        <v>693</v>
      </c>
      <c r="C397" t="s">
        <v>250</v>
      </c>
      <c r="D397"/>
      <c r="E397">
        <v>86.710000000000008</v>
      </c>
      <c r="F397" t="s">
        <v>1542</v>
      </c>
      <c r="G397">
        <v>2423415</v>
      </c>
      <c r="H397">
        <v>0.16480904478009162</v>
      </c>
      <c r="I397">
        <v>2419206</v>
      </c>
      <c r="J397">
        <v>1.4237378118101794E-2</v>
      </c>
      <c r="K397">
        <v>0.56570623280425314</v>
      </c>
      <c r="L397" s="126">
        <v>63137.534399999997</v>
      </c>
      <c r="M397">
        <v>31431</v>
      </c>
      <c r="N397">
        <v>24</v>
      </c>
      <c r="O397">
        <v>40.049999999999997</v>
      </c>
      <c r="P397">
        <v>0</v>
      </c>
      <c r="Q397">
        <v>-141.39999999999998</v>
      </c>
      <c r="R397">
        <v>11123</v>
      </c>
      <c r="S397">
        <v>1465.7075319999999</v>
      </c>
      <c r="T397">
        <v>1955.4562728366</v>
      </c>
      <c r="U397">
        <v>0.783672118702055</v>
      </c>
      <c r="V397">
        <v>0.18064432788901</v>
      </c>
      <c r="W397">
        <v>0</v>
      </c>
      <c r="X397">
        <v>8337.2000000000007</v>
      </c>
      <c r="Y397">
        <v>97</v>
      </c>
      <c r="Z397">
        <v>55341.010309278405</v>
      </c>
      <c r="AA397">
        <v>15.319587628866</v>
      </c>
      <c r="AB397">
        <v>15.11038692783505</v>
      </c>
      <c r="AC397">
        <v>10</v>
      </c>
      <c r="AD397">
        <v>146.57075319999998</v>
      </c>
      <c r="AE397">
        <v>0.432</v>
      </c>
      <c r="AF397">
        <v>0.1035208403452717</v>
      </c>
      <c r="AG397">
        <v>0.19704120583100654</v>
      </c>
      <c r="AH397">
        <v>0.30428470994310902</v>
      </c>
      <c r="AI397">
        <v>165.73770325688687</v>
      </c>
      <c r="AJ397">
        <v>6.6946154131144437</v>
      </c>
      <c r="AK397">
        <v>1.8252220250861386</v>
      </c>
      <c r="AL397">
        <v>3.6709381985238125</v>
      </c>
      <c r="AM397">
        <v>0.5</v>
      </c>
      <c r="AN397">
        <v>1.38133177471723</v>
      </c>
      <c r="AO397">
        <v>184</v>
      </c>
      <c r="AP397">
        <v>0</v>
      </c>
      <c r="AQ397">
        <v>5.27</v>
      </c>
      <c r="AR397">
        <v>4.9708057431920762</v>
      </c>
      <c r="AS397">
        <v>-59974.390000000014</v>
      </c>
      <c r="AT397">
        <v>0.62000773016427402</v>
      </c>
      <c r="AU397">
        <v>16303096.140000001</v>
      </c>
    </row>
    <row r="398" spans="1:47" ht="15" x14ac:dyDescent="0.25">
      <c r="A398" t="s">
        <v>1180</v>
      </c>
      <c r="B398" t="s">
        <v>715</v>
      </c>
      <c r="C398" t="s">
        <v>100</v>
      </c>
      <c r="D398"/>
      <c r="E398">
        <v>98.826999999999998</v>
      </c>
      <c r="F398" t="s">
        <v>1538</v>
      </c>
      <c r="G398">
        <v>1582216</v>
      </c>
      <c r="H398">
        <v>0.31024113655583824</v>
      </c>
      <c r="I398">
        <v>981803</v>
      </c>
      <c r="J398">
        <v>1.9296052958857699E-2</v>
      </c>
      <c r="K398">
        <v>0.70284733864610893</v>
      </c>
      <c r="L398" s="126">
        <v>120618.9192</v>
      </c>
      <c r="M398">
        <v>40888</v>
      </c>
      <c r="N398">
        <v>47</v>
      </c>
      <c r="O398">
        <v>48.010000000000005</v>
      </c>
      <c r="P398">
        <v>0</v>
      </c>
      <c r="Q398">
        <v>28.18</v>
      </c>
      <c r="R398">
        <v>9101.4</v>
      </c>
      <c r="S398">
        <v>1859.779812</v>
      </c>
      <c r="T398">
        <v>2135.5872105543599</v>
      </c>
      <c r="U398">
        <v>0.294287158871472</v>
      </c>
      <c r="V398">
        <v>0.13543521893009999</v>
      </c>
      <c r="W398">
        <v>2.4105789142741798E-3</v>
      </c>
      <c r="X398">
        <v>7926</v>
      </c>
      <c r="Y398">
        <v>108.74000000000001</v>
      </c>
      <c r="Z398">
        <v>55404.0737539084</v>
      </c>
      <c r="AA398">
        <v>13.3046875</v>
      </c>
      <c r="AB398">
        <v>17.102996247930843</v>
      </c>
      <c r="AC398">
        <v>13</v>
      </c>
      <c r="AD398">
        <v>143.05998553846155</v>
      </c>
      <c r="AE398">
        <v>0.3765</v>
      </c>
      <c r="AF398">
        <v>0.11659727454451299</v>
      </c>
      <c r="AG398">
        <v>0.16679195358403662</v>
      </c>
      <c r="AH398">
        <v>0.28539525579962294</v>
      </c>
      <c r="AI398">
        <v>187.95719673077085</v>
      </c>
      <c r="AJ398">
        <v>6.3421463329509473</v>
      </c>
      <c r="AK398">
        <v>1.3587513409753433</v>
      </c>
      <c r="AL398">
        <v>2.7580777780002803</v>
      </c>
      <c r="AM398">
        <v>1.5</v>
      </c>
      <c r="AN398">
        <v>0.91810748805118503</v>
      </c>
      <c r="AO398">
        <v>32</v>
      </c>
      <c r="AP398">
        <v>5.6827820186598814E-2</v>
      </c>
      <c r="AQ398">
        <v>34.340000000000003</v>
      </c>
      <c r="AR398">
        <v>3.3717143902770155</v>
      </c>
      <c r="AS398">
        <v>-64386.719999999972</v>
      </c>
      <c r="AT398">
        <v>0.34740373041776224</v>
      </c>
      <c r="AU398">
        <v>16926602.469999999</v>
      </c>
    </row>
    <row r="399" spans="1:47" ht="15" x14ac:dyDescent="0.25">
      <c r="A399" t="s">
        <v>1181</v>
      </c>
      <c r="B399" t="s">
        <v>436</v>
      </c>
      <c r="C399" t="s">
        <v>293</v>
      </c>
      <c r="D399"/>
      <c r="E399">
        <v>92.12700000000001</v>
      </c>
      <c r="F399" t="s">
        <v>1538</v>
      </c>
      <c r="G399">
        <v>843594</v>
      </c>
      <c r="H399">
        <v>0.34246978994999344</v>
      </c>
      <c r="I399">
        <v>881933</v>
      </c>
      <c r="J399">
        <v>0</v>
      </c>
      <c r="K399">
        <v>0.71436267545787158</v>
      </c>
      <c r="L399" s="126">
        <v>134905.87599999999</v>
      </c>
      <c r="M399">
        <v>38250</v>
      </c>
      <c r="N399">
        <v>108</v>
      </c>
      <c r="O399">
        <v>44.39</v>
      </c>
      <c r="P399">
        <v>0</v>
      </c>
      <c r="Q399">
        <v>94.529999999999987</v>
      </c>
      <c r="R399">
        <v>9856.6</v>
      </c>
      <c r="S399">
        <v>1642.509323</v>
      </c>
      <c r="T399">
        <v>1923.2314881544301</v>
      </c>
      <c r="U399">
        <v>0.294045155931209</v>
      </c>
      <c r="V399">
        <v>0.13824016023560801</v>
      </c>
      <c r="W399">
        <v>0</v>
      </c>
      <c r="X399">
        <v>8417.9</v>
      </c>
      <c r="Y399">
        <v>103.8</v>
      </c>
      <c r="Z399">
        <v>50465.596820809202</v>
      </c>
      <c r="AA399">
        <v>10.297297297297302</v>
      </c>
      <c r="AB399">
        <v>15.823789238921002</v>
      </c>
      <c r="AC399">
        <v>15.17</v>
      </c>
      <c r="AD399">
        <v>108.27352162162163</v>
      </c>
      <c r="AE399">
        <v>0.58699999999999997</v>
      </c>
      <c r="AF399">
        <v>0.10385902945130684</v>
      </c>
      <c r="AG399">
        <v>0.16527681077691783</v>
      </c>
      <c r="AH399">
        <v>0.27722224199461432</v>
      </c>
      <c r="AI399">
        <v>147.59550926457663</v>
      </c>
      <c r="AJ399">
        <v>5.5539717935708479</v>
      </c>
      <c r="AK399">
        <v>1.5902354523217299</v>
      </c>
      <c r="AL399">
        <v>2.5862354028222931</v>
      </c>
      <c r="AM399">
        <v>1</v>
      </c>
      <c r="AN399">
        <v>0.90425531914893598</v>
      </c>
      <c r="AO399">
        <v>68</v>
      </c>
      <c r="AP399">
        <v>8.0808080808080808E-3</v>
      </c>
      <c r="AQ399">
        <v>13.22</v>
      </c>
      <c r="AR399">
        <v>2.8571271041004853</v>
      </c>
      <c r="AS399">
        <v>-566.55999999993946</v>
      </c>
      <c r="AT399">
        <v>0.41853305477063918</v>
      </c>
      <c r="AU399">
        <v>16189518.42</v>
      </c>
    </row>
    <row r="400" spans="1:47" ht="15" x14ac:dyDescent="0.25">
      <c r="A400" t="s">
        <v>1182</v>
      </c>
      <c r="B400" t="s">
        <v>771</v>
      </c>
      <c r="C400" t="s">
        <v>267</v>
      </c>
      <c r="D400"/>
      <c r="E400">
        <v>93.454000000000008</v>
      </c>
      <c r="F400" t="s">
        <v>1538</v>
      </c>
      <c r="G400">
        <v>33739</v>
      </c>
      <c r="H400">
        <v>0.1501710656437979</v>
      </c>
      <c r="I400">
        <v>130892</v>
      </c>
      <c r="J400">
        <v>0</v>
      </c>
      <c r="K400">
        <v>0.80202206667653109</v>
      </c>
      <c r="L400" s="126">
        <v>129600.56140000001</v>
      </c>
      <c r="M400">
        <v>34902</v>
      </c>
      <c r="N400">
        <v>53</v>
      </c>
      <c r="O400">
        <v>26.139999999999997</v>
      </c>
      <c r="P400">
        <v>0</v>
      </c>
      <c r="Q400">
        <v>175.89000000000001</v>
      </c>
      <c r="R400">
        <v>10644.1</v>
      </c>
      <c r="S400">
        <v>1341.1855330000001</v>
      </c>
      <c r="T400">
        <v>1550.7256358895499</v>
      </c>
      <c r="U400">
        <v>0.38753883650786403</v>
      </c>
      <c r="V400">
        <v>0.10553323199319101</v>
      </c>
      <c r="W400">
        <v>2.2368269908858299E-3</v>
      </c>
      <c r="X400">
        <v>9205.8000000000011</v>
      </c>
      <c r="Y400">
        <v>92.66</v>
      </c>
      <c r="Z400">
        <v>53832.000647528599</v>
      </c>
      <c r="AA400">
        <v>8.6238532110091697</v>
      </c>
      <c r="AB400">
        <v>14.474266490394994</v>
      </c>
      <c r="AC400">
        <v>16</v>
      </c>
      <c r="AD400">
        <v>83.824095812500005</v>
      </c>
      <c r="AE400">
        <v>0.56489999999999996</v>
      </c>
      <c r="AF400">
        <v>0.1105817100726789</v>
      </c>
      <c r="AG400">
        <v>0.19073286778956552</v>
      </c>
      <c r="AH400">
        <v>0.30934763247614339</v>
      </c>
      <c r="AI400">
        <v>182.92771131464329</v>
      </c>
      <c r="AJ400">
        <v>6.0359236162060812</v>
      </c>
      <c r="AK400">
        <v>1.2773076139235349</v>
      </c>
      <c r="AL400">
        <v>2.8218726665036278</v>
      </c>
      <c r="AM400">
        <v>3.3</v>
      </c>
      <c r="AN400">
        <v>1.67132225582397</v>
      </c>
      <c r="AO400">
        <v>92</v>
      </c>
      <c r="AP400">
        <v>2.4183796856106408E-2</v>
      </c>
      <c r="AQ400">
        <v>8.57</v>
      </c>
      <c r="AR400">
        <v>3.0419932238951359</v>
      </c>
      <c r="AS400">
        <v>6823.4800000000978</v>
      </c>
      <c r="AT400">
        <v>0.57834818758235307</v>
      </c>
      <c r="AU400">
        <v>14275727.01</v>
      </c>
    </row>
    <row r="401" spans="1:47" ht="15" x14ac:dyDescent="0.25">
      <c r="A401" t="s">
        <v>1183</v>
      </c>
      <c r="B401" t="s">
        <v>783</v>
      </c>
      <c r="C401" t="s">
        <v>124</v>
      </c>
      <c r="D401"/>
      <c r="E401">
        <v>88.62</v>
      </c>
      <c r="F401" t="s">
        <v>1542</v>
      </c>
      <c r="G401">
        <v>-55109</v>
      </c>
      <c r="H401">
        <v>0.37191765142540911</v>
      </c>
      <c r="I401">
        <v>-353942</v>
      </c>
      <c r="J401">
        <v>4.684234525563722E-2</v>
      </c>
      <c r="K401">
        <v>0.68754477438893835</v>
      </c>
      <c r="L401" s="126">
        <v>136975.1373</v>
      </c>
      <c r="M401">
        <v>37966</v>
      </c>
      <c r="N401">
        <v>9</v>
      </c>
      <c r="O401">
        <v>14.449999999999998</v>
      </c>
      <c r="P401">
        <v>0</v>
      </c>
      <c r="Q401">
        <v>169.25</v>
      </c>
      <c r="R401">
        <v>12205.4</v>
      </c>
      <c r="S401">
        <v>851.22434199999998</v>
      </c>
      <c r="T401">
        <v>1011.6821342599201</v>
      </c>
      <c r="U401">
        <v>0.461960230220954</v>
      </c>
      <c r="V401">
        <v>0.13261366061827201</v>
      </c>
      <c r="W401">
        <v>0</v>
      </c>
      <c r="X401">
        <v>10269.6</v>
      </c>
      <c r="Y401">
        <v>54.67</v>
      </c>
      <c r="Z401">
        <v>58903.164441192603</v>
      </c>
      <c r="AA401">
        <v>13.035087719298199</v>
      </c>
      <c r="AB401">
        <v>15.570227583683922</v>
      </c>
      <c r="AC401">
        <v>11</v>
      </c>
      <c r="AD401">
        <v>77.38403109090909</v>
      </c>
      <c r="AE401">
        <v>0.71989999999999998</v>
      </c>
      <c r="AF401">
        <v>0.11610219865151493</v>
      </c>
      <c r="AG401">
        <v>0.1478323879499597</v>
      </c>
      <c r="AH401">
        <v>0.29438089632460973</v>
      </c>
      <c r="AI401">
        <v>265.56923815038175</v>
      </c>
      <c r="AJ401">
        <v>3.9984080262232427</v>
      </c>
      <c r="AK401">
        <v>0.85394060842523412</v>
      </c>
      <c r="AL401">
        <v>1.2306587218381042</v>
      </c>
      <c r="AM401">
        <v>1.415</v>
      </c>
      <c r="AN401">
        <v>0.77589176806053095</v>
      </c>
      <c r="AO401">
        <v>8</v>
      </c>
      <c r="AP401">
        <v>7.2595281306715061E-3</v>
      </c>
      <c r="AQ401">
        <v>62</v>
      </c>
      <c r="AR401">
        <v>2.685432913174616</v>
      </c>
      <c r="AS401">
        <v>-16094.830000000016</v>
      </c>
      <c r="AT401">
        <v>0.6074061365233947</v>
      </c>
      <c r="AU401">
        <v>10389546.02</v>
      </c>
    </row>
    <row r="402" spans="1:47" ht="15" x14ac:dyDescent="0.25">
      <c r="A402" t="s">
        <v>1184</v>
      </c>
      <c r="B402" t="s">
        <v>260</v>
      </c>
      <c r="C402" t="s">
        <v>98</v>
      </c>
      <c r="D402"/>
      <c r="E402">
        <v>94.728999999999999</v>
      </c>
      <c r="F402" t="s">
        <v>1539</v>
      </c>
      <c r="G402">
        <v>-308405</v>
      </c>
      <c r="H402">
        <v>7.3962776146993106E-2</v>
      </c>
      <c r="I402">
        <v>-223297</v>
      </c>
      <c r="J402">
        <v>0</v>
      </c>
      <c r="K402">
        <v>0.82842574604300678</v>
      </c>
      <c r="L402" s="126">
        <v>137020.50330000001</v>
      </c>
      <c r="M402">
        <v>40184</v>
      </c>
      <c r="N402">
        <v>79</v>
      </c>
      <c r="O402">
        <v>50.069999999999993</v>
      </c>
      <c r="P402">
        <v>0</v>
      </c>
      <c r="Q402">
        <v>491.52</v>
      </c>
      <c r="R402">
        <v>9587.7000000000007</v>
      </c>
      <c r="S402">
        <v>2420.8589809999999</v>
      </c>
      <c r="T402">
        <v>2876.8627793803403</v>
      </c>
      <c r="U402">
        <v>0.32822630530580299</v>
      </c>
      <c r="V402">
        <v>0.164179034846475</v>
      </c>
      <c r="W402">
        <v>6.1470048923927796E-3</v>
      </c>
      <c r="X402">
        <v>8068</v>
      </c>
      <c r="Y402">
        <v>152.43</v>
      </c>
      <c r="Z402">
        <v>54868.501410483499</v>
      </c>
      <c r="AA402">
        <v>11.3353658536585</v>
      </c>
      <c r="AB402">
        <v>15.881775116446892</v>
      </c>
      <c r="AC402">
        <v>19.100000000000001</v>
      </c>
      <c r="AD402">
        <v>126.74654350785339</v>
      </c>
      <c r="AE402">
        <v>0.52049999999999996</v>
      </c>
      <c r="AF402">
        <v>0.10599583706580092</v>
      </c>
      <c r="AG402">
        <v>0.18051405106653515</v>
      </c>
      <c r="AH402">
        <v>0.28872337584491625</v>
      </c>
      <c r="AI402">
        <v>116.74327262270219</v>
      </c>
      <c r="AJ402">
        <v>6.6383400266790273</v>
      </c>
      <c r="AK402">
        <v>1.0468795445458372</v>
      </c>
      <c r="AL402">
        <v>5.1168316001401184</v>
      </c>
      <c r="AM402">
        <v>3.2</v>
      </c>
      <c r="AN402">
        <v>0.67645679376725898</v>
      </c>
      <c r="AO402">
        <v>25</v>
      </c>
      <c r="AP402">
        <v>2.8782287822878228E-2</v>
      </c>
      <c r="AQ402">
        <v>42</v>
      </c>
      <c r="AR402">
        <v>3.11254666018807</v>
      </c>
      <c r="AS402">
        <v>90556.690000000061</v>
      </c>
      <c r="AT402">
        <v>0.50027467686042981</v>
      </c>
      <c r="AU402">
        <v>23210550.25</v>
      </c>
    </row>
    <row r="403" spans="1:47" ht="15" x14ac:dyDescent="0.25">
      <c r="A403" t="s">
        <v>1185</v>
      </c>
      <c r="B403" t="s">
        <v>261</v>
      </c>
      <c r="C403" t="s">
        <v>117</v>
      </c>
      <c r="D403"/>
      <c r="E403">
        <v>84.27300000000001</v>
      </c>
      <c r="F403" t="s">
        <v>1542</v>
      </c>
      <c r="G403">
        <v>881902</v>
      </c>
      <c r="H403">
        <v>0.19065575378404859</v>
      </c>
      <c r="I403">
        <v>916832</v>
      </c>
      <c r="J403">
        <v>0</v>
      </c>
      <c r="K403">
        <v>0.71683343998174553</v>
      </c>
      <c r="L403" s="126">
        <v>104763.18210000001</v>
      </c>
      <c r="M403">
        <v>31270</v>
      </c>
      <c r="N403">
        <v>57</v>
      </c>
      <c r="O403">
        <v>121.79999999999998</v>
      </c>
      <c r="P403">
        <v>0</v>
      </c>
      <c r="Q403">
        <v>-13.239999999999981</v>
      </c>
      <c r="R403">
        <v>9025.7000000000007</v>
      </c>
      <c r="S403">
        <v>2784.6904469999999</v>
      </c>
      <c r="T403">
        <v>3378.02210343263</v>
      </c>
      <c r="U403">
        <v>0.51040141051627597</v>
      </c>
      <c r="V403">
        <v>0.12793086333304801</v>
      </c>
      <c r="W403">
        <v>3.8167202431603001E-2</v>
      </c>
      <c r="X403">
        <v>7440.4000000000005</v>
      </c>
      <c r="Y403">
        <v>158.64000000000001</v>
      </c>
      <c r="Z403">
        <v>57506.026222894601</v>
      </c>
      <c r="AA403">
        <v>12.142857142857098</v>
      </c>
      <c r="AB403">
        <v>17.553520215582449</v>
      </c>
      <c r="AC403">
        <v>17.5</v>
      </c>
      <c r="AD403">
        <v>159.12516840000001</v>
      </c>
      <c r="AE403">
        <v>0.443</v>
      </c>
      <c r="AF403">
        <v>9.9135471594217595E-2</v>
      </c>
      <c r="AG403">
        <v>0.19357351967610145</v>
      </c>
      <c r="AH403">
        <v>0.29583840088137925</v>
      </c>
      <c r="AI403">
        <v>140.53590783191279</v>
      </c>
      <c r="AJ403">
        <v>6.8342190730013357</v>
      </c>
      <c r="AK403">
        <v>1.4592606854751129</v>
      </c>
      <c r="AL403">
        <v>3.457641108064669</v>
      </c>
      <c r="AM403">
        <v>3</v>
      </c>
      <c r="AN403">
        <v>1.41216293007065</v>
      </c>
      <c r="AO403">
        <v>32</v>
      </c>
      <c r="AP403">
        <v>4.4566067240031274E-2</v>
      </c>
      <c r="AQ403">
        <v>38.840000000000003</v>
      </c>
      <c r="AR403">
        <v>2.6534216054580089</v>
      </c>
      <c r="AS403">
        <v>-17220.369999999995</v>
      </c>
      <c r="AT403">
        <v>0.49157867651651571</v>
      </c>
      <c r="AU403">
        <v>25133873.050000001</v>
      </c>
    </row>
    <row r="404" spans="1:47" ht="15" x14ac:dyDescent="0.25">
      <c r="A404" t="s">
        <v>1186</v>
      </c>
      <c r="B404" t="s">
        <v>770</v>
      </c>
      <c r="C404" t="s">
        <v>267</v>
      </c>
      <c r="D404"/>
      <c r="E404">
        <v>101.77800000000001</v>
      </c>
      <c r="F404" t="s">
        <v>1539</v>
      </c>
      <c r="G404">
        <v>1301149</v>
      </c>
      <c r="H404">
        <v>0.33859535984082839</v>
      </c>
      <c r="I404">
        <v>1333720</v>
      </c>
      <c r="J404">
        <v>0</v>
      </c>
      <c r="K404">
        <v>0.69588322784204804</v>
      </c>
      <c r="L404" s="126">
        <v>133477.06700000001</v>
      </c>
      <c r="M404">
        <v>35563</v>
      </c>
      <c r="N404">
        <v>70</v>
      </c>
      <c r="O404">
        <v>28.449999999999996</v>
      </c>
      <c r="P404">
        <v>0</v>
      </c>
      <c r="Q404">
        <v>52.860000000000007</v>
      </c>
      <c r="R404">
        <v>8055.2</v>
      </c>
      <c r="S404">
        <v>1401.965269</v>
      </c>
      <c r="T404">
        <v>1603.2304626677401</v>
      </c>
      <c r="U404">
        <v>0.29123607269617702</v>
      </c>
      <c r="V404">
        <v>0.108278909867916</v>
      </c>
      <c r="W404">
        <v>1.15236235570398E-3</v>
      </c>
      <c r="X404">
        <v>7043.9000000000005</v>
      </c>
      <c r="Y404">
        <v>78.33</v>
      </c>
      <c r="Z404">
        <v>51352.030639601704</v>
      </c>
      <c r="AA404">
        <v>9.3058823529411807</v>
      </c>
      <c r="AB404">
        <v>17.898190591088984</v>
      </c>
      <c r="AC404">
        <v>13.23</v>
      </c>
      <c r="AD404">
        <v>105.9686522297808</v>
      </c>
      <c r="AE404">
        <v>0.40970000000000001</v>
      </c>
      <c r="AF404">
        <v>0.11598762678687974</v>
      </c>
      <c r="AG404">
        <v>0.17852569138647503</v>
      </c>
      <c r="AH404">
        <v>0.30073667715494806</v>
      </c>
      <c r="AI404">
        <v>126.10868750415528</v>
      </c>
      <c r="AJ404">
        <v>5.2759905542986427</v>
      </c>
      <c r="AK404">
        <v>1.751478959276018</v>
      </c>
      <c r="AL404">
        <v>2.2916605203619911</v>
      </c>
      <c r="AM404">
        <v>2.5</v>
      </c>
      <c r="AN404">
        <v>1.3332419922760399</v>
      </c>
      <c r="AO404">
        <v>73</v>
      </c>
      <c r="AP404">
        <v>2.4134312696747113E-2</v>
      </c>
      <c r="AQ404">
        <v>12.03</v>
      </c>
      <c r="AR404">
        <v>3.78769726291209</v>
      </c>
      <c r="AS404">
        <v>-146339.57</v>
      </c>
      <c r="AT404">
        <v>0.40616396880069766</v>
      </c>
      <c r="AU404">
        <v>11293051.51</v>
      </c>
    </row>
    <row r="405" spans="1:47" ht="15" x14ac:dyDescent="0.25">
      <c r="A405" t="s">
        <v>1187</v>
      </c>
      <c r="B405" t="s">
        <v>262</v>
      </c>
      <c r="C405" t="s">
        <v>145</v>
      </c>
      <c r="D405"/>
      <c r="E405">
        <v>89.951000000000008</v>
      </c>
      <c r="F405" t="s">
        <v>1539</v>
      </c>
      <c r="G405">
        <v>852017</v>
      </c>
      <c r="H405">
        <v>0.22859721489415952</v>
      </c>
      <c r="I405">
        <v>852017</v>
      </c>
      <c r="J405">
        <v>0</v>
      </c>
      <c r="K405">
        <v>0.63979822842912437</v>
      </c>
      <c r="L405" s="126">
        <v>173320.0509</v>
      </c>
      <c r="M405">
        <v>0</v>
      </c>
      <c r="N405">
        <v>34</v>
      </c>
      <c r="O405">
        <v>133.37</v>
      </c>
      <c r="P405">
        <v>0</v>
      </c>
      <c r="Q405">
        <v>-39.17</v>
      </c>
      <c r="R405">
        <v>12342.800000000001</v>
      </c>
      <c r="S405">
        <v>2027.8625589999999</v>
      </c>
      <c r="T405">
        <v>2590.6790824715799</v>
      </c>
      <c r="U405">
        <v>0.65754835342852602</v>
      </c>
      <c r="V405">
        <v>0.15907784828165</v>
      </c>
      <c r="W405">
        <v>3.4687584742150203E-2</v>
      </c>
      <c r="X405">
        <v>9661.4</v>
      </c>
      <c r="Y405">
        <v>145.92000000000002</v>
      </c>
      <c r="Z405">
        <v>57051.199287280702</v>
      </c>
      <c r="AA405">
        <v>10.975155279503099</v>
      </c>
      <c r="AB405">
        <v>13.897084422971488</v>
      </c>
      <c r="AC405">
        <v>15</v>
      </c>
      <c r="AD405">
        <v>135.19083726666665</v>
      </c>
      <c r="AE405">
        <v>0.47620000000000001</v>
      </c>
      <c r="AF405">
        <v>0.1243249741140031</v>
      </c>
      <c r="AG405">
        <v>0.11941260044655891</v>
      </c>
      <c r="AH405">
        <v>0.24689041458495556</v>
      </c>
      <c r="AI405">
        <v>332.65173569388833</v>
      </c>
      <c r="AJ405">
        <v>3.0969580563675931</v>
      </c>
      <c r="AK405">
        <v>0.82753649721601241</v>
      </c>
      <c r="AL405">
        <v>1.1786065238403016</v>
      </c>
      <c r="AM405">
        <v>0</v>
      </c>
      <c r="AN405">
        <v>0.36151568648265803</v>
      </c>
      <c r="AO405">
        <v>3</v>
      </c>
      <c r="AP405">
        <v>0.37209302325581395</v>
      </c>
      <c r="AQ405">
        <v>25.67</v>
      </c>
      <c r="AR405">
        <v>2.9111254357543528</v>
      </c>
      <c r="AS405">
        <v>15054.860000000102</v>
      </c>
      <c r="AT405">
        <v>0.54492516192924767</v>
      </c>
      <c r="AU405">
        <v>25029529.300000001</v>
      </c>
    </row>
    <row r="406" spans="1:47" ht="15" x14ac:dyDescent="0.25">
      <c r="A406" t="s">
        <v>1188</v>
      </c>
      <c r="B406" t="s">
        <v>544</v>
      </c>
      <c r="C406" t="s">
        <v>208</v>
      </c>
      <c r="D406"/>
      <c r="E406">
        <v>89.558000000000007</v>
      </c>
      <c r="F406" t="s">
        <v>1538</v>
      </c>
      <c r="G406">
        <v>26782</v>
      </c>
      <c r="H406">
        <v>0.58097433367889384</v>
      </c>
      <c r="I406">
        <v>151353</v>
      </c>
      <c r="J406">
        <v>0</v>
      </c>
      <c r="K406">
        <v>0.61305582927736468</v>
      </c>
      <c r="L406" s="126">
        <v>92983.036399999997</v>
      </c>
      <c r="M406">
        <v>30698</v>
      </c>
      <c r="N406">
        <v>14</v>
      </c>
      <c r="O406">
        <v>34.169999999999995</v>
      </c>
      <c r="P406">
        <v>0</v>
      </c>
      <c r="Q406">
        <v>-24.300000000000011</v>
      </c>
      <c r="R406">
        <v>9870.4</v>
      </c>
      <c r="S406">
        <v>1195.9300069999999</v>
      </c>
      <c r="T406">
        <v>1456.5413930614102</v>
      </c>
      <c r="U406">
        <v>0.51575761908280304</v>
      </c>
      <c r="V406">
        <v>0.14534336121896499</v>
      </c>
      <c r="W406">
        <v>0</v>
      </c>
      <c r="X406">
        <v>8104.4000000000005</v>
      </c>
      <c r="Y406">
        <v>76</v>
      </c>
      <c r="Z406">
        <v>50906.276315789502</v>
      </c>
      <c r="AA406">
        <v>9.4078947368421098</v>
      </c>
      <c r="AB406">
        <v>15.735921144736841</v>
      </c>
      <c r="AC406">
        <v>6.25</v>
      </c>
      <c r="AD406">
        <v>191.34880111999999</v>
      </c>
      <c r="AE406" t="s">
        <v>1552</v>
      </c>
      <c r="AF406">
        <v>9.9062901226952646E-2</v>
      </c>
      <c r="AG406">
        <v>0.20058061023507803</v>
      </c>
      <c r="AH406">
        <v>0.31804697482697858</v>
      </c>
      <c r="AI406">
        <v>163.63833907881869</v>
      </c>
      <c r="AJ406">
        <v>5.522571129279509</v>
      </c>
      <c r="AK406">
        <v>1.8027802248339295</v>
      </c>
      <c r="AL406">
        <v>2.7658708737864082</v>
      </c>
      <c r="AM406">
        <v>0.5</v>
      </c>
      <c r="AN406">
        <v>1.3251523181452101</v>
      </c>
      <c r="AO406">
        <v>161</v>
      </c>
      <c r="AP406">
        <v>3.3613445378151263E-3</v>
      </c>
      <c r="AQ406">
        <v>3.12</v>
      </c>
      <c r="AR406">
        <v>5.1079360673273282</v>
      </c>
      <c r="AS406">
        <v>1150.0300000000279</v>
      </c>
      <c r="AT406">
        <v>0.46364196072331965</v>
      </c>
      <c r="AU406">
        <v>11804336.58</v>
      </c>
    </row>
    <row r="407" spans="1:47" ht="15" x14ac:dyDescent="0.25">
      <c r="A407" t="s">
        <v>1189</v>
      </c>
      <c r="B407" t="s">
        <v>516</v>
      </c>
      <c r="C407" t="s">
        <v>145</v>
      </c>
      <c r="D407"/>
      <c r="E407">
        <v>97.114000000000004</v>
      </c>
      <c r="F407" t="s">
        <v>1538</v>
      </c>
      <c r="G407">
        <v>3950209</v>
      </c>
      <c r="H407">
        <v>0.40506951142690723</v>
      </c>
      <c r="I407">
        <v>3919556</v>
      </c>
      <c r="J407">
        <v>0</v>
      </c>
      <c r="K407">
        <v>0.81446926338823777</v>
      </c>
      <c r="L407" s="126">
        <v>134452.3211</v>
      </c>
      <c r="M407">
        <v>43603</v>
      </c>
      <c r="N407">
        <v>95</v>
      </c>
      <c r="O407">
        <v>129.01</v>
      </c>
      <c r="P407">
        <v>0</v>
      </c>
      <c r="Q407">
        <v>-44.43</v>
      </c>
      <c r="R407">
        <v>9830.1</v>
      </c>
      <c r="S407">
        <v>7399.1167459999997</v>
      </c>
      <c r="T407">
        <v>8913.0308438502707</v>
      </c>
      <c r="U407">
        <v>0.209179845802098</v>
      </c>
      <c r="V407">
        <v>0.14383049146714999</v>
      </c>
      <c r="W407">
        <v>8.1746759885493996E-3</v>
      </c>
      <c r="X407">
        <v>8160.4000000000005</v>
      </c>
      <c r="Y407">
        <v>460.22</v>
      </c>
      <c r="Z407">
        <v>59855.432445352199</v>
      </c>
      <c r="AA407">
        <v>6.5272331154684098</v>
      </c>
      <c r="AB407">
        <v>16.077347238277344</v>
      </c>
      <c r="AC407">
        <v>50.59</v>
      </c>
      <c r="AD407">
        <v>146.25650812413519</v>
      </c>
      <c r="AE407">
        <v>0.54259999999999997</v>
      </c>
      <c r="AF407">
        <v>0.10990149767993113</v>
      </c>
      <c r="AG407">
        <v>0.15313143983832928</v>
      </c>
      <c r="AH407">
        <v>0.26504732789443131</v>
      </c>
      <c r="AI407">
        <v>131.71058566238224</v>
      </c>
      <c r="AJ407">
        <v>6.0729422949447027</v>
      </c>
      <c r="AK407">
        <v>1.2104047439720402</v>
      </c>
      <c r="AL407">
        <v>3.7192357230370781</v>
      </c>
      <c r="AM407">
        <v>4.5599999999999996</v>
      </c>
      <c r="AN407">
        <v>0.90967255185483697</v>
      </c>
      <c r="AO407">
        <v>28</v>
      </c>
      <c r="AP407">
        <v>0.32866520787746173</v>
      </c>
      <c r="AQ407">
        <v>62.36</v>
      </c>
      <c r="AR407">
        <v>6.5980776191249015</v>
      </c>
      <c r="AS407">
        <v>167939.5700000003</v>
      </c>
      <c r="AT407">
        <v>0.18287392968722263</v>
      </c>
      <c r="AU407">
        <v>72733994.310000002</v>
      </c>
    </row>
    <row r="408" spans="1:47" ht="15" x14ac:dyDescent="0.25">
      <c r="A408" t="s">
        <v>1190</v>
      </c>
      <c r="B408" t="s">
        <v>263</v>
      </c>
      <c r="C408" t="s">
        <v>141</v>
      </c>
      <c r="D408"/>
      <c r="E408">
        <v>108.10300000000001</v>
      </c>
      <c r="F408" t="s">
        <v>1538</v>
      </c>
      <c r="G408">
        <v>697504</v>
      </c>
      <c r="H408">
        <v>0.15164216005939346</v>
      </c>
      <c r="I408">
        <v>808245</v>
      </c>
      <c r="J408">
        <v>0</v>
      </c>
      <c r="K408">
        <v>0.83662565980939319</v>
      </c>
      <c r="L408" s="126">
        <v>141759.1378</v>
      </c>
      <c r="M408">
        <v>71543</v>
      </c>
      <c r="N408">
        <v>24</v>
      </c>
      <c r="O408">
        <v>13.99</v>
      </c>
      <c r="P408">
        <v>0</v>
      </c>
      <c r="Q408">
        <v>-4.96</v>
      </c>
      <c r="R408">
        <v>12318.300000000001</v>
      </c>
      <c r="S408">
        <v>2062.822529</v>
      </c>
      <c r="T408">
        <v>2342.2024969428803</v>
      </c>
      <c r="U408">
        <v>3.3294733325069298E-2</v>
      </c>
      <c r="V408">
        <v>0.116876153236932</v>
      </c>
      <c r="W408">
        <v>3.5148234509125801E-3</v>
      </c>
      <c r="X408">
        <v>10849</v>
      </c>
      <c r="Y408">
        <v>136.86000000000001</v>
      </c>
      <c r="Z408">
        <v>72202.313532076601</v>
      </c>
      <c r="AA408">
        <v>11.2582781456954</v>
      </c>
      <c r="AB408">
        <v>15.072501307905888</v>
      </c>
      <c r="AC408">
        <v>14</v>
      </c>
      <c r="AD408">
        <v>147.34446635714286</v>
      </c>
      <c r="AE408">
        <v>0.40970000000000001</v>
      </c>
      <c r="AF408">
        <v>0.11119749802472144</v>
      </c>
      <c r="AG408">
        <v>0.16160164670526475</v>
      </c>
      <c r="AH408">
        <v>0.2765129872748715</v>
      </c>
      <c r="AI408">
        <v>132.78844696969082</v>
      </c>
      <c r="AJ408">
        <v>8.1634985889989373</v>
      </c>
      <c r="AK408">
        <v>1.4407633643522355</v>
      </c>
      <c r="AL408">
        <v>4.9799049719077537</v>
      </c>
      <c r="AM408">
        <v>1.8</v>
      </c>
      <c r="AN408">
        <v>0</v>
      </c>
      <c r="AO408">
        <v>2</v>
      </c>
      <c r="AP408">
        <v>0.80412371134020622</v>
      </c>
      <c r="AQ408">
        <v>0</v>
      </c>
      <c r="AR408">
        <v>0</v>
      </c>
      <c r="AS408">
        <v>-96221.800000000047</v>
      </c>
      <c r="AT408">
        <v>0.13178006593745559</v>
      </c>
      <c r="AU408">
        <v>25410450.379999999</v>
      </c>
    </row>
    <row r="409" spans="1:47" ht="15" x14ac:dyDescent="0.25">
      <c r="A409" t="s">
        <v>1191</v>
      </c>
      <c r="B409" t="s">
        <v>264</v>
      </c>
      <c r="C409" t="s">
        <v>173</v>
      </c>
      <c r="D409"/>
      <c r="E409">
        <v>92.77</v>
      </c>
      <c r="F409" t="s">
        <v>1539</v>
      </c>
      <c r="G409">
        <v>1614508</v>
      </c>
      <c r="H409">
        <v>0.24530130724198221</v>
      </c>
      <c r="I409">
        <v>2414508</v>
      </c>
      <c r="J409">
        <v>0</v>
      </c>
      <c r="K409">
        <v>0.70370682361174841</v>
      </c>
      <c r="L409" s="126">
        <v>174850.42079999999</v>
      </c>
      <c r="M409">
        <v>37961</v>
      </c>
      <c r="N409">
        <v>46</v>
      </c>
      <c r="O409">
        <v>44.28</v>
      </c>
      <c r="P409">
        <v>0</v>
      </c>
      <c r="Q409">
        <v>-16.879999999999995</v>
      </c>
      <c r="R409">
        <v>13716.2</v>
      </c>
      <c r="S409">
        <v>976.76089100000002</v>
      </c>
      <c r="T409">
        <v>1202.9351606919702</v>
      </c>
      <c r="U409">
        <v>0.51156212191136996</v>
      </c>
      <c r="V409">
        <v>0.143324380910333</v>
      </c>
      <c r="W409">
        <v>2.7711404346143099E-2</v>
      </c>
      <c r="X409">
        <v>11137.300000000001</v>
      </c>
      <c r="Y409">
        <v>76.09</v>
      </c>
      <c r="Z409">
        <v>56942.870285188605</v>
      </c>
      <c r="AA409">
        <v>9.4137931034482811</v>
      </c>
      <c r="AB409">
        <v>12.836915376527795</v>
      </c>
      <c r="AC409">
        <v>9.4500000000000011</v>
      </c>
      <c r="AD409">
        <v>103.36094084656084</v>
      </c>
      <c r="AE409">
        <v>0.48730000000000001</v>
      </c>
      <c r="AF409">
        <v>0.12219571555393779</v>
      </c>
      <c r="AG409">
        <v>1.0671701648971263E-2</v>
      </c>
      <c r="AH409">
        <v>0.26540949133665953</v>
      </c>
      <c r="AI409">
        <v>256.09235822690204</v>
      </c>
      <c r="AJ409">
        <v>5.8758391866987019</v>
      </c>
      <c r="AK409">
        <v>1.2950741381860631</v>
      </c>
      <c r="AL409">
        <v>2.9920402093219427</v>
      </c>
      <c r="AM409">
        <v>4.3</v>
      </c>
      <c r="AN409">
        <v>0.95193242333862305</v>
      </c>
      <c r="AO409">
        <v>36</v>
      </c>
      <c r="AP409">
        <v>6.2913907284768214E-2</v>
      </c>
      <c r="AQ409">
        <v>8.08</v>
      </c>
      <c r="AR409">
        <v>0.33498425452599073</v>
      </c>
      <c r="AS409">
        <v>-30772.919999999984</v>
      </c>
      <c r="AT409">
        <v>0.4981828818487733</v>
      </c>
      <c r="AU409">
        <v>13397452</v>
      </c>
    </row>
    <row r="410" spans="1:47" ht="15" x14ac:dyDescent="0.25">
      <c r="A410" t="s">
        <v>1192</v>
      </c>
      <c r="B410" t="s">
        <v>700</v>
      </c>
      <c r="C410" t="s">
        <v>181</v>
      </c>
      <c r="D410"/>
      <c r="E410">
        <v>91.585000000000008</v>
      </c>
      <c r="F410" t="s">
        <v>1538</v>
      </c>
      <c r="G410">
        <v>721184</v>
      </c>
      <c r="H410">
        <v>0.26550402359907133</v>
      </c>
      <c r="I410">
        <v>691787</v>
      </c>
      <c r="J410">
        <v>0</v>
      </c>
      <c r="K410">
        <v>0.58626417297175681</v>
      </c>
      <c r="L410" s="126">
        <v>185242.10060000001</v>
      </c>
      <c r="M410">
        <v>39582</v>
      </c>
      <c r="N410">
        <v>5</v>
      </c>
      <c r="O410">
        <v>15.690000000000001</v>
      </c>
      <c r="P410">
        <v>0</v>
      </c>
      <c r="Q410">
        <v>81.470000000000013</v>
      </c>
      <c r="R410">
        <v>11356.300000000001</v>
      </c>
      <c r="S410">
        <v>562.25904500000001</v>
      </c>
      <c r="T410">
        <v>655.98798269153508</v>
      </c>
      <c r="U410">
        <v>0.33211390134239599</v>
      </c>
      <c r="V410">
        <v>0.14743827198013301</v>
      </c>
      <c r="W410">
        <v>0</v>
      </c>
      <c r="X410">
        <v>9733.7000000000007</v>
      </c>
      <c r="Y410">
        <v>45.07</v>
      </c>
      <c r="Z410">
        <v>48189.5407144442</v>
      </c>
      <c r="AA410">
        <v>12.893617021276599</v>
      </c>
      <c r="AB410">
        <v>12.475239516307965</v>
      </c>
      <c r="AC410">
        <v>12.18</v>
      </c>
      <c r="AD410">
        <v>46.162483169129722</v>
      </c>
      <c r="AE410">
        <v>0.40970000000000001</v>
      </c>
      <c r="AF410">
        <v>0.11482336298724202</v>
      </c>
      <c r="AG410">
        <v>0.11846289594174689</v>
      </c>
      <c r="AH410">
        <v>0.23801236946124965</v>
      </c>
      <c r="AI410">
        <v>300.45759423932435</v>
      </c>
      <c r="AJ410">
        <v>5.0055447953354841</v>
      </c>
      <c r="AK410">
        <v>1.5116102051084737</v>
      </c>
      <c r="AL410">
        <v>1.6144433065972119</v>
      </c>
      <c r="AM410">
        <v>2</v>
      </c>
      <c r="AN410">
        <v>1.0420895926377001</v>
      </c>
      <c r="AO410">
        <v>47</v>
      </c>
      <c r="AP410">
        <v>2.3809523809523808E-2</v>
      </c>
      <c r="AQ410">
        <v>7.26</v>
      </c>
      <c r="AR410">
        <v>0.81934017121072411</v>
      </c>
      <c r="AS410">
        <v>3949.5100000000093</v>
      </c>
      <c r="AT410">
        <v>0.58652285047326858</v>
      </c>
      <c r="AU410">
        <v>6385181.6299999999</v>
      </c>
    </row>
    <row r="411" spans="1:47" ht="15" x14ac:dyDescent="0.25">
      <c r="A411" t="s">
        <v>1193</v>
      </c>
      <c r="B411" t="s">
        <v>474</v>
      </c>
      <c r="C411" t="s">
        <v>162</v>
      </c>
      <c r="D411"/>
      <c r="E411">
        <v>105.70400000000001</v>
      </c>
      <c r="F411" t="s">
        <v>1542</v>
      </c>
      <c r="G411">
        <v>3178297</v>
      </c>
      <c r="H411">
        <v>0.32096938393834062</v>
      </c>
      <c r="I411">
        <v>2404214</v>
      </c>
      <c r="J411">
        <v>0</v>
      </c>
      <c r="K411">
        <v>0.83819179633182472</v>
      </c>
      <c r="L411" s="126">
        <v>180630.88449999999</v>
      </c>
      <c r="M411">
        <v>81678</v>
      </c>
      <c r="N411">
        <v>186</v>
      </c>
      <c r="O411">
        <v>114.85999999999999</v>
      </c>
      <c r="P411">
        <v>0</v>
      </c>
      <c r="Q411">
        <v>-33.159999999999997</v>
      </c>
      <c r="R411">
        <v>10102.4</v>
      </c>
      <c r="S411">
        <v>19034.198454000001</v>
      </c>
      <c r="T411">
        <v>21949.8694203378</v>
      </c>
      <c r="U411">
        <v>6.22369651058804E-2</v>
      </c>
      <c r="V411">
        <v>0.114420541283277</v>
      </c>
      <c r="W411">
        <v>1.51296529610093E-2</v>
      </c>
      <c r="X411">
        <v>8760.5</v>
      </c>
      <c r="Y411">
        <v>1126.42</v>
      </c>
      <c r="Z411">
        <v>65958.790681983606</v>
      </c>
      <c r="AA411">
        <v>10.005008347245401</v>
      </c>
      <c r="AB411">
        <v>16.897958535892474</v>
      </c>
      <c r="AC411">
        <v>91</v>
      </c>
      <c r="AD411">
        <v>209.16701597802199</v>
      </c>
      <c r="AE411">
        <v>0.33229999999999998</v>
      </c>
      <c r="AF411">
        <v>0.10980958873605304</v>
      </c>
      <c r="AG411">
        <v>0.16876076733906692</v>
      </c>
      <c r="AH411">
        <v>0.27975821744067697</v>
      </c>
      <c r="AI411">
        <v>147.75794246323875</v>
      </c>
      <c r="AJ411">
        <v>5.1508191102858927</v>
      </c>
      <c r="AK411">
        <v>1.1735038368627539</v>
      </c>
      <c r="AL411">
        <v>3.4207737442105723</v>
      </c>
      <c r="AM411">
        <v>0</v>
      </c>
      <c r="AN411">
        <v>0.97259307201229905</v>
      </c>
      <c r="AO411">
        <v>95</v>
      </c>
      <c r="AP411">
        <v>4.8077868449513325E-2</v>
      </c>
      <c r="AQ411">
        <v>95.49</v>
      </c>
      <c r="AR411">
        <v>4.7998884809469953</v>
      </c>
      <c r="AS411">
        <v>-71124.780000000261</v>
      </c>
      <c r="AT411">
        <v>0.46829044862985397</v>
      </c>
      <c r="AU411">
        <v>192291278.33000001</v>
      </c>
    </row>
    <row r="412" spans="1:47" ht="15" x14ac:dyDescent="0.25">
      <c r="A412" t="s">
        <v>1194</v>
      </c>
      <c r="B412" t="s">
        <v>460</v>
      </c>
      <c r="C412" t="s">
        <v>109</v>
      </c>
      <c r="D412"/>
      <c r="E412">
        <v>96.552000000000007</v>
      </c>
      <c r="F412" t="s">
        <v>1538</v>
      </c>
      <c r="G412">
        <v>561978</v>
      </c>
      <c r="H412">
        <v>0.22943800917653745</v>
      </c>
      <c r="I412">
        <v>-34286</v>
      </c>
      <c r="J412">
        <v>3.6270430508839125E-3</v>
      </c>
      <c r="K412">
        <v>0.78969572527210696</v>
      </c>
      <c r="L412" s="126">
        <v>140634.2408</v>
      </c>
      <c r="M412">
        <v>46270</v>
      </c>
      <c r="N412">
        <v>31</v>
      </c>
      <c r="O412">
        <v>64.59</v>
      </c>
      <c r="P412">
        <v>0</v>
      </c>
      <c r="Q412">
        <v>-17.16</v>
      </c>
      <c r="R412">
        <v>11877.800000000001</v>
      </c>
      <c r="S412">
        <v>3460.9004</v>
      </c>
      <c r="T412">
        <v>4046.2211964975804</v>
      </c>
      <c r="U412">
        <v>0.151616704138611</v>
      </c>
      <c r="V412">
        <v>0.12224187035258199</v>
      </c>
      <c r="W412">
        <v>1.2393512393479999E-2</v>
      </c>
      <c r="X412">
        <v>10159.6</v>
      </c>
      <c r="Y412">
        <v>204.96</v>
      </c>
      <c r="Z412">
        <v>66518.622755659599</v>
      </c>
      <c r="AA412">
        <v>10.570796460177</v>
      </c>
      <c r="AB412">
        <v>16.885735753317721</v>
      </c>
      <c r="AC412">
        <v>19</v>
      </c>
      <c r="AD412">
        <v>182.15265263157895</v>
      </c>
      <c r="AE412">
        <v>0.35439999999999999</v>
      </c>
      <c r="AF412">
        <v>0.11668896451415356</v>
      </c>
      <c r="AG412">
        <v>0.16128270041284873</v>
      </c>
      <c r="AH412">
        <v>0.29026288801903927</v>
      </c>
      <c r="AI412">
        <v>160.98151798878698</v>
      </c>
      <c r="AJ412">
        <v>7.4874685761773048</v>
      </c>
      <c r="AK412">
        <v>1.2856169443641736</v>
      </c>
      <c r="AL412">
        <v>4.2742480987757139</v>
      </c>
      <c r="AM412">
        <v>3.3</v>
      </c>
      <c r="AN412">
        <v>1.17003885857794</v>
      </c>
      <c r="AO412">
        <v>16</v>
      </c>
      <c r="AP412">
        <v>6.6072754268745357E-2</v>
      </c>
      <c r="AQ412">
        <v>154.75</v>
      </c>
      <c r="AR412">
        <v>5.3252510947333835</v>
      </c>
      <c r="AS412">
        <v>-91707.12</v>
      </c>
      <c r="AT412">
        <v>0.27137928230083319</v>
      </c>
      <c r="AU412">
        <v>41107968.469999999</v>
      </c>
    </row>
    <row r="413" spans="1:47" ht="15" x14ac:dyDescent="0.25">
      <c r="A413" t="s">
        <v>1195</v>
      </c>
      <c r="B413" t="s">
        <v>680</v>
      </c>
      <c r="C413" t="s">
        <v>228</v>
      </c>
      <c r="D413"/>
      <c r="E413">
        <v>95.903000000000006</v>
      </c>
      <c r="F413" t="s">
        <v>1542</v>
      </c>
      <c r="G413">
        <v>798446</v>
      </c>
      <c r="H413">
        <v>0.29858208124995955</v>
      </c>
      <c r="I413">
        <v>799431</v>
      </c>
      <c r="J413">
        <v>8.8890549364443409E-3</v>
      </c>
      <c r="K413">
        <v>0.73948431423781824</v>
      </c>
      <c r="L413" s="126">
        <v>157801.00930000001</v>
      </c>
      <c r="M413">
        <v>37797</v>
      </c>
      <c r="N413">
        <v>57</v>
      </c>
      <c r="O413">
        <v>60.43</v>
      </c>
      <c r="P413">
        <v>0</v>
      </c>
      <c r="Q413">
        <v>277.35000000000002</v>
      </c>
      <c r="R413">
        <v>8418.4</v>
      </c>
      <c r="S413">
        <v>1905.467476</v>
      </c>
      <c r="T413">
        <v>2177.3472806610503</v>
      </c>
      <c r="U413">
        <v>0.38518665747092501</v>
      </c>
      <c r="V413">
        <v>9.0118315407027194E-2</v>
      </c>
      <c r="W413">
        <v>8.3968895830159006E-3</v>
      </c>
      <c r="X413">
        <v>7367.2</v>
      </c>
      <c r="Y413">
        <v>100.23</v>
      </c>
      <c r="Z413">
        <v>56839.130000997706</v>
      </c>
      <c r="AA413">
        <v>15.1284403669725</v>
      </c>
      <c r="AB413">
        <v>19.010949575975257</v>
      </c>
      <c r="AC413">
        <v>11.75</v>
      </c>
      <c r="AD413">
        <v>162.16744476595744</v>
      </c>
      <c r="AE413">
        <v>0.89700000000000002</v>
      </c>
      <c r="AF413">
        <v>0.12005227462336389</v>
      </c>
      <c r="AG413">
        <v>0.16446245835796736</v>
      </c>
      <c r="AH413">
        <v>0.2888424392621245</v>
      </c>
      <c r="AI413">
        <v>177.35542813326927</v>
      </c>
      <c r="AJ413">
        <v>4.4070551125183091</v>
      </c>
      <c r="AK413">
        <v>1.1286281199603485</v>
      </c>
      <c r="AL413">
        <v>2.0774380742428504</v>
      </c>
      <c r="AM413">
        <v>1</v>
      </c>
      <c r="AN413">
        <v>1.1613907182282399</v>
      </c>
      <c r="AO413">
        <v>40</v>
      </c>
      <c r="AP413">
        <v>1.5488867376573089E-2</v>
      </c>
      <c r="AQ413">
        <v>24.68</v>
      </c>
      <c r="AR413">
        <v>3.404365538085679</v>
      </c>
      <c r="AS413">
        <v>67055.849999999977</v>
      </c>
      <c r="AT413">
        <v>0.54540130311016888</v>
      </c>
      <c r="AU413">
        <v>16040945.08</v>
      </c>
    </row>
    <row r="414" spans="1:47" ht="15" x14ac:dyDescent="0.25">
      <c r="A414" t="s">
        <v>1196</v>
      </c>
      <c r="B414" t="s">
        <v>461</v>
      </c>
      <c r="C414" t="s">
        <v>109</v>
      </c>
      <c r="D414"/>
      <c r="E414">
        <v>101.31400000000001</v>
      </c>
      <c r="F414" t="s">
        <v>1538</v>
      </c>
      <c r="G414">
        <v>3890052</v>
      </c>
      <c r="H414">
        <v>0.5734910385267602</v>
      </c>
      <c r="I414">
        <v>3890838</v>
      </c>
      <c r="J414">
        <v>0</v>
      </c>
      <c r="K414">
        <v>0.77604747932862816</v>
      </c>
      <c r="L414" s="126">
        <v>481765.95990000002</v>
      </c>
      <c r="M414">
        <v>84867</v>
      </c>
      <c r="N414">
        <v>50</v>
      </c>
      <c r="O414">
        <v>9.5499999999999989</v>
      </c>
      <c r="P414">
        <v>0</v>
      </c>
      <c r="Q414">
        <v>-1</v>
      </c>
      <c r="R414">
        <v>21714.400000000001</v>
      </c>
      <c r="S414">
        <v>2066.9864160000002</v>
      </c>
      <c r="T414">
        <v>2554.3654936565899</v>
      </c>
      <c r="U414">
        <v>0.110284788635012</v>
      </c>
      <c r="V414">
        <v>0.15182565186243599</v>
      </c>
      <c r="W414">
        <v>1.40137495707664E-2</v>
      </c>
      <c r="X414">
        <v>17571.3</v>
      </c>
      <c r="Y414">
        <v>176.35</v>
      </c>
      <c r="Z414">
        <v>81742.599376240396</v>
      </c>
      <c r="AA414">
        <v>13.977528089887599</v>
      </c>
      <c r="AB414">
        <v>11.720932327757302</v>
      </c>
      <c r="AC414">
        <v>22</v>
      </c>
      <c r="AD414">
        <v>93.953928000000005</v>
      </c>
      <c r="AE414">
        <v>0.2341</v>
      </c>
      <c r="AF414">
        <v>0.12303335254720357</v>
      </c>
      <c r="AG414">
        <v>0.13160870170064065</v>
      </c>
      <c r="AH414">
        <v>0.26550322509455504</v>
      </c>
      <c r="AI414">
        <v>236.11669444082111</v>
      </c>
      <c r="AJ414">
        <v>9.1275423419731592</v>
      </c>
      <c r="AK414">
        <v>1.9792505480995799</v>
      </c>
      <c r="AL414">
        <v>5.3100332752791726</v>
      </c>
      <c r="AM414">
        <v>1</v>
      </c>
      <c r="AN414">
        <v>0.55536222920914002</v>
      </c>
      <c r="AO414">
        <v>25</v>
      </c>
      <c r="AP414">
        <v>4.2536736272235115E-2</v>
      </c>
      <c r="AQ414">
        <v>50.24</v>
      </c>
      <c r="AR414">
        <v>0</v>
      </c>
      <c r="AS414">
        <v>110842.66000000003</v>
      </c>
      <c r="AT414">
        <v>0.26919759775420687</v>
      </c>
      <c r="AU414">
        <v>44883429.439999998</v>
      </c>
    </row>
    <row r="415" spans="1:47" ht="15" x14ac:dyDescent="0.25">
      <c r="A415" t="s">
        <v>1197</v>
      </c>
      <c r="B415" t="s">
        <v>265</v>
      </c>
      <c r="C415" t="s">
        <v>237</v>
      </c>
      <c r="D415"/>
      <c r="E415">
        <v>92.186000000000007</v>
      </c>
      <c r="F415" t="s">
        <v>1540</v>
      </c>
      <c r="G415">
        <v>1478181</v>
      </c>
      <c r="H415">
        <v>0.21973004008519886</v>
      </c>
      <c r="I415">
        <v>1664910</v>
      </c>
      <c r="J415">
        <v>7.4211800246771721E-3</v>
      </c>
      <c r="K415">
        <v>0.77172182616914031</v>
      </c>
      <c r="L415" s="126">
        <v>133245.1232</v>
      </c>
      <c r="M415">
        <v>39874</v>
      </c>
      <c r="N415">
        <v>0</v>
      </c>
      <c r="O415">
        <v>117.04</v>
      </c>
      <c r="P415">
        <v>0</v>
      </c>
      <c r="Q415">
        <v>150.60000000000002</v>
      </c>
      <c r="R415">
        <v>11060.1</v>
      </c>
      <c r="S415">
        <v>3681.1748360000001</v>
      </c>
      <c r="T415">
        <v>4567.4212433026896</v>
      </c>
      <c r="U415">
        <v>0.49007590874447698</v>
      </c>
      <c r="V415">
        <v>0.145805395535959</v>
      </c>
      <c r="W415">
        <v>3.51145234222176E-3</v>
      </c>
      <c r="X415">
        <v>8914</v>
      </c>
      <c r="Y415">
        <v>223.05</v>
      </c>
      <c r="Z415">
        <v>60335.2432190092</v>
      </c>
      <c r="AA415">
        <v>8.2158590308370005</v>
      </c>
      <c r="AB415">
        <v>16.503810069491145</v>
      </c>
      <c r="AC415">
        <v>35.050000000000004</v>
      </c>
      <c r="AD415">
        <v>105.02638619115548</v>
      </c>
      <c r="AE415">
        <v>0.56489999999999996</v>
      </c>
      <c r="AF415">
        <v>0.10699539448525455</v>
      </c>
      <c r="AG415">
        <v>0.17210275498497221</v>
      </c>
      <c r="AH415">
        <v>0.28462602595902264</v>
      </c>
      <c r="AI415">
        <v>215.60969944650572</v>
      </c>
      <c r="AJ415">
        <v>4.7241618400976693</v>
      </c>
      <c r="AK415">
        <v>0.65810000541768454</v>
      </c>
      <c r="AL415">
        <v>2.7184892345567642</v>
      </c>
      <c r="AM415">
        <v>2</v>
      </c>
      <c r="AN415">
        <v>1.07433389850498</v>
      </c>
      <c r="AO415">
        <v>61</v>
      </c>
      <c r="AP415">
        <v>1.9498607242339833E-2</v>
      </c>
      <c r="AQ415">
        <v>31.39</v>
      </c>
      <c r="AR415">
        <v>3.3721111879421475</v>
      </c>
      <c r="AS415">
        <v>209739.93999999994</v>
      </c>
      <c r="AT415">
        <v>0.58624249247994997</v>
      </c>
      <c r="AU415">
        <v>40715530.600000001</v>
      </c>
    </row>
    <row r="416" spans="1:47" ht="15" x14ac:dyDescent="0.25">
      <c r="A416" t="s">
        <v>1198</v>
      </c>
      <c r="B416" t="s">
        <v>266</v>
      </c>
      <c r="C416" t="s">
        <v>267</v>
      </c>
      <c r="D416"/>
      <c r="E416">
        <v>93.981000000000009</v>
      </c>
      <c r="F416" t="s">
        <v>1539</v>
      </c>
      <c r="G416">
        <v>1777231</v>
      </c>
      <c r="H416">
        <v>0.34896526351470258</v>
      </c>
      <c r="I416">
        <v>1854378</v>
      </c>
      <c r="J416">
        <v>0</v>
      </c>
      <c r="K416">
        <v>0.6842108495563306</v>
      </c>
      <c r="L416" s="126">
        <v>140870.29560000001</v>
      </c>
      <c r="M416">
        <v>34714</v>
      </c>
      <c r="N416">
        <v>58</v>
      </c>
      <c r="O416">
        <v>49.04</v>
      </c>
      <c r="P416">
        <v>0</v>
      </c>
      <c r="Q416">
        <v>-25.39</v>
      </c>
      <c r="R416">
        <v>10561.2</v>
      </c>
      <c r="S416">
        <v>1514.6485729999999</v>
      </c>
      <c r="T416">
        <v>1853.2702485018901</v>
      </c>
      <c r="U416">
        <v>0.52491278714590694</v>
      </c>
      <c r="V416">
        <v>0.133535366292521</v>
      </c>
      <c r="W416">
        <v>3.9121734279678397E-2</v>
      </c>
      <c r="X416">
        <v>8631.5</v>
      </c>
      <c r="Y416">
        <v>93.23</v>
      </c>
      <c r="Z416">
        <v>54407.347420358303</v>
      </c>
      <c r="AA416">
        <v>12.794117647058801</v>
      </c>
      <c r="AB416">
        <v>16.246364614394508</v>
      </c>
      <c r="AC416">
        <v>9</v>
      </c>
      <c r="AD416">
        <v>168.29428588888888</v>
      </c>
      <c r="AE416">
        <v>0.97460000000000002</v>
      </c>
      <c r="AF416">
        <v>0.12223895033200682</v>
      </c>
      <c r="AG416">
        <v>0.16290355975143134</v>
      </c>
      <c r="AH416">
        <v>0.28898544052474645</v>
      </c>
      <c r="AI416">
        <v>155.90349088850988</v>
      </c>
      <c r="AJ416">
        <v>6.5106369130046291</v>
      </c>
      <c r="AK416">
        <v>1.633122059464976</v>
      </c>
      <c r="AL416">
        <v>3.5204897115681866</v>
      </c>
      <c r="AM416">
        <v>4.8</v>
      </c>
      <c r="AN416">
        <v>0.88076123009052998</v>
      </c>
      <c r="AO416">
        <v>25</v>
      </c>
      <c r="AP416">
        <v>0.11432506887052342</v>
      </c>
      <c r="AQ416">
        <v>20.36</v>
      </c>
      <c r="AR416">
        <v>2.754664759712274</v>
      </c>
      <c r="AS416">
        <v>87847.95000000007</v>
      </c>
      <c r="AT416">
        <v>0.69979929265083729</v>
      </c>
      <c r="AU416">
        <v>15996523.380000001</v>
      </c>
    </row>
    <row r="417" spans="1:47" ht="15" x14ac:dyDescent="0.25">
      <c r="A417" t="s">
        <v>1199</v>
      </c>
      <c r="B417" t="s">
        <v>716</v>
      </c>
      <c r="C417" t="s">
        <v>100</v>
      </c>
      <c r="D417"/>
      <c r="E417">
        <v>90.832999999999998</v>
      </c>
      <c r="F417" t="s">
        <v>1540</v>
      </c>
      <c r="G417">
        <v>911035</v>
      </c>
      <c r="H417">
        <v>0.27553822071319323</v>
      </c>
      <c r="I417">
        <v>765231</v>
      </c>
      <c r="J417">
        <v>0</v>
      </c>
      <c r="K417">
        <v>0.66453375579684759</v>
      </c>
      <c r="L417" s="126">
        <v>107738.88830000001</v>
      </c>
      <c r="M417">
        <v>34752</v>
      </c>
      <c r="N417">
        <v>22</v>
      </c>
      <c r="O417">
        <v>15.329999999999998</v>
      </c>
      <c r="P417">
        <v>0</v>
      </c>
      <c r="Q417">
        <v>14.990000000000002</v>
      </c>
      <c r="R417">
        <v>9148</v>
      </c>
      <c r="S417">
        <v>814.54915200000005</v>
      </c>
      <c r="T417">
        <v>983.64324759871306</v>
      </c>
      <c r="U417">
        <v>0.458972030210891</v>
      </c>
      <c r="V417">
        <v>0.125429637670288</v>
      </c>
      <c r="W417">
        <v>6.1383649933503303E-3</v>
      </c>
      <c r="X417">
        <v>7575.4000000000005</v>
      </c>
      <c r="Y417">
        <v>54.230000000000004</v>
      </c>
      <c r="Z417">
        <v>46739.735017518004</v>
      </c>
      <c r="AA417">
        <v>11.351351351351399</v>
      </c>
      <c r="AB417">
        <v>15.020268338557994</v>
      </c>
      <c r="AC417">
        <v>6.43</v>
      </c>
      <c r="AD417">
        <v>126.67949486780716</v>
      </c>
      <c r="AE417">
        <v>0.29899999999999999</v>
      </c>
      <c r="AF417">
        <v>0.17814134409441576</v>
      </c>
      <c r="AG417">
        <v>0.17386486417157807</v>
      </c>
      <c r="AH417">
        <v>0.35473464724919601</v>
      </c>
      <c r="AI417">
        <v>155.15699659091905</v>
      </c>
      <c r="AJ417">
        <v>5.5209082708908639</v>
      </c>
      <c r="AK417">
        <v>1.4495971768354921</v>
      </c>
      <c r="AL417">
        <v>2.8247734268058204</v>
      </c>
      <c r="AM417">
        <v>0.5</v>
      </c>
      <c r="AN417">
        <v>1.32427807095303</v>
      </c>
      <c r="AO417">
        <v>35</v>
      </c>
      <c r="AP417">
        <v>6.7873303167420816E-3</v>
      </c>
      <c r="AQ417">
        <v>9.2899999999999991</v>
      </c>
      <c r="AR417">
        <v>1.3491416409029471</v>
      </c>
      <c r="AS417">
        <v>-20144.179999999993</v>
      </c>
      <c r="AT417">
        <v>0.53367627292742614</v>
      </c>
      <c r="AU417">
        <v>7451495.0300000003</v>
      </c>
    </row>
    <row r="418" spans="1:47" ht="15" x14ac:dyDescent="0.25">
      <c r="A418" t="s">
        <v>1200</v>
      </c>
      <c r="B418" t="s">
        <v>784</v>
      </c>
      <c r="C418" t="s">
        <v>124</v>
      </c>
      <c r="D418"/>
      <c r="E418">
        <v>84.00200000000001</v>
      </c>
      <c r="F418" t="s">
        <v>1538</v>
      </c>
      <c r="G418">
        <v>870111</v>
      </c>
      <c r="H418">
        <v>0.30707986638704715</v>
      </c>
      <c r="I418">
        <v>911574</v>
      </c>
      <c r="J418">
        <v>2.1083970127735271E-2</v>
      </c>
      <c r="K418">
        <v>0.7241657441023388</v>
      </c>
      <c r="L418" s="126">
        <v>167341.35339999999</v>
      </c>
      <c r="M418">
        <v>43885</v>
      </c>
      <c r="N418">
        <v>50</v>
      </c>
      <c r="O418">
        <v>27.14</v>
      </c>
      <c r="P418">
        <v>0</v>
      </c>
      <c r="Q418">
        <v>28.269999999999996</v>
      </c>
      <c r="R418">
        <v>9431.7000000000007</v>
      </c>
      <c r="S418">
        <v>1477.69777</v>
      </c>
      <c r="T418">
        <v>1721.0381849191599</v>
      </c>
      <c r="U418">
        <v>0.28169542070838999</v>
      </c>
      <c r="V418">
        <v>0.14635157025377399</v>
      </c>
      <c r="W418">
        <v>1.2156897279475499E-3</v>
      </c>
      <c r="X418">
        <v>8098.1</v>
      </c>
      <c r="Y418">
        <v>71.16</v>
      </c>
      <c r="Z418">
        <v>56949.016301292904</v>
      </c>
      <c r="AA418">
        <v>11.777777777777798</v>
      </c>
      <c r="AB418">
        <v>20.765848369870714</v>
      </c>
      <c r="AC418">
        <v>7</v>
      </c>
      <c r="AD418">
        <v>211.09968142857142</v>
      </c>
      <c r="AE418">
        <v>0.33229999999999998</v>
      </c>
      <c r="AF418">
        <v>0.10884276436624506</v>
      </c>
      <c r="AG418">
        <v>0.16609730846443102</v>
      </c>
      <c r="AH418">
        <v>0.28063129475100412</v>
      </c>
      <c r="AI418">
        <v>163.88736920134895</v>
      </c>
      <c r="AJ418">
        <v>5.3937418241279076</v>
      </c>
      <c r="AK418">
        <v>1.8373083625132134</v>
      </c>
      <c r="AL418">
        <v>2.2719232706791757</v>
      </c>
      <c r="AM418">
        <v>0.5</v>
      </c>
      <c r="AN418">
        <v>2.0491302709441199</v>
      </c>
      <c r="AO418">
        <v>102</v>
      </c>
      <c r="AP418">
        <v>2.6053639846743294E-2</v>
      </c>
      <c r="AQ418">
        <v>12.65</v>
      </c>
      <c r="AR418">
        <v>3.2409376365453793</v>
      </c>
      <c r="AS418">
        <v>-5888.6300000000047</v>
      </c>
      <c r="AT418">
        <v>0.49247403126133005</v>
      </c>
      <c r="AU418">
        <v>13937150.609999999</v>
      </c>
    </row>
    <row r="419" spans="1:47" ht="15" x14ac:dyDescent="0.25">
      <c r="A419" t="s">
        <v>1201</v>
      </c>
      <c r="B419" t="s">
        <v>579</v>
      </c>
      <c r="C419" t="s">
        <v>237</v>
      </c>
      <c r="D419"/>
      <c r="E419">
        <v>109.90600000000001</v>
      </c>
      <c r="F419" t="s">
        <v>1538</v>
      </c>
      <c r="G419">
        <v>1551304</v>
      </c>
      <c r="H419">
        <v>0.59183249454221609</v>
      </c>
      <c r="I419">
        <v>1445824</v>
      </c>
      <c r="J419">
        <v>0</v>
      </c>
      <c r="K419">
        <v>0.70886554856857908</v>
      </c>
      <c r="L419" s="126">
        <v>161489.08129999999</v>
      </c>
      <c r="M419">
        <v>78802</v>
      </c>
      <c r="N419">
        <v>5</v>
      </c>
      <c r="O419">
        <v>14.969999999999999</v>
      </c>
      <c r="P419">
        <v>0</v>
      </c>
      <c r="Q419">
        <v>-0.23</v>
      </c>
      <c r="R419">
        <v>15222.7</v>
      </c>
      <c r="S419">
        <v>900.13964499999997</v>
      </c>
      <c r="T419">
        <v>978.88598223990004</v>
      </c>
      <c r="U419">
        <v>0</v>
      </c>
      <c r="V419">
        <v>4.2669373816992602E-2</v>
      </c>
      <c r="W419">
        <v>7.7765711563565201E-3</v>
      </c>
      <c r="X419">
        <v>13998.1</v>
      </c>
      <c r="Y419">
        <v>68.23</v>
      </c>
      <c r="Z419">
        <v>71691.922028433197</v>
      </c>
      <c r="AA419">
        <v>15.2682926829268</v>
      </c>
      <c r="AB419">
        <v>13.192725267477648</v>
      </c>
      <c r="AC419">
        <v>11.1</v>
      </c>
      <c r="AD419">
        <v>81.093661711711718</v>
      </c>
      <c r="AE419">
        <v>0.59809999999999997</v>
      </c>
      <c r="AF419">
        <v>0.13440360696704629</v>
      </c>
      <c r="AG419">
        <v>0.11668855780602169</v>
      </c>
      <c r="AH419">
        <v>0.25847875405299481</v>
      </c>
      <c r="AI419">
        <v>226.18379396010272</v>
      </c>
      <c r="AJ419">
        <v>5.05358973855214</v>
      </c>
      <c r="AK419">
        <v>0.90514000697456254</v>
      </c>
      <c r="AL419">
        <v>2.5237261845704997</v>
      </c>
      <c r="AM419">
        <v>4</v>
      </c>
      <c r="AN419">
        <v>0</v>
      </c>
      <c r="AO419">
        <v>2</v>
      </c>
      <c r="AP419">
        <v>0.40243902439024393</v>
      </c>
      <c r="AQ419">
        <v>0</v>
      </c>
      <c r="AR419">
        <v>0</v>
      </c>
      <c r="AS419">
        <v>0</v>
      </c>
      <c r="AT419">
        <v>0</v>
      </c>
      <c r="AU419">
        <v>13702577.23</v>
      </c>
    </row>
    <row r="420" spans="1:47" ht="15" x14ac:dyDescent="0.25">
      <c r="A420" t="s">
        <v>1202</v>
      </c>
      <c r="B420" t="s">
        <v>671</v>
      </c>
      <c r="C420" t="s">
        <v>665</v>
      </c>
      <c r="D420"/>
      <c r="E420">
        <v>97.551000000000002</v>
      </c>
      <c r="F420" t="s">
        <v>1538</v>
      </c>
      <c r="G420">
        <v>446417</v>
      </c>
      <c r="H420">
        <v>0.30725788450610658</v>
      </c>
      <c r="I420">
        <v>358800</v>
      </c>
      <c r="J420">
        <v>0</v>
      </c>
      <c r="K420">
        <v>0.71329438087304053</v>
      </c>
      <c r="L420" s="126">
        <v>149331.7279</v>
      </c>
      <c r="M420">
        <v>39129</v>
      </c>
      <c r="N420">
        <v>15</v>
      </c>
      <c r="O420">
        <v>7.7799999999999994</v>
      </c>
      <c r="P420">
        <v>0</v>
      </c>
      <c r="Q420">
        <v>11.409999999999997</v>
      </c>
      <c r="R420">
        <v>8833.9</v>
      </c>
      <c r="S420">
        <v>1510.6186769999999</v>
      </c>
      <c r="T420">
        <v>1737.8763244386901</v>
      </c>
      <c r="U420">
        <v>0.22359888974151701</v>
      </c>
      <c r="V420">
        <v>0.114689007648222</v>
      </c>
      <c r="W420">
        <v>7.9437651491449206E-3</v>
      </c>
      <c r="X420">
        <v>7678.7</v>
      </c>
      <c r="Y420">
        <v>85.72</v>
      </c>
      <c r="Z420">
        <v>54835.324136724201</v>
      </c>
      <c r="AA420">
        <v>13.285714285714299</v>
      </c>
      <c r="AB420">
        <v>17.622709717685488</v>
      </c>
      <c r="AC420">
        <v>7</v>
      </c>
      <c r="AD420">
        <v>215.80266814285713</v>
      </c>
      <c r="AE420">
        <v>0.50939999999999996</v>
      </c>
      <c r="AF420">
        <v>0.11499169199157457</v>
      </c>
      <c r="AG420">
        <v>0.17513349208764903</v>
      </c>
      <c r="AH420">
        <v>0.29479276406230376</v>
      </c>
      <c r="AI420">
        <v>156.59742832638102</v>
      </c>
      <c r="AJ420">
        <v>5.50131430214027</v>
      </c>
      <c r="AK420">
        <v>1.1896203906847764</v>
      </c>
      <c r="AL420">
        <v>2.8172023047104529</v>
      </c>
      <c r="AM420">
        <v>2</v>
      </c>
      <c r="AN420">
        <v>0.943979426000223</v>
      </c>
      <c r="AO420">
        <v>61</v>
      </c>
      <c r="AP420">
        <v>0.15633937082936131</v>
      </c>
      <c r="AQ420">
        <v>15.25</v>
      </c>
      <c r="AR420">
        <v>2.0936660428363485</v>
      </c>
      <c r="AS420">
        <v>46680.030000000028</v>
      </c>
      <c r="AT420">
        <v>0.77125868726285962</v>
      </c>
      <c r="AU420">
        <v>13344682.130000001</v>
      </c>
    </row>
    <row r="421" spans="1:47" ht="15" x14ac:dyDescent="0.25">
      <c r="A421" t="s">
        <v>1203</v>
      </c>
      <c r="B421" t="s">
        <v>672</v>
      </c>
      <c r="C421" t="s">
        <v>665</v>
      </c>
      <c r="D421"/>
      <c r="E421">
        <v>101.905</v>
      </c>
      <c r="F421" t="s">
        <v>1538</v>
      </c>
      <c r="G421">
        <v>383111</v>
      </c>
      <c r="H421">
        <v>0.95893476571292335</v>
      </c>
      <c r="I421">
        <v>417379</v>
      </c>
      <c r="J421">
        <v>0</v>
      </c>
      <c r="K421">
        <v>0.75863141243575893</v>
      </c>
      <c r="L421" s="126">
        <v>199459.85750000001</v>
      </c>
      <c r="M421">
        <v>43134</v>
      </c>
      <c r="N421">
        <v>2</v>
      </c>
      <c r="O421">
        <v>1</v>
      </c>
      <c r="P421">
        <v>0</v>
      </c>
      <c r="Q421">
        <v>20.730000000000004</v>
      </c>
      <c r="R421">
        <v>11466.6</v>
      </c>
      <c r="S421">
        <v>417.10369100000003</v>
      </c>
      <c r="T421">
        <v>476.99356944643802</v>
      </c>
      <c r="U421">
        <v>0.125690729023062</v>
      </c>
      <c r="V421">
        <v>0.13815415505397699</v>
      </c>
      <c r="W421">
        <v>0</v>
      </c>
      <c r="X421">
        <v>10026.9</v>
      </c>
      <c r="Y421">
        <v>33.33</v>
      </c>
      <c r="Z421">
        <v>53809.114911491102</v>
      </c>
      <c r="AA421">
        <v>16.119047619047599</v>
      </c>
      <c r="AB421">
        <v>12.514362166216623</v>
      </c>
      <c r="AC421">
        <v>5</v>
      </c>
      <c r="AD421">
        <v>83.420738200000002</v>
      </c>
      <c r="AE421">
        <v>0.432</v>
      </c>
      <c r="AF421">
        <v>0.11975647435081802</v>
      </c>
      <c r="AG421">
        <v>0.16595444661470524</v>
      </c>
      <c r="AH421">
        <v>0.28826133080844052</v>
      </c>
      <c r="AI421">
        <v>318.74568091510844</v>
      </c>
      <c r="AJ421">
        <v>3.9717524633320798</v>
      </c>
      <c r="AK421">
        <v>1.0642459571267393</v>
      </c>
      <c r="AL421">
        <v>2.2577182399398272</v>
      </c>
      <c r="AM421">
        <v>0.5</v>
      </c>
      <c r="AN421">
        <v>1.37332136936718</v>
      </c>
      <c r="AO421">
        <v>43</v>
      </c>
      <c r="AP421">
        <v>0</v>
      </c>
      <c r="AQ421">
        <v>5</v>
      </c>
      <c r="AR421">
        <v>0</v>
      </c>
      <c r="AS421">
        <v>23016.540000000008</v>
      </c>
      <c r="AT421">
        <v>0.79616493571938529</v>
      </c>
      <c r="AU421">
        <v>4782756.2699999996</v>
      </c>
    </row>
    <row r="422" spans="1:47" ht="15" x14ac:dyDescent="0.25">
      <c r="A422" t="s">
        <v>1204</v>
      </c>
      <c r="B422" t="s">
        <v>268</v>
      </c>
      <c r="C422" t="s">
        <v>269</v>
      </c>
      <c r="D422"/>
      <c r="E422">
        <v>74.447000000000003</v>
      </c>
      <c r="F422" t="s">
        <v>1538</v>
      </c>
      <c r="G422">
        <v>1078740</v>
      </c>
      <c r="H422">
        <v>0.11966435364632462</v>
      </c>
      <c r="I422">
        <v>1099541</v>
      </c>
      <c r="J422">
        <v>0</v>
      </c>
      <c r="K422">
        <v>0.7156509360796276</v>
      </c>
      <c r="L422" s="126">
        <v>54518.139199999998</v>
      </c>
      <c r="M422">
        <v>25667</v>
      </c>
      <c r="N422">
        <v>18</v>
      </c>
      <c r="O422">
        <v>107.80999999999999</v>
      </c>
      <c r="P422">
        <v>88.96</v>
      </c>
      <c r="Q422">
        <v>-148.41000000000003</v>
      </c>
      <c r="R422">
        <v>11359.9</v>
      </c>
      <c r="S422">
        <v>3025.8507709999999</v>
      </c>
      <c r="T422">
        <v>4355.0336446058709</v>
      </c>
      <c r="U422">
        <v>0.98016618513537401</v>
      </c>
      <c r="V422">
        <v>0.16258297194128199</v>
      </c>
      <c r="W422">
        <v>0.251096224665734</v>
      </c>
      <c r="X422">
        <v>7892.8</v>
      </c>
      <c r="Y422">
        <v>185.65</v>
      </c>
      <c r="Z422">
        <v>61738.5439267439</v>
      </c>
      <c r="AA422">
        <v>11.190954773869299</v>
      </c>
      <c r="AB422">
        <v>16.298684465391865</v>
      </c>
      <c r="AC422">
        <v>19.82</v>
      </c>
      <c r="AD422">
        <v>152.6665373864783</v>
      </c>
      <c r="AE422">
        <v>0.47620000000000001</v>
      </c>
      <c r="AF422">
        <v>0.11085393303367388</v>
      </c>
      <c r="AG422">
        <v>0.17573921403004278</v>
      </c>
      <c r="AH422">
        <v>0.28992734166193468</v>
      </c>
      <c r="AI422">
        <v>179.35121097219505</v>
      </c>
      <c r="AJ422">
        <v>6.3642670401149832</v>
      </c>
      <c r="AK422">
        <v>1.4638096519191435</v>
      </c>
      <c r="AL422">
        <v>3.6251950100425661</v>
      </c>
      <c r="AM422">
        <v>1</v>
      </c>
      <c r="AN422">
        <v>0.864706356069322</v>
      </c>
      <c r="AO422">
        <v>5</v>
      </c>
      <c r="AP422">
        <v>6.2604340567612687E-2</v>
      </c>
      <c r="AQ422">
        <v>219</v>
      </c>
      <c r="AR422">
        <v>2.9134437909780946</v>
      </c>
      <c r="AS422">
        <v>133772.34000000032</v>
      </c>
      <c r="AT422">
        <v>0.75665771599723519</v>
      </c>
      <c r="AU422">
        <v>34373341.390000001</v>
      </c>
    </row>
    <row r="423" spans="1:47" ht="15" x14ac:dyDescent="0.25">
      <c r="A423" t="s">
        <v>1205</v>
      </c>
      <c r="B423" t="s">
        <v>683</v>
      </c>
      <c r="C423" t="s">
        <v>143</v>
      </c>
      <c r="D423"/>
      <c r="E423">
        <v>73.869</v>
      </c>
      <c r="F423" t="s">
        <v>1538</v>
      </c>
      <c r="G423">
        <v>1631380</v>
      </c>
      <c r="H423">
        <v>0.23466923672180215</v>
      </c>
      <c r="I423">
        <v>601956</v>
      </c>
      <c r="J423">
        <v>0</v>
      </c>
      <c r="K423">
        <v>0.62857968797206887</v>
      </c>
      <c r="L423" s="126">
        <v>98964.188099999999</v>
      </c>
      <c r="M423">
        <v>34727</v>
      </c>
      <c r="N423">
        <v>9</v>
      </c>
      <c r="O423">
        <v>35.659999999999997</v>
      </c>
      <c r="P423">
        <v>0</v>
      </c>
      <c r="Q423">
        <v>-35.890000000000015</v>
      </c>
      <c r="R423">
        <v>10715.1</v>
      </c>
      <c r="S423">
        <v>825.35100699999998</v>
      </c>
      <c r="T423">
        <v>1005.0474355720501</v>
      </c>
      <c r="U423">
        <v>0.55455788157777097</v>
      </c>
      <c r="V423">
        <v>0.13780264885531299</v>
      </c>
      <c r="W423">
        <v>0</v>
      </c>
      <c r="X423">
        <v>8799.3000000000011</v>
      </c>
      <c r="Y423">
        <v>55</v>
      </c>
      <c r="Z423">
        <v>52223.3272727273</v>
      </c>
      <c r="AA423">
        <v>10.035087719298199</v>
      </c>
      <c r="AB423">
        <v>15.006381945454546</v>
      </c>
      <c r="AC423">
        <v>5</v>
      </c>
      <c r="AD423">
        <v>165.0702014</v>
      </c>
      <c r="AE423">
        <v>0.33229999999999998</v>
      </c>
      <c r="AF423">
        <v>0.1252962981074425</v>
      </c>
      <c r="AG423">
        <v>0.180951845450637</v>
      </c>
      <c r="AH423">
        <v>0.31345689798564819</v>
      </c>
      <c r="AI423">
        <v>216.51394192822497</v>
      </c>
      <c r="AJ423">
        <v>4.7495526021264691</v>
      </c>
      <c r="AK423">
        <v>1.4830025181869053</v>
      </c>
      <c r="AL423">
        <v>2.4464515388919978</v>
      </c>
      <c r="AM423">
        <v>3</v>
      </c>
      <c r="AN423">
        <v>1.3099117900112001</v>
      </c>
      <c r="AO423">
        <v>109</v>
      </c>
      <c r="AP423">
        <v>4.0404040404040407E-2</v>
      </c>
      <c r="AQ423">
        <v>4.28</v>
      </c>
      <c r="AR423">
        <v>3.2404010345471894</v>
      </c>
      <c r="AS423">
        <v>-10002.070000000007</v>
      </c>
      <c r="AT423">
        <v>0.48447400890020498</v>
      </c>
      <c r="AU423">
        <v>8843720.4900000002</v>
      </c>
    </row>
    <row r="424" spans="1:47" ht="15" x14ac:dyDescent="0.25">
      <c r="A424" t="s">
        <v>1206</v>
      </c>
      <c r="B424" t="s">
        <v>673</v>
      </c>
      <c r="C424" t="s">
        <v>665</v>
      </c>
      <c r="D424"/>
      <c r="E424">
        <v>97.983000000000004</v>
      </c>
      <c r="F424" t="s">
        <v>1540</v>
      </c>
      <c r="G424">
        <v>796853</v>
      </c>
      <c r="H424">
        <v>0.60184269961728587</v>
      </c>
      <c r="I424">
        <v>776353</v>
      </c>
      <c r="J424">
        <v>0</v>
      </c>
      <c r="K424">
        <v>0.59242574758634658</v>
      </c>
      <c r="L424" s="126">
        <v>184686.3161</v>
      </c>
      <c r="M424">
        <v>39293</v>
      </c>
      <c r="N424">
        <v>23</v>
      </c>
      <c r="O424">
        <v>9.59</v>
      </c>
      <c r="P424">
        <v>0</v>
      </c>
      <c r="Q424">
        <v>-12.019999999999996</v>
      </c>
      <c r="R424">
        <v>11075.2</v>
      </c>
      <c r="S424">
        <v>540.75922500000001</v>
      </c>
      <c r="T424">
        <v>620.80418691640807</v>
      </c>
      <c r="U424">
        <v>0.236884826144205</v>
      </c>
      <c r="V424">
        <v>0.12041611125543</v>
      </c>
      <c r="W424">
        <v>0</v>
      </c>
      <c r="X424">
        <v>9647.2000000000007</v>
      </c>
      <c r="Y424">
        <v>39.840000000000003</v>
      </c>
      <c r="Z424">
        <v>48783.405622490005</v>
      </c>
      <c r="AA424">
        <v>12.537037037036999</v>
      </c>
      <c r="AB424">
        <v>13.573273719879518</v>
      </c>
      <c r="AC424">
        <v>4</v>
      </c>
      <c r="AD424">
        <v>135.18980625</v>
      </c>
      <c r="AE424">
        <v>0.71989999999999998</v>
      </c>
      <c r="AF424">
        <v>0.1094696042591355</v>
      </c>
      <c r="AG424">
        <v>0.17028561978845985</v>
      </c>
      <c r="AH424">
        <v>0.28324214716710155</v>
      </c>
      <c r="AI424">
        <v>226.27630624331928</v>
      </c>
      <c r="AJ424">
        <v>4.8181575011645874</v>
      </c>
      <c r="AK424">
        <v>1.3727402522045422</v>
      </c>
      <c r="AL424">
        <v>2.6653557097441181</v>
      </c>
      <c r="AM424">
        <v>0.5</v>
      </c>
      <c r="AN424">
        <v>1.4478810150939201</v>
      </c>
      <c r="AO424">
        <v>68</v>
      </c>
      <c r="AP424">
        <v>6.25E-2</v>
      </c>
      <c r="AQ424">
        <v>4.5</v>
      </c>
      <c r="AR424">
        <v>1.9940505954049315</v>
      </c>
      <c r="AS424">
        <v>7270.2999999999884</v>
      </c>
      <c r="AT424">
        <v>0.62913602835182536</v>
      </c>
      <c r="AU424">
        <v>5988997.2800000003</v>
      </c>
    </row>
    <row r="425" spans="1:47" ht="15" x14ac:dyDescent="0.25">
      <c r="A425" t="s">
        <v>1207</v>
      </c>
      <c r="B425" t="s">
        <v>609</v>
      </c>
      <c r="C425" t="s">
        <v>139</v>
      </c>
      <c r="D425"/>
      <c r="E425">
        <v>96.803000000000011</v>
      </c>
      <c r="F425" t="s">
        <v>1542</v>
      </c>
      <c r="G425">
        <v>795461</v>
      </c>
      <c r="H425">
        <v>0.414841210538759</v>
      </c>
      <c r="I425">
        <v>825026</v>
      </c>
      <c r="J425">
        <v>0</v>
      </c>
      <c r="K425">
        <v>0.70714530339664061</v>
      </c>
      <c r="L425" s="126">
        <v>191471.82089999999</v>
      </c>
      <c r="M425">
        <v>36043</v>
      </c>
      <c r="N425">
        <v>22</v>
      </c>
      <c r="O425">
        <v>4.88</v>
      </c>
      <c r="P425">
        <v>0</v>
      </c>
      <c r="Q425">
        <v>70.73</v>
      </c>
      <c r="R425">
        <v>10837.5</v>
      </c>
      <c r="S425">
        <v>1065.4056049999999</v>
      </c>
      <c r="T425">
        <v>1258.94648565291</v>
      </c>
      <c r="U425">
        <v>0.299668197259015</v>
      </c>
      <c r="V425">
        <v>0.14514589680612799</v>
      </c>
      <c r="W425">
        <v>1.8772193337578699E-3</v>
      </c>
      <c r="X425">
        <v>9171.5</v>
      </c>
      <c r="Y425">
        <v>58.57</v>
      </c>
      <c r="Z425">
        <v>56118.832166638203</v>
      </c>
      <c r="AA425">
        <v>14.3880597014925</v>
      </c>
      <c r="AB425">
        <v>18.190295458425815</v>
      </c>
      <c r="AC425">
        <v>5.6000000000000005</v>
      </c>
      <c r="AD425">
        <v>190.25100089285712</v>
      </c>
      <c r="AE425">
        <v>0.54259999999999997</v>
      </c>
      <c r="AF425">
        <v>0.11364728519108835</v>
      </c>
      <c r="AG425">
        <v>0.17654305472203072</v>
      </c>
      <c r="AH425">
        <v>0.29322821829916357</v>
      </c>
      <c r="AI425">
        <v>213.08598240385643</v>
      </c>
      <c r="AJ425">
        <v>4.5832860987653232</v>
      </c>
      <c r="AK425">
        <v>0.88805513097791855</v>
      </c>
      <c r="AL425">
        <v>2.9132901952665589</v>
      </c>
      <c r="AM425">
        <v>2</v>
      </c>
      <c r="AN425">
        <v>1.4749482453238401</v>
      </c>
      <c r="AO425">
        <v>161</v>
      </c>
      <c r="AP425">
        <v>0</v>
      </c>
      <c r="AQ425">
        <v>3.27</v>
      </c>
      <c r="AR425">
        <v>3.2725441791996528</v>
      </c>
      <c r="AS425">
        <v>-19060.289999999979</v>
      </c>
      <c r="AT425">
        <v>0.59899461691138955</v>
      </c>
      <c r="AU425">
        <v>11546373.630000001</v>
      </c>
    </row>
    <row r="426" spans="1:47" ht="15" x14ac:dyDescent="0.25">
      <c r="A426" t="s">
        <v>1208</v>
      </c>
      <c r="B426" t="s">
        <v>270</v>
      </c>
      <c r="C426" t="s">
        <v>109</v>
      </c>
      <c r="D426"/>
      <c r="E426">
        <v>90.352000000000004</v>
      </c>
      <c r="F426" t="s">
        <v>1542</v>
      </c>
      <c r="G426">
        <v>-4697173</v>
      </c>
      <c r="H426">
        <v>5.9470237119969918E-3</v>
      </c>
      <c r="I426">
        <v>-3972297</v>
      </c>
      <c r="J426">
        <v>1.4985236485122715E-2</v>
      </c>
      <c r="K426">
        <v>0.80685171938831735</v>
      </c>
      <c r="L426" s="126">
        <v>166481.9742</v>
      </c>
      <c r="M426">
        <v>35372</v>
      </c>
      <c r="N426">
        <v>167</v>
      </c>
      <c r="O426">
        <v>1483.2299999999998</v>
      </c>
      <c r="P426">
        <v>0</v>
      </c>
      <c r="Q426">
        <v>-26.73</v>
      </c>
      <c r="R426">
        <v>13378.300000000001</v>
      </c>
      <c r="S426">
        <v>10829.400087</v>
      </c>
      <c r="T426">
        <v>13529.033795157</v>
      </c>
      <c r="U426">
        <v>0.48466378791385001</v>
      </c>
      <c r="V426">
        <v>0.15034876335897299</v>
      </c>
      <c r="W426">
        <v>2.0070317861920501E-2</v>
      </c>
      <c r="X426">
        <v>10708.7</v>
      </c>
      <c r="Y426">
        <v>760.12</v>
      </c>
      <c r="Z426">
        <v>64493.019523233204</v>
      </c>
      <c r="AA426">
        <v>11.004767580452899</v>
      </c>
      <c r="AB426">
        <v>14.246961120612534</v>
      </c>
      <c r="AC426">
        <v>60.39</v>
      </c>
      <c r="AD426">
        <v>179.32439289617486</v>
      </c>
      <c r="AE426">
        <v>0.29899999999999999</v>
      </c>
      <c r="AF426">
        <v>0.11517493376152579</v>
      </c>
      <c r="AG426">
        <v>0.15220576420564638</v>
      </c>
      <c r="AH426">
        <v>0.27701435853288209</v>
      </c>
      <c r="AI426">
        <v>152.75619948567885</v>
      </c>
      <c r="AJ426">
        <v>6.2237542874207046</v>
      </c>
      <c r="AK426">
        <v>1.2907574876470296</v>
      </c>
      <c r="AL426">
        <v>3.0459483647653509</v>
      </c>
      <c r="AM426">
        <v>3</v>
      </c>
      <c r="AN426">
        <v>0.50610690283514603</v>
      </c>
      <c r="AO426">
        <v>29</v>
      </c>
      <c r="AP426">
        <v>0.22694794147669275</v>
      </c>
      <c r="AQ426">
        <v>90.86</v>
      </c>
      <c r="AR426">
        <v>4.1132644349391736</v>
      </c>
      <c r="AS426">
        <v>252462.8200000003</v>
      </c>
      <c r="AT426">
        <v>0.52844827338567024</v>
      </c>
      <c r="AU426">
        <v>144878748.56999999</v>
      </c>
    </row>
    <row r="427" spans="1:47" ht="15" x14ac:dyDescent="0.25">
      <c r="A427" t="s">
        <v>1209</v>
      </c>
      <c r="B427" t="s">
        <v>533</v>
      </c>
      <c r="C427" t="s">
        <v>246</v>
      </c>
      <c r="D427"/>
      <c r="E427">
        <v>93.263000000000005</v>
      </c>
      <c r="F427" t="s">
        <v>1538</v>
      </c>
      <c r="G427">
        <v>1589078</v>
      </c>
      <c r="H427">
        <v>0.64444531388485216</v>
      </c>
      <c r="I427">
        <v>1589078</v>
      </c>
      <c r="J427">
        <v>4.9078072871918E-3</v>
      </c>
      <c r="K427">
        <v>0.62045923603374264</v>
      </c>
      <c r="L427" s="126">
        <v>213242.2219</v>
      </c>
      <c r="M427">
        <v>37091</v>
      </c>
      <c r="N427">
        <v>21</v>
      </c>
      <c r="O427">
        <v>18.760000000000002</v>
      </c>
      <c r="P427">
        <v>0</v>
      </c>
      <c r="Q427">
        <v>24.9</v>
      </c>
      <c r="R427">
        <v>12779.300000000001</v>
      </c>
      <c r="S427">
        <v>828.15913399999999</v>
      </c>
      <c r="T427">
        <v>986.21323603228598</v>
      </c>
      <c r="U427">
        <v>0.40693288905994202</v>
      </c>
      <c r="V427">
        <v>0.14433746739307199</v>
      </c>
      <c r="W427">
        <v>6.0374869934115803E-3</v>
      </c>
      <c r="X427">
        <v>10731.2</v>
      </c>
      <c r="Y427">
        <v>62.25</v>
      </c>
      <c r="Z427">
        <v>48497.542168674699</v>
      </c>
      <c r="AA427">
        <v>5.015625</v>
      </c>
      <c r="AB427">
        <v>13.30376118875502</v>
      </c>
      <c r="AC427">
        <v>6.5</v>
      </c>
      <c r="AD427">
        <v>127.40909753846154</v>
      </c>
      <c r="AE427">
        <v>0.65339999999999998</v>
      </c>
      <c r="AF427">
        <v>0.13065091010230825</v>
      </c>
      <c r="AG427">
        <v>0.14503502579482344</v>
      </c>
      <c r="AH427">
        <v>0.28328508583915968</v>
      </c>
      <c r="AI427">
        <v>251.10149905078509</v>
      </c>
      <c r="AJ427">
        <v>4.140863035700546</v>
      </c>
      <c r="AK427">
        <v>1.367385165807494</v>
      </c>
      <c r="AL427">
        <v>2.0824051223359237</v>
      </c>
      <c r="AM427">
        <v>2.4</v>
      </c>
      <c r="AN427">
        <v>1.4194429358577501</v>
      </c>
      <c r="AO427">
        <v>146</v>
      </c>
      <c r="AP427">
        <v>8.5910652920962206E-3</v>
      </c>
      <c r="AQ427">
        <v>3.94</v>
      </c>
      <c r="AR427">
        <v>3.1057160161010375</v>
      </c>
      <c r="AS427">
        <v>-17348.659999999974</v>
      </c>
      <c r="AT427">
        <v>0.6605949935435691</v>
      </c>
      <c r="AU427">
        <v>10583299.09</v>
      </c>
    </row>
    <row r="428" spans="1:47" ht="15" x14ac:dyDescent="0.25">
      <c r="A428" t="s">
        <v>1210</v>
      </c>
      <c r="B428" t="s">
        <v>383</v>
      </c>
      <c r="C428" t="s">
        <v>384</v>
      </c>
      <c r="D428"/>
      <c r="E428">
        <v>90.131</v>
      </c>
      <c r="F428" t="s">
        <v>1538</v>
      </c>
      <c r="G428">
        <v>450942</v>
      </c>
      <c r="H428">
        <v>0.41248911760002804</v>
      </c>
      <c r="I428">
        <v>67914</v>
      </c>
      <c r="J428">
        <v>0</v>
      </c>
      <c r="K428">
        <v>0.72071860094473394</v>
      </c>
      <c r="L428" s="126">
        <v>128411.49559999999</v>
      </c>
      <c r="M428">
        <v>31731</v>
      </c>
      <c r="N428">
        <v>58</v>
      </c>
      <c r="O428">
        <v>55.41</v>
      </c>
      <c r="P428">
        <v>0</v>
      </c>
      <c r="Q428">
        <v>-182.83</v>
      </c>
      <c r="R428">
        <v>10920.800000000001</v>
      </c>
      <c r="S428">
        <v>1432.030908</v>
      </c>
      <c r="T428">
        <v>1773.14664543411</v>
      </c>
      <c r="U428">
        <v>0.46903226127853898</v>
      </c>
      <c r="V428">
        <v>0.210908093053533</v>
      </c>
      <c r="W428">
        <v>1.6634438451659499E-3</v>
      </c>
      <c r="X428">
        <v>8819.8000000000011</v>
      </c>
      <c r="Y428">
        <v>103.13</v>
      </c>
      <c r="Z428">
        <v>49735.557063899905</v>
      </c>
      <c r="AA428">
        <v>13.8867924528302</v>
      </c>
      <c r="AB428">
        <v>13.885687074566082</v>
      </c>
      <c r="AC428">
        <v>15.4</v>
      </c>
      <c r="AD428">
        <v>92.989019999999996</v>
      </c>
      <c r="AE428">
        <v>0.66449999999999998</v>
      </c>
      <c r="AF428">
        <v>0.1034751250283199</v>
      </c>
      <c r="AG428">
        <v>0.20677233201891035</v>
      </c>
      <c r="AH428">
        <v>0.31194661735044654</v>
      </c>
      <c r="AI428">
        <v>177.4682366003793</v>
      </c>
      <c r="AJ428">
        <v>5.5487533249390095</v>
      </c>
      <c r="AK428">
        <v>1.5015592586763202</v>
      </c>
      <c r="AL428">
        <v>2.8814504997245609</v>
      </c>
      <c r="AM428">
        <v>1.5</v>
      </c>
      <c r="AN428">
        <v>1.17852517870518</v>
      </c>
      <c r="AO428">
        <v>178</v>
      </c>
      <c r="AP428">
        <v>1.8995929443690638E-2</v>
      </c>
      <c r="AQ428">
        <v>3.79</v>
      </c>
      <c r="AR428">
        <v>0.62156317080221191</v>
      </c>
      <c r="AS428">
        <v>-27249.369999999995</v>
      </c>
      <c r="AT428">
        <v>0.59883871972654068</v>
      </c>
      <c r="AU428">
        <v>15638856.390000001</v>
      </c>
    </row>
    <row r="429" spans="1:47" ht="15" x14ac:dyDescent="0.25">
      <c r="A429" t="s">
        <v>1211</v>
      </c>
      <c r="B429" t="s">
        <v>477</v>
      </c>
      <c r="C429" t="s">
        <v>204</v>
      </c>
      <c r="D429"/>
      <c r="E429">
        <v>85.736000000000004</v>
      </c>
      <c r="F429" t="s">
        <v>1538</v>
      </c>
      <c r="G429">
        <v>-507061</v>
      </c>
      <c r="H429">
        <v>2.0195276429014135E-2</v>
      </c>
      <c r="I429">
        <v>-617715</v>
      </c>
      <c r="J429">
        <v>0</v>
      </c>
      <c r="K429">
        <v>0.82079896179115019</v>
      </c>
      <c r="L429" s="126">
        <v>227663.0307</v>
      </c>
      <c r="M429">
        <v>0</v>
      </c>
      <c r="N429">
        <v>17</v>
      </c>
      <c r="O429">
        <v>38.019999999999996</v>
      </c>
      <c r="P429">
        <v>0</v>
      </c>
      <c r="Q429">
        <v>389.74</v>
      </c>
      <c r="R429">
        <v>10908.6</v>
      </c>
      <c r="S429">
        <v>2167.1223970000001</v>
      </c>
      <c r="T429">
        <v>2608.63716211782</v>
      </c>
      <c r="U429">
        <v>0.32775014368512401</v>
      </c>
      <c r="V429">
        <v>0.115801224862704</v>
      </c>
      <c r="W429">
        <v>5.9987382429327503E-3</v>
      </c>
      <c r="X429">
        <v>9062.3000000000011</v>
      </c>
      <c r="Y429">
        <v>131.12</v>
      </c>
      <c r="Z429">
        <v>60279.3119280049</v>
      </c>
      <c r="AA429">
        <v>0.22388059701492502</v>
      </c>
      <c r="AB429">
        <v>16.527779110738255</v>
      </c>
      <c r="AC429">
        <v>14.8</v>
      </c>
      <c r="AD429">
        <v>146.4271889864865</v>
      </c>
      <c r="AE429">
        <v>0.29899999999999999</v>
      </c>
      <c r="AF429">
        <v>0.10753186699421324</v>
      </c>
      <c r="AG429">
        <v>0.13908464596224446</v>
      </c>
      <c r="AH429">
        <v>0.25412234376919279</v>
      </c>
      <c r="AI429">
        <v>161.85703238800497</v>
      </c>
      <c r="AJ429">
        <v>4.8144109144610052</v>
      </c>
      <c r="AK429">
        <v>1.0006016580949013</v>
      </c>
      <c r="AL429">
        <v>2.3210379913560115</v>
      </c>
      <c r="AM429">
        <v>4</v>
      </c>
      <c r="AN429">
        <v>1.0908227387731</v>
      </c>
      <c r="AO429">
        <v>49</v>
      </c>
      <c r="AP429">
        <v>6.308851224105462E-2</v>
      </c>
      <c r="AQ429">
        <v>19.86</v>
      </c>
      <c r="AR429">
        <v>3.5400216806076341</v>
      </c>
      <c r="AS429">
        <v>102138.14000000001</v>
      </c>
      <c r="AT429">
        <v>0.49199651489120139</v>
      </c>
      <c r="AU429">
        <v>23640373.82</v>
      </c>
    </row>
    <row r="430" spans="1:47" ht="15" x14ac:dyDescent="0.25">
      <c r="A430" t="s">
        <v>1212</v>
      </c>
      <c r="B430" t="s">
        <v>399</v>
      </c>
      <c r="C430" t="s">
        <v>164</v>
      </c>
      <c r="D430"/>
      <c r="E430">
        <v>80.512</v>
      </c>
      <c r="F430" t="s">
        <v>1538</v>
      </c>
      <c r="G430">
        <v>450115</v>
      </c>
      <c r="H430">
        <v>0.36808818119435049</v>
      </c>
      <c r="I430">
        <v>325621</v>
      </c>
      <c r="J430">
        <v>7.5244663742613004E-3</v>
      </c>
      <c r="K430">
        <v>0.64812271327724857</v>
      </c>
      <c r="L430" s="126">
        <v>197193.78090000001</v>
      </c>
      <c r="M430">
        <v>31915</v>
      </c>
      <c r="N430">
        <v>7</v>
      </c>
      <c r="O430">
        <v>22.54</v>
      </c>
      <c r="P430">
        <v>0</v>
      </c>
      <c r="Q430">
        <v>336.27</v>
      </c>
      <c r="R430">
        <v>10114.5</v>
      </c>
      <c r="S430">
        <v>770.28368899999998</v>
      </c>
      <c r="T430">
        <v>957.28584750136702</v>
      </c>
      <c r="U430">
        <v>0.80184860437827599</v>
      </c>
      <c r="V430">
        <v>0.12000495832906</v>
      </c>
      <c r="W430">
        <v>0</v>
      </c>
      <c r="X430">
        <v>8138.6</v>
      </c>
      <c r="Y430">
        <v>46.67</v>
      </c>
      <c r="Z430">
        <v>51528.412256267402</v>
      </c>
      <c r="AA430">
        <v>11.714285714285699</v>
      </c>
      <c r="AB430">
        <v>16.504900128562245</v>
      </c>
      <c r="AC430">
        <v>7</v>
      </c>
      <c r="AD430">
        <v>110.040527</v>
      </c>
      <c r="AE430">
        <v>0.8085</v>
      </c>
      <c r="AF430">
        <v>0.11232707806218609</v>
      </c>
      <c r="AG430">
        <v>0.171827971038262</v>
      </c>
      <c r="AH430">
        <v>0.28881734070431397</v>
      </c>
      <c r="AI430">
        <v>193.41445512550638</v>
      </c>
      <c r="AJ430">
        <v>5.1544717553562807</v>
      </c>
      <c r="AK430">
        <v>1.7047929979058154</v>
      </c>
      <c r="AL430">
        <v>2.8082471943295926</v>
      </c>
      <c r="AM430">
        <v>2</v>
      </c>
      <c r="AN430">
        <v>1.2626658492877201</v>
      </c>
      <c r="AO430">
        <v>34</v>
      </c>
      <c r="AP430">
        <v>9.3283582089552231E-3</v>
      </c>
      <c r="AQ430">
        <v>15.41</v>
      </c>
      <c r="AR430">
        <v>2.1812773203746794</v>
      </c>
      <c r="AS430">
        <v>405.07000000000698</v>
      </c>
      <c r="AT430">
        <v>0.70027590979030996</v>
      </c>
      <c r="AU430">
        <v>7791005.5499999998</v>
      </c>
    </row>
    <row r="431" spans="1:47" ht="15" x14ac:dyDescent="0.25">
      <c r="A431" t="s">
        <v>1213</v>
      </c>
      <c r="B431" t="s">
        <v>555</v>
      </c>
      <c r="C431" t="s">
        <v>269</v>
      </c>
      <c r="D431"/>
      <c r="E431">
        <v>97.184000000000012</v>
      </c>
      <c r="F431" t="s">
        <v>1538</v>
      </c>
      <c r="G431">
        <v>916788</v>
      </c>
      <c r="H431">
        <v>0.81607893963139255</v>
      </c>
      <c r="I431">
        <v>916788</v>
      </c>
      <c r="J431">
        <v>0</v>
      </c>
      <c r="K431">
        <v>0.71527864887625914</v>
      </c>
      <c r="L431" s="126">
        <v>241422.2029</v>
      </c>
      <c r="M431">
        <v>43501</v>
      </c>
      <c r="N431">
        <v>12</v>
      </c>
      <c r="O431">
        <v>13.84</v>
      </c>
      <c r="P431">
        <v>0</v>
      </c>
      <c r="Q431">
        <v>-27.04</v>
      </c>
      <c r="R431">
        <v>14563</v>
      </c>
      <c r="S431">
        <v>1694.1000959999999</v>
      </c>
      <c r="T431">
        <v>1941.21810523517</v>
      </c>
      <c r="U431">
        <v>0.25667717157133102</v>
      </c>
      <c r="V431">
        <v>9.6230087221481395E-2</v>
      </c>
      <c r="W431">
        <v>4.0915290167128401E-2</v>
      </c>
      <c r="X431">
        <v>12709.1</v>
      </c>
      <c r="Y431">
        <v>103.81</v>
      </c>
      <c r="Z431">
        <v>69171.457470378606</v>
      </c>
      <c r="AA431">
        <v>11.540540540540499</v>
      </c>
      <c r="AB431">
        <v>16.319237992486272</v>
      </c>
      <c r="AC431">
        <v>15.5</v>
      </c>
      <c r="AD431">
        <v>109.29678038709677</v>
      </c>
      <c r="AE431">
        <v>0.31009999999999999</v>
      </c>
      <c r="AF431">
        <v>0.11788409037573318</v>
      </c>
      <c r="AG431">
        <v>0.11647082362498917</v>
      </c>
      <c r="AH431">
        <v>0.24281004594374292</v>
      </c>
      <c r="AI431">
        <v>407.29588625204826</v>
      </c>
      <c r="AJ431">
        <v>4.9302068840579709</v>
      </c>
      <c r="AK431">
        <v>1.2712523623188405</v>
      </c>
      <c r="AL431">
        <v>3.0200248695652174</v>
      </c>
      <c r="AM431">
        <v>0</v>
      </c>
      <c r="AN431">
        <v>0.97136588471583996</v>
      </c>
      <c r="AO431">
        <v>24</v>
      </c>
      <c r="AP431">
        <v>7.6086956521739134E-3</v>
      </c>
      <c r="AQ431">
        <v>32.92</v>
      </c>
      <c r="AR431">
        <v>4.9272687551044223</v>
      </c>
      <c r="AS431">
        <v>-134475.58000000007</v>
      </c>
      <c r="AT431">
        <v>0.43043173550734781</v>
      </c>
      <c r="AU431">
        <v>24671208.75</v>
      </c>
    </row>
    <row r="432" spans="1:47" ht="15" x14ac:dyDescent="0.25">
      <c r="A432" t="s">
        <v>1214</v>
      </c>
      <c r="B432" t="s">
        <v>717</v>
      </c>
      <c r="C432" t="s">
        <v>100</v>
      </c>
      <c r="D432"/>
      <c r="E432">
        <v>98.05</v>
      </c>
      <c r="F432" t="s">
        <v>1539</v>
      </c>
      <c r="G432">
        <v>804494</v>
      </c>
      <c r="H432">
        <v>0.45889499881435231</v>
      </c>
      <c r="I432">
        <v>672624</v>
      </c>
      <c r="J432">
        <v>1.4339099739382272E-2</v>
      </c>
      <c r="K432">
        <v>0.80739088950550064</v>
      </c>
      <c r="L432" s="126">
        <v>124728.9819</v>
      </c>
      <c r="M432">
        <v>35703</v>
      </c>
      <c r="N432">
        <v>45</v>
      </c>
      <c r="O432">
        <v>59.669999999999987</v>
      </c>
      <c r="P432">
        <v>0</v>
      </c>
      <c r="Q432">
        <v>205.78</v>
      </c>
      <c r="R432">
        <v>9344.7000000000007</v>
      </c>
      <c r="S432">
        <v>4748.7305809999998</v>
      </c>
      <c r="T432">
        <v>5533.9322717631703</v>
      </c>
      <c r="U432">
        <v>0.3679867558694</v>
      </c>
      <c r="V432">
        <v>0.10403901349483601</v>
      </c>
      <c r="W432">
        <v>5.3459261516272602E-3</v>
      </c>
      <c r="X432">
        <v>8018.8</v>
      </c>
      <c r="Y432">
        <v>277.33</v>
      </c>
      <c r="Z432">
        <v>61008.909962860103</v>
      </c>
      <c r="AA432">
        <v>8.4413793103448302</v>
      </c>
      <c r="AB432">
        <v>17.123032419860817</v>
      </c>
      <c r="AC432">
        <v>27</v>
      </c>
      <c r="AD432">
        <v>175.8789104074074</v>
      </c>
      <c r="AE432">
        <v>0.40970000000000001</v>
      </c>
      <c r="AF432">
        <v>0.11114479110986264</v>
      </c>
      <c r="AG432">
        <v>0.12388595571314004</v>
      </c>
      <c r="AH432">
        <v>0.23852477848960682</v>
      </c>
      <c r="AI432">
        <v>141.14108782706703</v>
      </c>
      <c r="AJ432">
        <v>5.2043533445432315</v>
      </c>
      <c r="AK432">
        <v>1.2178129657839494</v>
      </c>
      <c r="AL432">
        <v>3.0367614634139062</v>
      </c>
      <c r="AM432">
        <v>1.5</v>
      </c>
      <c r="AN432">
        <v>0.86882653470245697</v>
      </c>
      <c r="AO432">
        <v>24</v>
      </c>
      <c r="AP432">
        <v>2.4757129426512064E-2</v>
      </c>
      <c r="AQ432">
        <v>103.79</v>
      </c>
      <c r="AR432">
        <v>2.3888873018427619</v>
      </c>
      <c r="AS432">
        <v>20381.629999999888</v>
      </c>
      <c r="AT432">
        <v>0.60374731403051851</v>
      </c>
      <c r="AU432">
        <v>44375315.469999999</v>
      </c>
    </row>
    <row r="433" spans="1:47" ht="15" x14ac:dyDescent="0.25">
      <c r="A433" t="s">
        <v>1215</v>
      </c>
      <c r="B433" t="s">
        <v>385</v>
      </c>
      <c r="C433" t="s">
        <v>124</v>
      </c>
      <c r="D433"/>
      <c r="E433">
        <v>101.45400000000001</v>
      </c>
      <c r="F433" t="s">
        <v>1538</v>
      </c>
      <c r="G433">
        <v>2137324</v>
      </c>
      <c r="H433">
        <v>0.14644812462787421</v>
      </c>
      <c r="I433">
        <v>2171424</v>
      </c>
      <c r="J433">
        <v>6.8899613809662438E-3</v>
      </c>
      <c r="K433">
        <v>0.76913139283982901</v>
      </c>
      <c r="L433" s="126">
        <v>165117.80499999999</v>
      </c>
      <c r="M433">
        <v>58093</v>
      </c>
      <c r="N433">
        <v>54</v>
      </c>
      <c r="O433">
        <v>61.77</v>
      </c>
      <c r="P433">
        <v>0</v>
      </c>
      <c r="Q433">
        <v>-28.04</v>
      </c>
      <c r="R433">
        <v>10283.4</v>
      </c>
      <c r="S433">
        <v>4734.3172519999998</v>
      </c>
      <c r="T433">
        <v>5401.7855512213901</v>
      </c>
      <c r="U433">
        <v>0.10985991798084099</v>
      </c>
      <c r="V433">
        <v>8.6603826946069704E-2</v>
      </c>
      <c r="W433">
        <v>5.75996274615523E-3</v>
      </c>
      <c r="X433">
        <v>9012.7000000000007</v>
      </c>
      <c r="Y433">
        <v>276.95999999999998</v>
      </c>
      <c r="Z433">
        <v>61739.926343154199</v>
      </c>
      <c r="AA433">
        <v>10.301418439716299</v>
      </c>
      <c r="AB433">
        <v>17.093866450028887</v>
      </c>
      <c r="AC433">
        <v>28.5</v>
      </c>
      <c r="AD433">
        <v>166.11639480701754</v>
      </c>
      <c r="AE433">
        <v>0.59809999999999997</v>
      </c>
      <c r="AF433">
        <v>0.1156710197753639</v>
      </c>
      <c r="AG433">
        <v>0.14295202252645914</v>
      </c>
      <c r="AH433">
        <v>0.2632640587086979</v>
      </c>
      <c r="AI433">
        <v>149.27157653016533</v>
      </c>
      <c r="AJ433">
        <v>6.0148725978103839</v>
      </c>
      <c r="AK433">
        <v>1.3234204661390494</v>
      </c>
      <c r="AL433">
        <v>3.1631055654529017</v>
      </c>
      <c r="AM433">
        <v>2.4</v>
      </c>
      <c r="AN433">
        <v>1.18255870414756</v>
      </c>
      <c r="AO433">
        <v>28</v>
      </c>
      <c r="AP433">
        <v>0.10401529636711281</v>
      </c>
      <c r="AQ433">
        <v>85.36</v>
      </c>
      <c r="AR433">
        <v>1.5263305628958206</v>
      </c>
      <c r="AS433">
        <v>26509.480000000214</v>
      </c>
      <c r="AT433">
        <v>0.4625939813690092</v>
      </c>
      <c r="AU433">
        <v>48684664.619999997</v>
      </c>
    </row>
    <row r="434" spans="1:47" ht="15" x14ac:dyDescent="0.25">
      <c r="A434" t="s">
        <v>1216</v>
      </c>
      <c r="B434" t="s">
        <v>498</v>
      </c>
      <c r="C434" t="s">
        <v>392</v>
      </c>
      <c r="D434"/>
      <c r="E434">
        <v>99.085000000000008</v>
      </c>
      <c r="F434" t="s">
        <v>1538</v>
      </c>
      <c r="G434">
        <v>36710</v>
      </c>
      <c r="H434">
        <v>0.17202689521075107</v>
      </c>
      <c r="I434">
        <v>20690</v>
      </c>
      <c r="J434">
        <v>4.4357231180145926E-4</v>
      </c>
      <c r="K434">
        <v>0.77426032271360457</v>
      </c>
      <c r="L434" s="126">
        <v>157002.03349999999</v>
      </c>
      <c r="M434">
        <v>39668</v>
      </c>
      <c r="N434">
        <v>16</v>
      </c>
      <c r="O434">
        <v>2.79</v>
      </c>
      <c r="P434">
        <v>0</v>
      </c>
      <c r="Q434">
        <v>156.47999999999999</v>
      </c>
      <c r="R434">
        <v>10001.700000000001</v>
      </c>
      <c r="S434">
        <v>485.79971899999998</v>
      </c>
      <c r="T434">
        <v>544.71142347175203</v>
      </c>
      <c r="U434">
        <v>0.15900486142520801</v>
      </c>
      <c r="V434">
        <v>0.106365687296744</v>
      </c>
      <c r="W434">
        <v>0</v>
      </c>
      <c r="X434">
        <v>8920</v>
      </c>
      <c r="Y434">
        <v>34.270000000000003</v>
      </c>
      <c r="Z434">
        <v>56560.243799241296</v>
      </c>
      <c r="AA434">
        <v>15.068181818181799</v>
      </c>
      <c r="AB434">
        <v>14.175655646337903</v>
      </c>
      <c r="AC434">
        <v>6</v>
      </c>
      <c r="AD434">
        <v>80.966619833333326</v>
      </c>
      <c r="AE434">
        <v>0.65339999999999998</v>
      </c>
      <c r="AF434">
        <v>0.13344083812310997</v>
      </c>
      <c r="AG434">
        <v>1.0897611689456231E-2</v>
      </c>
      <c r="AH434">
        <v>0.2542712516061878</v>
      </c>
      <c r="AI434">
        <v>177.79755035222655</v>
      </c>
      <c r="AJ434">
        <v>5.7125383796049745</v>
      </c>
      <c r="AK434">
        <v>0.50946164355014234</v>
      </c>
      <c r="AL434">
        <v>3.8726292634357558</v>
      </c>
      <c r="AM434">
        <v>4</v>
      </c>
      <c r="AN434">
        <v>0.68773168870961399</v>
      </c>
      <c r="AO434">
        <v>36</v>
      </c>
      <c r="AP434">
        <v>0</v>
      </c>
      <c r="AQ434">
        <v>2.44</v>
      </c>
      <c r="AR434">
        <v>3.1071592180700423</v>
      </c>
      <c r="AS434">
        <v>-7229.109999999986</v>
      </c>
      <c r="AT434">
        <v>0.63590448931943955</v>
      </c>
      <c r="AU434">
        <v>4858813.1100000003</v>
      </c>
    </row>
    <row r="435" spans="1:47" ht="15" x14ac:dyDescent="0.25">
      <c r="A435" t="s">
        <v>1217</v>
      </c>
      <c r="B435" t="s">
        <v>484</v>
      </c>
      <c r="C435" t="s">
        <v>216</v>
      </c>
      <c r="D435"/>
      <c r="E435">
        <v>95.207999999999998</v>
      </c>
      <c r="F435" t="s">
        <v>1542</v>
      </c>
      <c r="G435">
        <v>6257894</v>
      </c>
      <c r="H435">
        <v>0.24998743139439344</v>
      </c>
      <c r="I435">
        <v>5865605</v>
      </c>
      <c r="J435">
        <v>0</v>
      </c>
      <c r="K435">
        <v>0.72908690279008148</v>
      </c>
      <c r="L435" s="126">
        <v>108288.3921</v>
      </c>
      <c r="M435">
        <v>51419</v>
      </c>
      <c r="N435">
        <v>0</v>
      </c>
      <c r="O435">
        <v>320.07</v>
      </c>
      <c r="P435">
        <v>0</v>
      </c>
      <c r="Q435">
        <v>-92.93</v>
      </c>
      <c r="R435">
        <v>10873.7</v>
      </c>
      <c r="S435">
        <v>9894.248028</v>
      </c>
      <c r="T435">
        <v>11985.5980582633</v>
      </c>
      <c r="U435">
        <v>0.26457870417153401</v>
      </c>
      <c r="V435">
        <v>0.15116641181495999</v>
      </c>
      <c r="W435">
        <v>3.7067337503781397E-2</v>
      </c>
      <c r="X435">
        <v>8976.3000000000011</v>
      </c>
      <c r="Y435">
        <v>518.62</v>
      </c>
      <c r="Z435">
        <v>68577.177895183399</v>
      </c>
      <c r="AA435">
        <v>12.236889692585901</v>
      </c>
      <c r="AB435">
        <v>19.07803021094443</v>
      </c>
      <c r="AC435">
        <v>66.5</v>
      </c>
      <c r="AD435">
        <v>148.78568463157896</v>
      </c>
      <c r="AE435">
        <v>0.31009999999999999</v>
      </c>
      <c r="AF435">
        <v>0.11442322538103167</v>
      </c>
      <c r="AG435">
        <v>0.13494716225910361</v>
      </c>
      <c r="AH435">
        <v>0.2728136967763829</v>
      </c>
      <c r="AI435">
        <v>161.89315200781218</v>
      </c>
      <c r="AJ435">
        <v>6.6234367662601885</v>
      </c>
      <c r="AK435">
        <v>1.6763759020258944</v>
      </c>
      <c r="AL435">
        <v>3.5531868054345987</v>
      </c>
      <c r="AM435">
        <v>0.5</v>
      </c>
      <c r="AN435">
        <v>1.0540014599535501</v>
      </c>
      <c r="AO435">
        <v>39</v>
      </c>
      <c r="AP435">
        <v>3.6716681376875553E-2</v>
      </c>
      <c r="AQ435">
        <v>128.63999999999999</v>
      </c>
      <c r="AR435">
        <v>3.7539874770198396</v>
      </c>
      <c r="AS435">
        <v>256854.85000000056</v>
      </c>
      <c r="AT435">
        <v>0.58934802716222701</v>
      </c>
      <c r="AU435">
        <v>107586870.27</v>
      </c>
    </row>
    <row r="436" spans="1:47" ht="15" x14ac:dyDescent="0.25">
      <c r="A436" t="s">
        <v>1218</v>
      </c>
      <c r="B436" t="s">
        <v>499</v>
      </c>
      <c r="C436" t="s">
        <v>392</v>
      </c>
      <c r="D436"/>
      <c r="E436">
        <v>96.078000000000003</v>
      </c>
      <c r="F436" t="s">
        <v>1539</v>
      </c>
      <c r="G436">
        <v>859158</v>
      </c>
      <c r="H436">
        <v>0.24155346844320616</v>
      </c>
      <c r="I436">
        <v>863144</v>
      </c>
      <c r="J436">
        <v>0</v>
      </c>
      <c r="K436">
        <v>0.70503339146473454</v>
      </c>
      <c r="L436" s="126">
        <v>133996.94839999999</v>
      </c>
      <c r="M436">
        <v>35971</v>
      </c>
      <c r="N436">
        <v>52</v>
      </c>
      <c r="O436">
        <v>24.310000000000002</v>
      </c>
      <c r="P436">
        <v>0</v>
      </c>
      <c r="Q436">
        <v>-46.769999999999996</v>
      </c>
      <c r="R436">
        <v>10091.800000000001</v>
      </c>
      <c r="S436">
        <v>1266.3319300000001</v>
      </c>
      <c r="T436">
        <v>1555.7997985393699</v>
      </c>
      <c r="U436">
        <v>0.37740772831969899</v>
      </c>
      <c r="V436">
        <v>0.16729943941317199</v>
      </c>
      <c r="W436">
        <v>1.42948981788685E-2</v>
      </c>
      <c r="X436">
        <v>8214.2000000000007</v>
      </c>
      <c r="Y436">
        <v>78.06</v>
      </c>
      <c r="Z436">
        <v>55326.6193953369</v>
      </c>
      <c r="AA436">
        <v>15.435294117647098</v>
      </c>
      <c r="AB436">
        <v>16.222545862157315</v>
      </c>
      <c r="AC436">
        <v>10.5</v>
      </c>
      <c r="AD436">
        <v>120.60304095238095</v>
      </c>
      <c r="AE436">
        <v>0.29899999999999999</v>
      </c>
      <c r="AF436">
        <v>0.11738903263610459</v>
      </c>
      <c r="AG436">
        <v>0.18081153098397226</v>
      </c>
      <c r="AH436">
        <v>0.30475193262959616</v>
      </c>
      <c r="AI436">
        <v>207.59564990199686</v>
      </c>
      <c r="AJ436">
        <v>5.0282882248892102</v>
      </c>
      <c r="AK436">
        <v>1.5405132282176617</v>
      </c>
      <c r="AL436">
        <v>1.7767460296327291</v>
      </c>
      <c r="AM436">
        <v>0.5</v>
      </c>
      <c r="AN436">
        <v>1.43036480751772</v>
      </c>
      <c r="AO436">
        <v>74</v>
      </c>
      <c r="AP436">
        <v>5.0974512743628186E-2</v>
      </c>
      <c r="AQ436">
        <v>8.16</v>
      </c>
      <c r="AR436">
        <v>2.5443779104156588</v>
      </c>
      <c r="AS436">
        <v>-52565.75</v>
      </c>
      <c r="AT436">
        <v>0.49836415673767648</v>
      </c>
      <c r="AU436">
        <v>12779586.359999999</v>
      </c>
    </row>
    <row r="437" spans="1:47" ht="15" x14ac:dyDescent="0.25">
      <c r="A437" t="s">
        <v>1219</v>
      </c>
      <c r="B437" t="s">
        <v>271</v>
      </c>
      <c r="C437" t="s">
        <v>272</v>
      </c>
      <c r="D437"/>
      <c r="E437">
        <v>84.02</v>
      </c>
      <c r="F437" t="s">
        <v>1538</v>
      </c>
      <c r="G437">
        <v>2039147</v>
      </c>
      <c r="H437">
        <v>0.33621484117417672</v>
      </c>
      <c r="I437">
        <v>2304283</v>
      </c>
      <c r="J437">
        <v>0</v>
      </c>
      <c r="K437">
        <v>0.64236562463151359</v>
      </c>
      <c r="L437" s="126">
        <v>102670.2461</v>
      </c>
      <c r="M437">
        <v>29687</v>
      </c>
      <c r="N437">
        <v>58</v>
      </c>
      <c r="O437">
        <v>105.25</v>
      </c>
      <c r="P437">
        <v>0</v>
      </c>
      <c r="Q437">
        <v>-61.219999999999985</v>
      </c>
      <c r="R437">
        <v>10742.5</v>
      </c>
      <c r="S437">
        <v>3220.433798</v>
      </c>
      <c r="T437">
        <v>3842.6495004754802</v>
      </c>
      <c r="U437">
        <v>0.52962996384501404</v>
      </c>
      <c r="V437">
        <v>0.131565064390745</v>
      </c>
      <c r="W437">
        <v>1.19639627505859E-3</v>
      </c>
      <c r="X437">
        <v>9003.1</v>
      </c>
      <c r="Y437">
        <v>180.5</v>
      </c>
      <c r="Z437">
        <v>56695.745152354597</v>
      </c>
      <c r="AA437">
        <v>11.110497237569099</v>
      </c>
      <c r="AB437">
        <v>17.841738493074793</v>
      </c>
      <c r="AC437">
        <v>29</v>
      </c>
      <c r="AD437">
        <v>111.04944131034483</v>
      </c>
      <c r="AE437">
        <v>0.33229999999999998</v>
      </c>
      <c r="AF437">
        <v>0.11343589989147998</v>
      </c>
      <c r="AG437">
        <v>0.17095103521257343</v>
      </c>
      <c r="AH437">
        <v>0.28907443951849265</v>
      </c>
      <c r="AI437">
        <v>173.8219243468516</v>
      </c>
      <c r="AJ437">
        <v>5.1228788528391416</v>
      </c>
      <c r="AK437">
        <v>1.5382828851231374</v>
      </c>
      <c r="AL437">
        <v>2.7948230203900808</v>
      </c>
      <c r="AM437">
        <v>3.3</v>
      </c>
      <c r="AN437">
        <v>1.6467179679294499</v>
      </c>
      <c r="AO437">
        <v>53</v>
      </c>
      <c r="AP437">
        <v>2.7888446215139442E-2</v>
      </c>
      <c r="AQ437">
        <v>41.26</v>
      </c>
      <c r="AR437">
        <v>3.6871367741006407</v>
      </c>
      <c r="AS437">
        <v>39860.35999999987</v>
      </c>
      <c r="AT437">
        <v>0.58140372995247713</v>
      </c>
      <c r="AU437">
        <v>34595572.640000001</v>
      </c>
    </row>
    <row r="438" spans="1:47" ht="15" x14ac:dyDescent="0.25">
      <c r="A438" t="s">
        <v>1220</v>
      </c>
      <c r="B438" t="s">
        <v>718</v>
      </c>
      <c r="C438" t="s">
        <v>100</v>
      </c>
      <c r="D438"/>
      <c r="E438">
        <v>95.981999999999999</v>
      </c>
      <c r="F438" t="s">
        <v>1538</v>
      </c>
      <c r="G438">
        <v>3859347</v>
      </c>
      <c r="H438">
        <v>0.37189586971648547</v>
      </c>
      <c r="I438">
        <v>5274298</v>
      </c>
      <c r="J438">
        <v>0</v>
      </c>
      <c r="K438">
        <v>0.6809722026079329</v>
      </c>
      <c r="L438" s="126">
        <v>147056.33869999999</v>
      </c>
      <c r="M438">
        <v>36566</v>
      </c>
      <c r="N438">
        <v>107</v>
      </c>
      <c r="O438">
        <v>177.17</v>
      </c>
      <c r="P438">
        <v>0</v>
      </c>
      <c r="Q438">
        <v>-93.96</v>
      </c>
      <c r="R438">
        <v>8560</v>
      </c>
      <c r="S438">
        <v>5894.6924950000002</v>
      </c>
      <c r="T438">
        <v>7079.8517785304603</v>
      </c>
      <c r="U438">
        <v>0.44032395281036601</v>
      </c>
      <c r="V438">
        <v>0.122585229783051</v>
      </c>
      <c r="W438">
        <v>9.1877980142202505E-3</v>
      </c>
      <c r="X438">
        <v>7127.1</v>
      </c>
      <c r="Y438">
        <v>311.66000000000003</v>
      </c>
      <c r="Z438">
        <v>49274.064878393096</v>
      </c>
      <c r="AA438">
        <v>10.737569060773499</v>
      </c>
      <c r="AB438">
        <v>18.913856430084063</v>
      </c>
      <c r="AC438">
        <v>30</v>
      </c>
      <c r="AD438">
        <v>196.48974983333335</v>
      </c>
      <c r="AE438">
        <v>0.29899999999999999</v>
      </c>
      <c r="AF438">
        <v>0.10315557364936627</v>
      </c>
      <c r="AG438">
        <v>0.18010181022190269</v>
      </c>
      <c r="AH438">
        <v>0.28788302282543332</v>
      </c>
      <c r="AI438">
        <v>165.06475966733188</v>
      </c>
      <c r="AJ438">
        <v>6.3523721025358526</v>
      </c>
      <c r="AK438">
        <v>1.0164327558103445</v>
      </c>
      <c r="AL438">
        <v>2.6625274253190629</v>
      </c>
      <c r="AM438">
        <v>0</v>
      </c>
      <c r="AN438">
        <v>1.09311193861175</v>
      </c>
      <c r="AO438">
        <v>29</v>
      </c>
      <c r="AP438">
        <v>5.5146055146055147E-2</v>
      </c>
      <c r="AQ438">
        <v>122.24</v>
      </c>
      <c r="AR438">
        <v>3.9893469022183958</v>
      </c>
      <c r="AS438">
        <v>24975.700000000186</v>
      </c>
      <c r="AT438">
        <v>0.54812019502978326</v>
      </c>
      <c r="AU438">
        <v>50458671.560000002</v>
      </c>
    </row>
    <row r="439" spans="1:47" ht="15" x14ac:dyDescent="0.25">
      <c r="A439" t="s">
        <v>1221</v>
      </c>
      <c r="B439" t="s">
        <v>597</v>
      </c>
      <c r="C439" t="s">
        <v>233</v>
      </c>
      <c r="D439"/>
      <c r="E439">
        <v>93.944000000000003</v>
      </c>
      <c r="F439" t="s">
        <v>1538</v>
      </c>
      <c r="G439">
        <v>461439</v>
      </c>
      <c r="H439">
        <v>0.25437622721439723</v>
      </c>
      <c r="I439">
        <v>461439</v>
      </c>
      <c r="J439">
        <v>4.7943138974230982E-3</v>
      </c>
      <c r="K439">
        <v>0.64269003187168283</v>
      </c>
      <c r="L439" s="126">
        <v>158486.64670000001</v>
      </c>
      <c r="M439">
        <v>40776</v>
      </c>
      <c r="N439">
        <v>31</v>
      </c>
      <c r="O439">
        <v>118.97</v>
      </c>
      <c r="P439">
        <v>0</v>
      </c>
      <c r="Q439">
        <v>152.67000000000002</v>
      </c>
      <c r="R439">
        <v>8117.4000000000005</v>
      </c>
      <c r="S439">
        <v>1197.2824869999999</v>
      </c>
      <c r="T439">
        <v>1294.6647954677601</v>
      </c>
      <c r="U439">
        <v>0.31038378739788502</v>
      </c>
      <c r="V439">
        <v>7.0668030193650797E-2</v>
      </c>
      <c r="W439">
        <v>1.0694125297045699E-2</v>
      </c>
      <c r="X439">
        <v>7506.8</v>
      </c>
      <c r="Y439">
        <v>86.52</v>
      </c>
      <c r="Z439">
        <v>47764.227924179402</v>
      </c>
      <c r="AA439">
        <v>8.0111111111111093</v>
      </c>
      <c r="AB439">
        <v>13.838216447064262</v>
      </c>
      <c r="AC439">
        <v>22.5</v>
      </c>
      <c r="AD439">
        <v>53.212554977777778</v>
      </c>
      <c r="AE439">
        <v>0.3987</v>
      </c>
      <c r="AF439">
        <v>0.12900837855902253</v>
      </c>
      <c r="AG439">
        <v>0.12454956246100182</v>
      </c>
      <c r="AH439">
        <v>0.25711597185932911</v>
      </c>
      <c r="AI439">
        <v>175.99355397570432</v>
      </c>
      <c r="AJ439">
        <v>4.1093969076568237</v>
      </c>
      <c r="AK439">
        <v>0.85230203024004103</v>
      </c>
      <c r="AL439">
        <v>2.4017638600187934</v>
      </c>
      <c r="AM439">
        <v>0</v>
      </c>
      <c r="AN439">
        <v>1.6177786452610501</v>
      </c>
      <c r="AO439">
        <v>35</v>
      </c>
      <c r="AP439">
        <v>6.5895953757225428E-2</v>
      </c>
      <c r="AQ439">
        <v>24.54</v>
      </c>
      <c r="AR439">
        <v>3.7770182271621664</v>
      </c>
      <c r="AS439">
        <v>11702.179999999993</v>
      </c>
      <c r="AT439">
        <v>0.54400509892180338</v>
      </c>
      <c r="AU439">
        <v>10371585.15</v>
      </c>
    </row>
    <row r="440" spans="1:47" ht="15" x14ac:dyDescent="0.25">
      <c r="A440" t="s">
        <v>1222</v>
      </c>
      <c r="B440" t="s">
        <v>679</v>
      </c>
      <c r="C440" t="s">
        <v>228</v>
      </c>
      <c r="D440"/>
      <c r="E440">
        <v>90.781000000000006</v>
      </c>
      <c r="F440" t="s">
        <v>1538</v>
      </c>
      <c r="G440">
        <v>546003</v>
      </c>
      <c r="H440">
        <v>0.37311713497376847</v>
      </c>
      <c r="I440">
        <v>748151</v>
      </c>
      <c r="J440">
        <v>0</v>
      </c>
      <c r="K440">
        <v>0.65512286887207449</v>
      </c>
      <c r="L440" s="126">
        <v>110297.50930000001</v>
      </c>
      <c r="M440">
        <v>30428</v>
      </c>
      <c r="N440">
        <v>11</v>
      </c>
      <c r="O440">
        <v>46.879999999999995</v>
      </c>
      <c r="P440">
        <v>0</v>
      </c>
      <c r="Q440">
        <v>79.099999999999994</v>
      </c>
      <c r="R440">
        <v>11777.800000000001</v>
      </c>
      <c r="S440">
        <v>723.140986</v>
      </c>
      <c r="T440">
        <v>874.82448513748113</v>
      </c>
      <c r="U440">
        <v>0.54043345566918299</v>
      </c>
      <c r="V440">
        <v>0.13120334600976399</v>
      </c>
      <c r="W440">
        <v>1.0077463649667899E-2</v>
      </c>
      <c r="X440">
        <v>9735.7000000000007</v>
      </c>
      <c r="Y440">
        <v>56</v>
      </c>
      <c r="Z440">
        <v>49658.678571428602</v>
      </c>
      <c r="AA440">
        <v>12.8333333333333</v>
      </c>
      <c r="AB440">
        <v>12.913231892857143</v>
      </c>
      <c r="AC440">
        <v>7.25</v>
      </c>
      <c r="AD440">
        <v>99.743584275862062</v>
      </c>
      <c r="AE440">
        <v>0.27689999999999998</v>
      </c>
      <c r="AF440">
        <v>0.11391876404873923</v>
      </c>
      <c r="AG440">
        <v>0.17425366405587425</v>
      </c>
      <c r="AH440">
        <v>0.29416069654501575</v>
      </c>
      <c r="AI440">
        <v>210.74175430570878</v>
      </c>
      <c r="AJ440">
        <v>6.1579492900076112</v>
      </c>
      <c r="AK440">
        <v>1.8781481141237304</v>
      </c>
      <c r="AL440">
        <v>2.935968923068847</v>
      </c>
      <c r="AM440">
        <v>0.5</v>
      </c>
      <c r="AN440">
        <v>1.32764773552724</v>
      </c>
      <c r="AO440">
        <v>66</v>
      </c>
      <c r="AP440">
        <v>1.0869565217391304E-2</v>
      </c>
      <c r="AQ440">
        <v>5.0599999999999996</v>
      </c>
      <c r="AR440">
        <v>2.6488517056242222</v>
      </c>
      <c r="AS440">
        <v>24187.059999999998</v>
      </c>
      <c r="AT440">
        <v>0.70752301251652316</v>
      </c>
      <c r="AU440">
        <v>8516985.0500000007</v>
      </c>
    </row>
    <row r="441" spans="1:47" ht="15" x14ac:dyDescent="0.25">
      <c r="A441" t="s">
        <v>1223</v>
      </c>
      <c r="B441" t="s">
        <v>590</v>
      </c>
      <c r="C441" t="s">
        <v>136</v>
      </c>
      <c r="D441"/>
      <c r="E441">
        <v>103.821</v>
      </c>
      <c r="F441" t="s">
        <v>1539</v>
      </c>
      <c r="G441">
        <v>-758801</v>
      </c>
      <c r="H441">
        <v>0.17739924484949743</v>
      </c>
      <c r="I441">
        <v>-275498</v>
      </c>
      <c r="J441">
        <v>2.4461480313030994E-2</v>
      </c>
      <c r="K441">
        <v>0.74607253337686641</v>
      </c>
      <c r="L441" s="126">
        <v>173116.93049999999</v>
      </c>
      <c r="M441">
        <v>45350</v>
      </c>
      <c r="N441">
        <v>27</v>
      </c>
      <c r="O441">
        <v>27.68</v>
      </c>
      <c r="P441">
        <v>0</v>
      </c>
      <c r="Q441">
        <v>-52.18</v>
      </c>
      <c r="R441">
        <v>10985.1</v>
      </c>
      <c r="S441">
        <v>1928.826172</v>
      </c>
      <c r="T441">
        <v>2158.58823802402</v>
      </c>
      <c r="U441">
        <v>0.18719251026421699</v>
      </c>
      <c r="V441">
        <v>7.7565904160699001E-2</v>
      </c>
      <c r="W441">
        <v>9.64578626632198E-3</v>
      </c>
      <c r="X441">
        <v>9815.8000000000011</v>
      </c>
      <c r="Y441">
        <v>113.93</v>
      </c>
      <c r="Z441">
        <v>55296.970595980005</v>
      </c>
      <c r="AA441">
        <v>11.755725190839701</v>
      </c>
      <c r="AB441">
        <v>16.929923391556219</v>
      </c>
      <c r="AC441">
        <v>13.83</v>
      </c>
      <c r="AD441">
        <v>139.4668237165582</v>
      </c>
      <c r="AE441">
        <v>0.29899999999999999</v>
      </c>
      <c r="AF441">
        <v>0.11626989660125585</v>
      </c>
      <c r="AG441">
        <v>0.14693561934793345</v>
      </c>
      <c r="AH441">
        <v>0.27137270057613744</v>
      </c>
      <c r="AI441">
        <v>206.68995775115394</v>
      </c>
      <c r="AJ441">
        <v>5.6619990267615492</v>
      </c>
      <c r="AK441">
        <v>1.0729557101254423</v>
      </c>
      <c r="AL441">
        <v>2.4008528879847693</v>
      </c>
      <c r="AM441">
        <v>1</v>
      </c>
      <c r="AN441">
        <v>0.75620312318382399</v>
      </c>
      <c r="AO441">
        <v>18</v>
      </c>
      <c r="AP441">
        <v>9.3283582089552244E-2</v>
      </c>
      <c r="AQ441">
        <v>49.83</v>
      </c>
      <c r="AR441">
        <v>1.8508928566329634</v>
      </c>
      <c r="AS441">
        <v>-74443.669999999925</v>
      </c>
      <c r="AT441">
        <v>0.28317741014144637</v>
      </c>
      <c r="AU441">
        <v>21188255.57</v>
      </c>
    </row>
    <row r="442" spans="1:47" ht="15" x14ac:dyDescent="0.25">
      <c r="A442" t="s">
        <v>1224</v>
      </c>
      <c r="B442" t="s">
        <v>273</v>
      </c>
      <c r="C442" t="s">
        <v>274</v>
      </c>
      <c r="D442"/>
      <c r="E442">
        <v>91.600999999999999</v>
      </c>
      <c r="F442" t="s">
        <v>1538</v>
      </c>
      <c r="G442">
        <v>433713</v>
      </c>
      <c r="H442">
        <v>0.48149363094229963</v>
      </c>
      <c r="I442">
        <v>487997</v>
      </c>
      <c r="J442">
        <v>0</v>
      </c>
      <c r="K442">
        <v>0.72250890657823974</v>
      </c>
      <c r="L442" s="126">
        <v>325472.8542</v>
      </c>
      <c r="M442">
        <v>33062</v>
      </c>
      <c r="N442">
        <v>19</v>
      </c>
      <c r="O442">
        <v>36.059999999999995</v>
      </c>
      <c r="P442">
        <v>0</v>
      </c>
      <c r="Q442">
        <v>18.920000000000002</v>
      </c>
      <c r="R442">
        <v>11840.6</v>
      </c>
      <c r="S442">
        <v>1758.2691560000001</v>
      </c>
      <c r="T442">
        <v>2236.8570153773899</v>
      </c>
      <c r="U442">
        <v>0.460330714008157</v>
      </c>
      <c r="V442">
        <v>0.19659729275260099</v>
      </c>
      <c r="W442">
        <v>1.6831666470978001E-3</v>
      </c>
      <c r="X442">
        <v>9307.2000000000007</v>
      </c>
      <c r="Y442">
        <v>107</v>
      </c>
      <c r="Z442">
        <v>58264.663551401907</v>
      </c>
      <c r="AA442">
        <v>8.0654205607476595</v>
      </c>
      <c r="AB442">
        <v>16.432422018691589</v>
      </c>
      <c r="AC442">
        <v>13</v>
      </c>
      <c r="AD442">
        <v>135.25147353846154</v>
      </c>
      <c r="AE442">
        <v>0.56489999999999996</v>
      </c>
      <c r="AF442">
        <v>0.11956930345238884</v>
      </c>
      <c r="AG442">
        <v>0.10941873046091959</v>
      </c>
      <c r="AH442">
        <v>0.23206802198638526</v>
      </c>
      <c r="AI442">
        <v>197.82579863443843</v>
      </c>
      <c r="AJ442">
        <v>8.2524229007765264</v>
      </c>
      <c r="AK442">
        <v>1.1380263691275361</v>
      </c>
      <c r="AL442">
        <v>3.8223351282663129</v>
      </c>
      <c r="AM442">
        <v>1</v>
      </c>
      <c r="AN442">
        <v>0.85931069432618901</v>
      </c>
      <c r="AO442">
        <v>48</v>
      </c>
      <c r="AP442">
        <v>1.8543046357615896E-2</v>
      </c>
      <c r="AQ442">
        <v>13.54</v>
      </c>
      <c r="AR442">
        <v>1.909372231694507</v>
      </c>
      <c r="AS442">
        <v>72506.63</v>
      </c>
      <c r="AT442">
        <v>0.52461630434621964</v>
      </c>
      <c r="AU442">
        <v>20818889</v>
      </c>
    </row>
    <row r="443" spans="1:47" ht="15" x14ac:dyDescent="0.25">
      <c r="A443" t="s">
        <v>1225</v>
      </c>
      <c r="B443" t="s">
        <v>275</v>
      </c>
      <c r="C443" t="s">
        <v>250</v>
      </c>
      <c r="D443"/>
      <c r="E443">
        <v>78.168000000000006</v>
      </c>
      <c r="F443" t="s">
        <v>1542</v>
      </c>
      <c r="G443">
        <v>266877</v>
      </c>
      <c r="H443">
        <v>3.8728753778474546E-2</v>
      </c>
      <c r="I443">
        <v>396704</v>
      </c>
      <c r="J443">
        <v>0</v>
      </c>
      <c r="K443">
        <v>0.59121992001065349</v>
      </c>
      <c r="L443" s="126">
        <v>78506.463199999998</v>
      </c>
      <c r="M443">
        <v>25684</v>
      </c>
      <c r="N443">
        <v>15</v>
      </c>
      <c r="O443">
        <v>397.07</v>
      </c>
      <c r="P443">
        <v>53</v>
      </c>
      <c r="Q443">
        <v>-634.3599999999999</v>
      </c>
      <c r="R443">
        <v>12503.7</v>
      </c>
      <c r="S443">
        <v>1798.786231</v>
      </c>
      <c r="T443">
        <v>2676.8694247163799</v>
      </c>
      <c r="U443">
        <v>0.91817194646960798</v>
      </c>
      <c r="V443">
        <v>0.246246172761593</v>
      </c>
      <c r="W443">
        <v>6.5281525940255004E-3</v>
      </c>
      <c r="X443">
        <v>8402.2000000000007</v>
      </c>
      <c r="Y443">
        <v>138.30000000000001</v>
      </c>
      <c r="Z443">
        <v>52750.412147505405</v>
      </c>
      <c r="AA443">
        <v>12.598639455782298</v>
      </c>
      <c r="AB443">
        <v>13.006408033261026</v>
      </c>
      <c r="AC443">
        <v>13.200000000000001</v>
      </c>
      <c r="AD443">
        <v>136.27168416666666</v>
      </c>
      <c r="AE443">
        <v>0.35439999999999999</v>
      </c>
      <c r="AF443">
        <v>9.6985010368963356E-2</v>
      </c>
      <c r="AG443">
        <v>0.22277659040817904</v>
      </c>
      <c r="AH443">
        <v>0.32896594321476802</v>
      </c>
      <c r="AI443">
        <v>220.95065725461404</v>
      </c>
      <c r="AJ443">
        <v>6.2379692433883598</v>
      </c>
      <c r="AK443">
        <v>1.7764777842357269</v>
      </c>
      <c r="AL443">
        <v>3.09500859242709</v>
      </c>
      <c r="AM443">
        <v>2.5</v>
      </c>
      <c r="AN443">
        <v>1.9770245155488899</v>
      </c>
      <c r="AO443">
        <v>16</v>
      </c>
      <c r="AP443">
        <v>0.15976331360946747</v>
      </c>
      <c r="AQ443">
        <v>41</v>
      </c>
      <c r="AR443">
        <v>2.9672284311362813</v>
      </c>
      <c r="AS443">
        <v>27387.940000000177</v>
      </c>
      <c r="AT443">
        <v>0.76853675523455423</v>
      </c>
      <c r="AU443">
        <v>22491531.100000001</v>
      </c>
    </row>
    <row r="444" spans="1:47" ht="15" x14ac:dyDescent="0.25">
      <c r="A444" t="s">
        <v>1226</v>
      </c>
      <c r="B444" t="s">
        <v>662</v>
      </c>
      <c r="C444" t="s">
        <v>171</v>
      </c>
      <c r="D444"/>
      <c r="E444">
        <v>90.536000000000001</v>
      </c>
      <c r="F444" t="s">
        <v>1542</v>
      </c>
      <c r="G444">
        <v>1815399</v>
      </c>
      <c r="H444">
        <v>0.86421172903776278</v>
      </c>
      <c r="I444">
        <v>2227318</v>
      </c>
      <c r="J444">
        <v>0</v>
      </c>
      <c r="K444">
        <v>0.64921659276983812</v>
      </c>
      <c r="L444" s="126">
        <v>122618.93919999999</v>
      </c>
      <c r="M444">
        <v>35226</v>
      </c>
      <c r="N444">
        <v>76</v>
      </c>
      <c r="O444">
        <v>41.09</v>
      </c>
      <c r="P444">
        <v>0</v>
      </c>
      <c r="Q444">
        <v>11.990000000000002</v>
      </c>
      <c r="R444">
        <v>10400.5</v>
      </c>
      <c r="S444">
        <v>1348.258139</v>
      </c>
      <c r="T444">
        <v>1599.9552066096901</v>
      </c>
      <c r="U444">
        <v>0.548355108427793</v>
      </c>
      <c r="V444">
        <v>0.13927722263874301</v>
      </c>
      <c r="W444">
        <v>7.4169772914680699E-4</v>
      </c>
      <c r="X444">
        <v>8764.4</v>
      </c>
      <c r="Y444">
        <v>83.42</v>
      </c>
      <c r="Z444">
        <v>45078.937904579201</v>
      </c>
      <c r="AA444">
        <v>10.142857142857098</v>
      </c>
      <c r="AB444">
        <v>16.16228888755694</v>
      </c>
      <c r="AC444">
        <v>10.1</v>
      </c>
      <c r="AD444">
        <v>133.49090485148517</v>
      </c>
      <c r="AE444">
        <v>0.90810000000000002</v>
      </c>
      <c r="AF444">
        <v>0.11286735418056119</v>
      </c>
      <c r="AG444">
        <v>0.16082134773361617</v>
      </c>
      <c r="AH444">
        <v>0.27742453979637804</v>
      </c>
      <c r="AI444">
        <v>149.85260919682088</v>
      </c>
      <c r="AJ444">
        <v>10.430295090081172</v>
      </c>
      <c r="AK444">
        <v>1.6568576024549595</v>
      </c>
      <c r="AL444">
        <v>4.2791078499307069</v>
      </c>
      <c r="AM444">
        <v>0.5</v>
      </c>
      <c r="AN444">
        <v>1.19124229584084</v>
      </c>
      <c r="AO444">
        <v>82</v>
      </c>
      <c r="AP444">
        <v>0</v>
      </c>
      <c r="AQ444">
        <v>11.11</v>
      </c>
      <c r="AR444">
        <v>2.5559294775713775</v>
      </c>
      <c r="AS444">
        <v>-53492.449999999953</v>
      </c>
      <c r="AT444">
        <v>0.52307408239490616</v>
      </c>
      <c r="AU444">
        <v>14022613.41</v>
      </c>
    </row>
    <row r="445" spans="1:47" ht="15" x14ac:dyDescent="0.25">
      <c r="A445" t="s">
        <v>1227</v>
      </c>
      <c r="B445" t="s">
        <v>276</v>
      </c>
      <c r="C445" t="s">
        <v>145</v>
      </c>
      <c r="D445"/>
      <c r="E445">
        <v>89.281000000000006</v>
      </c>
      <c r="F445" t="s">
        <v>1542</v>
      </c>
      <c r="G445">
        <v>8067030</v>
      </c>
      <c r="H445">
        <v>0.43932406788641581</v>
      </c>
      <c r="I445">
        <v>8067030</v>
      </c>
      <c r="J445">
        <v>0</v>
      </c>
      <c r="K445">
        <v>0.66520931114777515</v>
      </c>
      <c r="L445" s="126">
        <v>267589.88660000003</v>
      </c>
      <c r="M445">
        <v>37055</v>
      </c>
      <c r="N445">
        <v>109</v>
      </c>
      <c r="O445">
        <v>95.25</v>
      </c>
      <c r="P445">
        <v>11.57</v>
      </c>
      <c r="Q445">
        <v>-58.86</v>
      </c>
      <c r="R445">
        <v>12849.1</v>
      </c>
      <c r="S445">
        <v>5524.3768879999998</v>
      </c>
      <c r="T445">
        <v>7271.4989375020305</v>
      </c>
      <c r="U445">
        <v>0.67177612194803604</v>
      </c>
      <c r="V445">
        <v>0.14547440576432999</v>
      </c>
      <c r="W445">
        <v>0.17006623625567499</v>
      </c>
      <c r="X445">
        <v>9761.9</v>
      </c>
      <c r="Y445">
        <v>363.14</v>
      </c>
      <c r="Z445">
        <v>67009.917937985403</v>
      </c>
      <c r="AA445">
        <v>7.671875</v>
      </c>
      <c r="AB445">
        <v>15.212801916616181</v>
      </c>
      <c r="AC445">
        <v>56.68</v>
      </c>
      <c r="AD445">
        <v>97.466070712773458</v>
      </c>
      <c r="AE445">
        <v>0.8085</v>
      </c>
      <c r="AF445">
        <v>0.12627869112850071</v>
      </c>
      <c r="AG445">
        <v>0.12050366310528519</v>
      </c>
      <c r="AH445">
        <v>0.25144620512039639</v>
      </c>
      <c r="AI445">
        <v>154.00469903638481</v>
      </c>
      <c r="AJ445">
        <v>7.7155975457815185</v>
      </c>
      <c r="AK445">
        <v>1.961873997978326</v>
      </c>
      <c r="AL445">
        <v>3.7077836808575664</v>
      </c>
      <c r="AM445">
        <v>1.49</v>
      </c>
      <c r="AN445">
        <v>0.91102966818124398</v>
      </c>
      <c r="AO445">
        <v>29</v>
      </c>
      <c r="AP445">
        <v>8.3850161250310098E-2</v>
      </c>
      <c r="AQ445">
        <v>128.41</v>
      </c>
      <c r="AR445">
        <v>3.4986435641206772</v>
      </c>
      <c r="AS445">
        <v>210214.12000000011</v>
      </c>
      <c r="AT445">
        <v>0.58156584064126382</v>
      </c>
      <c r="AU445">
        <v>70983335.319999993</v>
      </c>
    </row>
    <row r="446" spans="1:47" ht="15" x14ac:dyDescent="0.25">
      <c r="A446" t="s">
        <v>1558</v>
      </c>
      <c r="B446" t="s">
        <v>640</v>
      </c>
      <c r="C446" t="s">
        <v>274</v>
      </c>
      <c r="D446"/>
      <c r="E446">
        <v>95.78</v>
      </c>
      <c r="F446" t="s">
        <v>1539</v>
      </c>
      <c r="G446">
        <v>158696</v>
      </c>
      <c r="H446">
        <v>1.1520500668340947</v>
      </c>
      <c r="I446">
        <v>116197</v>
      </c>
      <c r="J446">
        <v>0</v>
      </c>
      <c r="K446">
        <v>0.72394721014440389</v>
      </c>
      <c r="L446" s="126">
        <v>1982480.2716999999</v>
      </c>
      <c r="M446">
        <v>38574</v>
      </c>
      <c r="N446">
        <v>0</v>
      </c>
      <c r="O446">
        <v>0.37</v>
      </c>
      <c r="P446">
        <v>0</v>
      </c>
      <c r="Q446">
        <v>0</v>
      </c>
      <c r="R446">
        <v>33486.5</v>
      </c>
      <c r="S446">
        <v>74.636912999999993</v>
      </c>
      <c r="T446">
        <v>77.877112999999994</v>
      </c>
      <c r="U446">
        <v>0</v>
      </c>
      <c r="V446">
        <v>7.6129233801510501E-2</v>
      </c>
      <c r="W446">
        <v>0</v>
      </c>
      <c r="X446">
        <v>32093.200000000001</v>
      </c>
      <c r="Y446">
        <v>16.29</v>
      </c>
      <c r="Z446">
        <v>61639.042357274404</v>
      </c>
      <c r="AA446">
        <v>16.411764705882398</v>
      </c>
      <c r="AB446">
        <v>4.5817626151012893</v>
      </c>
      <c r="AC446">
        <v>3</v>
      </c>
      <c r="AD446">
        <v>24.878970999999996</v>
      </c>
      <c r="AE446" t="s">
        <v>1552</v>
      </c>
      <c r="AF446">
        <v>0.10930160777471343</v>
      </c>
      <c r="AG446">
        <v>0.1460173461067798</v>
      </c>
      <c r="AH446">
        <v>0.2605493621424001</v>
      </c>
      <c r="AI446">
        <v>461.43387521935699</v>
      </c>
      <c r="AJ446">
        <v>8.1844581881533092</v>
      </c>
      <c r="AK446">
        <v>2.8110528455284554</v>
      </c>
      <c r="AL446">
        <v>5.0595975609756101</v>
      </c>
      <c r="AM446">
        <v>1</v>
      </c>
      <c r="AN446">
        <v>0</v>
      </c>
      <c r="AO446" t="s">
        <v>1552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2499326.2000000002</v>
      </c>
    </row>
    <row r="447" spans="1:47" ht="15" x14ac:dyDescent="0.25">
      <c r="A447" t="s">
        <v>1228</v>
      </c>
      <c r="B447" t="s">
        <v>407</v>
      </c>
      <c r="C447" t="s">
        <v>104</v>
      </c>
      <c r="D447"/>
      <c r="E447">
        <v>92.034000000000006</v>
      </c>
      <c r="F447" t="s">
        <v>1541</v>
      </c>
      <c r="G447">
        <v>1408788</v>
      </c>
      <c r="H447">
        <v>0.29499014248955746</v>
      </c>
      <c r="I447">
        <v>1408788</v>
      </c>
      <c r="J447">
        <v>6.960772206338321E-3</v>
      </c>
      <c r="K447">
        <v>0.63456855996953732</v>
      </c>
      <c r="L447" s="126">
        <v>133473.16759999999</v>
      </c>
      <c r="M447">
        <v>30043</v>
      </c>
      <c r="N447">
        <v>0</v>
      </c>
      <c r="O447">
        <v>36.82</v>
      </c>
      <c r="P447">
        <v>0</v>
      </c>
      <c r="Q447">
        <v>0.85000000000000142</v>
      </c>
      <c r="R447">
        <v>10345.800000000001</v>
      </c>
      <c r="S447">
        <v>1199.4602600000001</v>
      </c>
      <c r="T447">
        <v>1479.0213742921501</v>
      </c>
      <c r="U447">
        <v>0.63059436500213895</v>
      </c>
      <c r="V447">
        <v>0.12900983230574101</v>
      </c>
      <c r="W447">
        <v>2.8698674852304E-3</v>
      </c>
      <c r="X447">
        <v>8390.2999999999993</v>
      </c>
      <c r="Y447">
        <v>71</v>
      </c>
      <c r="Z447">
        <v>52666.436619718297</v>
      </c>
      <c r="AA447">
        <v>12.549295774647899</v>
      </c>
      <c r="AB447">
        <v>16.893806478873241</v>
      </c>
      <c r="AC447">
        <v>7</v>
      </c>
      <c r="AD447">
        <v>171.35146571428572</v>
      </c>
      <c r="AE447">
        <v>0.443</v>
      </c>
      <c r="AF447">
        <v>0.11244805492137808</v>
      </c>
      <c r="AG447">
        <v>0.21503759571977996</v>
      </c>
      <c r="AH447">
        <v>0.33222900599271438</v>
      </c>
      <c r="AI447">
        <v>227.98587758130478</v>
      </c>
      <c r="AJ447">
        <v>4.9746267827104509</v>
      </c>
      <c r="AK447">
        <v>1.1614207928033351</v>
      </c>
      <c r="AL447">
        <v>2.7778509105536457</v>
      </c>
      <c r="AM447">
        <v>0.5</v>
      </c>
      <c r="AN447">
        <v>1.5746855799472199</v>
      </c>
      <c r="AO447">
        <v>177</v>
      </c>
      <c r="AP447">
        <v>0</v>
      </c>
      <c r="AQ447">
        <v>5.95</v>
      </c>
      <c r="AR447">
        <v>2.3956606387209498</v>
      </c>
      <c r="AS447">
        <v>21531.760000000009</v>
      </c>
      <c r="AT447">
        <v>0.57409155014439583</v>
      </c>
      <c r="AU447">
        <v>12409392.380000001</v>
      </c>
    </row>
    <row r="448" spans="1:47" ht="15" x14ac:dyDescent="0.25">
      <c r="A448" t="s">
        <v>1229</v>
      </c>
      <c r="B448" t="s">
        <v>277</v>
      </c>
      <c r="C448" t="s">
        <v>210</v>
      </c>
      <c r="D448"/>
      <c r="E448">
        <v>89.52300000000001</v>
      </c>
      <c r="F448" t="s">
        <v>1542</v>
      </c>
      <c r="G448">
        <v>1435053</v>
      </c>
      <c r="H448">
        <v>9.1091423053090675E-2</v>
      </c>
      <c r="I448">
        <v>1386191</v>
      </c>
      <c r="J448">
        <v>0</v>
      </c>
      <c r="K448">
        <v>0.71134947528458214</v>
      </c>
      <c r="L448" s="126">
        <v>107500.2343</v>
      </c>
      <c r="M448">
        <v>30482</v>
      </c>
      <c r="N448">
        <v>33</v>
      </c>
      <c r="O448">
        <v>137.43</v>
      </c>
      <c r="P448">
        <v>0</v>
      </c>
      <c r="Q448">
        <v>-201.54</v>
      </c>
      <c r="R448">
        <v>10928.4</v>
      </c>
      <c r="S448">
        <v>2460.6508589999999</v>
      </c>
      <c r="T448">
        <v>3516.2279652702405</v>
      </c>
      <c r="U448">
        <v>0.93588278506764</v>
      </c>
      <c r="V448">
        <v>0.207382860974995</v>
      </c>
      <c r="W448">
        <v>6.2050944546456696E-3</v>
      </c>
      <c r="X448">
        <v>7647.7</v>
      </c>
      <c r="Y448">
        <v>170.31</v>
      </c>
      <c r="Z448">
        <v>53640.348540896004</v>
      </c>
      <c r="AA448">
        <v>4.8540540540540498</v>
      </c>
      <c r="AB448">
        <v>14.448070336445305</v>
      </c>
      <c r="AC448">
        <v>16.600000000000001</v>
      </c>
      <c r="AD448">
        <v>148.2319794578313</v>
      </c>
      <c r="AE448">
        <v>0.432</v>
      </c>
      <c r="AF448">
        <v>0.11116030771721286</v>
      </c>
      <c r="AG448">
        <v>0.16453991603089743</v>
      </c>
      <c r="AH448">
        <v>0.28245794733047813</v>
      </c>
      <c r="AI448">
        <v>190.12530700520648</v>
      </c>
      <c r="AJ448">
        <v>5.5696779185690595</v>
      </c>
      <c r="AK448">
        <v>1.1933327989534706</v>
      </c>
      <c r="AL448">
        <v>2.402663562988423</v>
      </c>
      <c r="AM448">
        <v>1.5</v>
      </c>
      <c r="AN448">
        <v>0.92782107894726495</v>
      </c>
      <c r="AO448">
        <v>26</v>
      </c>
      <c r="AP448">
        <v>6.0457516339869281E-2</v>
      </c>
      <c r="AQ448">
        <v>39.31</v>
      </c>
      <c r="AR448">
        <v>3.8977405059500891</v>
      </c>
      <c r="AS448">
        <v>3953.3700000001118</v>
      </c>
      <c r="AT448">
        <v>0.68709011792757102</v>
      </c>
      <c r="AU448">
        <v>26891054.32</v>
      </c>
    </row>
    <row r="449" spans="1:47" ht="15" x14ac:dyDescent="0.25">
      <c r="A449" t="s">
        <v>1230</v>
      </c>
      <c r="B449" t="s">
        <v>278</v>
      </c>
      <c r="C449" t="s">
        <v>145</v>
      </c>
      <c r="D449"/>
      <c r="E449">
        <v>90.704999999999998</v>
      </c>
      <c r="F449" t="s">
        <v>1538</v>
      </c>
      <c r="G449">
        <v>596818</v>
      </c>
      <c r="H449">
        <v>0.22613946603203164</v>
      </c>
      <c r="I449">
        <v>391777</v>
      </c>
      <c r="J449">
        <v>6.8450002760960631E-3</v>
      </c>
      <c r="K449">
        <v>0.66207326868220229</v>
      </c>
      <c r="L449" s="126">
        <v>127827.4948</v>
      </c>
      <c r="M449">
        <v>31680</v>
      </c>
      <c r="N449">
        <v>15</v>
      </c>
      <c r="O449">
        <v>31.339999999999996</v>
      </c>
      <c r="P449">
        <v>0</v>
      </c>
      <c r="Q449">
        <v>335.46</v>
      </c>
      <c r="R449">
        <v>9660.1</v>
      </c>
      <c r="S449">
        <v>1636.862989</v>
      </c>
      <c r="T449">
        <v>2019.71704301263</v>
      </c>
      <c r="U449">
        <v>0.57054057686925896</v>
      </c>
      <c r="V449">
        <v>0.14810252209814001</v>
      </c>
      <c r="W449">
        <v>1.54270132379418E-2</v>
      </c>
      <c r="X449">
        <v>7829</v>
      </c>
      <c r="Y449">
        <v>103.55</v>
      </c>
      <c r="Z449">
        <v>58903.879768227904</v>
      </c>
      <c r="AA449">
        <v>10.623931623931599</v>
      </c>
      <c r="AB449">
        <v>15.807464886528248</v>
      </c>
      <c r="AC449">
        <v>7.8</v>
      </c>
      <c r="AD449">
        <v>209.85422935897435</v>
      </c>
      <c r="AE449">
        <v>0.3987</v>
      </c>
      <c r="AF449">
        <v>0.13413974344794463</v>
      </c>
      <c r="AG449">
        <v>0.11485462175943896</v>
      </c>
      <c r="AH449">
        <v>0.25307307265798606</v>
      </c>
      <c r="AI449">
        <v>190.89563518746041</v>
      </c>
      <c r="AJ449">
        <v>3.5368545460364191</v>
      </c>
      <c r="AK449">
        <v>0.7688307677537044</v>
      </c>
      <c r="AL449">
        <v>0.29938250072006911</v>
      </c>
      <c r="AM449">
        <v>0</v>
      </c>
      <c r="AN449">
        <v>0.68113090604352799</v>
      </c>
      <c r="AO449">
        <v>3</v>
      </c>
      <c r="AP449">
        <v>9.5588235294117641E-2</v>
      </c>
      <c r="AQ449">
        <v>37.33</v>
      </c>
      <c r="AR449">
        <v>0.92660101138776296</v>
      </c>
      <c r="AS449">
        <v>144780.01</v>
      </c>
      <c r="AT449">
        <v>0.5779245664973206</v>
      </c>
      <c r="AU449">
        <v>15812340.07</v>
      </c>
    </row>
    <row r="450" spans="1:47" ht="15" x14ac:dyDescent="0.25">
      <c r="A450" t="s">
        <v>1231</v>
      </c>
      <c r="B450" t="s">
        <v>729</v>
      </c>
      <c r="C450" t="s">
        <v>98</v>
      </c>
      <c r="D450"/>
      <c r="E450">
        <v>105.06</v>
      </c>
      <c r="F450" t="s">
        <v>1538</v>
      </c>
      <c r="G450">
        <v>-4939</v>
      </c>
      <c r="H450">
        <v>0.57511003934525695</v>
      </c>
      <c r="I450">
        <v>216408</v>
      </c>
      <c r="J450">
        <v>4.7006602142658834E-3</v>
      </c>
      <c r="K450">
        <v>0.76744646703712827</v>
      </c>
      <c r="L450" s="126">
        <v>334572.58350000001</v>
      </c>
      <c r="M450">
        <v>67544</v>
      </c>
      <c r="N450">
        <v>0</v>
      </c>
      <c r="O450">
        <v>33.839999999999996</v>
      </c>
      <c r="P450">
        <v>0</v>
      </c>
      <c r="Q450">
        <v>-24.58</v>
      </c>
      <c r="R450">
        <v>13030.5</v>
      </c>
      <c r="S450">
        <v>2619.7195630000001</v>
      </c>
      <c r="T450">
        <v>2973.9379361939405</v>
      </c>
      <c r="U450">
        <v>6.0959840990430503E-2</v>
      </c>
      <c r="V450">
        <v>9.1222927971088302E-2</v>
      </c>
      <c r="W450">
        <v>6.5964694252275604E-3</v>
      </c>
      <c r="X450">
        <v>11478.5</v>
      </c>
      <c r="Y450">
        <v>165.3</v>
      </c>
      <c r="Z450">
        <v>68887.767695099799</v>
      </c>
      <c r="AA450">
        <v>14.286549707602299</v>
      </c>
      <c r="AB450">
        <v>15.848273218390805</v>
      </c>
      <c r="AC450">
        <v>15</v>
      </c>
      <c r="AD450">
        <v>174.64797086666667</v>
      </c>
      <c r="AE450">
        <v>0.47620000000000001</v>
      </c>
      <c r="AF450">
        <v>0.12179478326055643</v>
      </c>
      <c r="AG450">
        <v>0.14671670058030153</v>
      </c>
      <c r="AH450">
        <v>0.27082666433964281</v>
      </c>
      <c r="AI450">
        <v>169.52234364026086</v>
      </c>
      <c r="AJ450">
        <v>9.9679244586254026</v>
      </c>
      <c r="AK450">
        <v>0.85961353385828898</v>
      </c>
      <c r="AL450">
        <v>4.200129857847652</v>
      </c>
      <c r="AM450">
        <v>1.75</v>
      </c>
      <c r="AN450">
        <v>0.91458481020901805</v>
      </c>
      <c r="AO450">
        <v>50</v>
      </c>
      <c r="AP450">
        <v>9.4809322033898302E-2</v>
      </c>
      <c r="AQ450">
        <v>34.880000000000003</v>
      </c>
      <c r="AR450">
        <v>0</v>
      </c>
      <c r="AS450">
        <v>-46835.930000000051</v>
      </c>
      <c r="AT450">
        <v>0.32853389302520036</v>
      </c>
      <c r="AU450">
        <v>34136249.159999996</v>
      </c>
    </row>
    <row r="451" spans="1:47" ht="15" x14ac:dyDescent="0.25">
      <c r="A451" t="s">
        <v>1232</v>
      </c>
      <c r="B451" t="s">
        <v>492</v>
      </c>
      <c r="C451" t="s">
        <v>122</v>
      </c>
      <c r="D451"/>
      <c r="E451">
        <v>91.416000000000011</v>
      </c>
      <c r="F451" t="s">
        <v>1542</v>
      </c>
      <c r="G451">
        <v>6945957</v>
      </c>
      <c r="H451">
        <v>0.32648093433157133</v>
      </c>
      <c r="I451">
        <v>6926870</v>
      </c>
      <c r="J451">
        <v>0</v>
      </c>
      <c r="K451">
        <v>0.59346984180834972</v>
      </c>
      <c r="L451" s="126">
        <v>100957.85550000001</v>
      </c>
      <c r="M451">
        <v>36453</v>
      </c>
      <c r="N451">
        <v>84</v>
      </c>
      <c r="O451">
        <v>452.7299999999999</v>
      </c>
      <c r="P451">
        <v>0</v>
      </c>
      <c r="Q451">
        <v>590.73</v>
      </c>
      <c r="R451">
        <v>9582.7000000000007</v>
      </c>
      <c r="S451">
        <v>6594.5826349999998</v>
      </c>
      <c r="T451">
        <v>7970.0782028562007</v>
      </c>
      <c r="U451">
        <v>0.53543317074530805</v>
      </c>
      <c r="V451">
        <v>0.100659713243551</v>
      </c>
      <c r="W451">
        <v>6.9883509921322001E-2</v>
      </c>
      <c r="X451">
        <v>7928.9000000000005</v>
      </c>
      <c r="Y451">
        <v>307.49</v>
      </c>
      <c r="Z451">
        <v>58992.487560571106</v>
      </c>
      <c r="AA451">
        <v>8.5142857142857089</v>
      </c>
      <c r="AB451">
        <v>21.446494633971835</v>
      </c>
      <c r="AC451">
        <v>27</v>
      </c>
      <c r="AD451">
        <v>244.24380129629628</v>
      </c>
      <c r="AE451">
        <v>0.8528</v>
      </c>
      <c r="AF451">
        <v>0.10850751451021878</v>
      </c>
      <c r="AG451">
        <v>0.17733287868316722</v>
      </c>
      <c r="AH451">
        <v>0.29070178123195473</v>
      </c>
      <c r="AI451">
        <v>166.86423704204597</v>
      </c>
      <c r="AJ451">
        <v>5.5291085150854231</v>
      </c>
      <c r="AK451">
        <v>1.4825777717193749</v>
      </c>
      <c r="AL451">
        <v>2.3279744456561251</v>
      </c>
      <c r="AM451">
        <v>0.5</v>
      </c>
      <c r="AN451">
        <v>0.83914211388143001</v>
      </c>
      <c r="AO451">
        <v>11</v>
      </c>
      <c r="AP451">
        <v>5.5607695917409668E-2</v>
      </c>
      <c r="AQ451">
        <v>372.91</v>
      </c>
      <c r="AR451">
        <v>3.6157490667021062</v>
      </c>
      <c r="AS451">
        <v>403987.00999999978</v>
      </c>
      <c r="AT451">
        <v>0.62361961912258468</v>
      </c>
      <c r="AU451">
        <v>63193579.810000002</v>
      </c>
    </row>
    <row r="452" spans="1:47" ht="15" x14ac:dyDescent="0.25">
      <c r="A452" t="s">
        <v>1233</v>
      </c>
      <c r="B452" t="s">
        <v>462</v>
      </c>
      <c r="C452" t="s">
        <v>109</v>
      </c>
      <c r="D452"/>
      <c r="E452">
        <v>74.320000000000007</v>
      </c>
      <c r="F452" t="s">
        <v>1542</v>
      </c>
      <c r="G452">
        <v>699253</v>
      </c>
      <c r="H452">
        <v>6.6539292070071504E-2</v>
      </c>
      <c r="I452">
        <v>500788</v>
      </c>
      <c r="J452">
        <v>1.0836614778517507E-2</v>
      </c>
      <c r="K452">
        <v>0.53653554516792268</v>
      </c>
      <c r="L452" s="126">
        <v>225862.74470000001</v>
      </c>
      <c r="M452">
        <v>36254</v>
      </c>
      <c r="N452">
        <v>15</v>
      </c>
      <c r="O452">
        <v>106.4</v>
      </c>
      <c r="P452">
        <v>14.42</v>
      </c>
      <c r="Q452">
        <v>-51.17</v>
      </c>
      <c r="R452">
        <v>15012.9</v>
      </c>
      <c r="S452">
        <v>723.28919699999994</v>
      </c>
      <c r="T452">
        <v>1018.02970032628</v>
      </c>
      <c r="U452">
        <v>0.71149046209244005</v>
      </c>
      <c r="V452">
        <v>0.189448297538999</v>
      </c>
      <c r="W452">
        <v>2.06535851246787E-2</v>
      </c>
      <c r="X452">
        <v>10666.300000000001</v>
      </c>
      <c r="Y452">
        <v>48.1</v>
      </c>
      <c r="Z452">
        <v>54910.029521829507</v>
      </c>
      <c r="AA452">
        <v>5.4259259259259291</v>
      </c>
      <c r="AB452">
        <v>15.037197442827441</v>
      </c>
      <c r="AC452">
        <v>8.7200000000000006</v>
      </c>
      <c r="AD452">
        <v>82.946008830275218</v>
      </c>
      <c r="AE452">
        <v>0.47620000000000001</v>
      </c>
      <c r="AF452">
        <v>0.14156427300781579</v>
      </c>
      <c r="AG452">
        <v>0.147272621488269</v>
      </c>
      <c r="AH452">
        <v>0.29819669936692433</v>
      </c>
      <c r="AI452">
        <v>178.79155465942901</v>
      </c>
      <c r="AJ452">
        <v>5.4324029910762617</v>
      </c>
      <c r="AK452">
        <v>1.4344204983065003</v>
      </c>
      <c r="AL452">
        <v>3.2731236950772513</v>
      </c>
      <c r="AM452">
        <v>2</v>
      </c>
      <c r="AN452">
        <v>0.64549181653659904</v>
      </c>
      <c r="AO452">
        <v>4</v>
      </c>
      <c r="AP452">
        <v>0.34180790960451979</v>
      </c>
      <c r="AQ452">
        <v>116</v>
      </c>
      <c r="AR452">
        <v>4.1759848060841511</v>
      </c>
      <c r="AS452">
        <v>21929.419999999984</v>
      </c>
      <c r="AT452">
        <v>0.58975948823229374</v>
      </c>
      <c r="AU452">
        <v>10858652.310000001</v>
      </c>
    </row>
    <row r="453" spans="1:47" ht="15" x14ac:dyDescent="0.25">
      <c r="A453" t="s">
        <v>1234</v>
      </c>
      <c r="B453" t="s">
        <v>598</v>
      </c>
      <c r="C453" t="s">
        <v>233</v>
      </c>
      <c r="D453"/>
      <c r="E453">
        <v>85.075000000000003</v>
      </c>
      <c r="F453" t="s">
        <v>1539</v>
      </c>
      <c r="G453">
        <v>-180321</v>
      </c>
      <c r="H453">
        <v>0.38510607943510189</v>
      </c>
      <c r="I453">
        <v>-207086</v>
      </c>
      <c r="J453">
        <v>0</v>
      </c>
      <c r="K453">
        <v>0.64219647139067615</v>
      </c>
      <c r="L453" s="126">
        <v>204224.1943</v>
      </c>
      <c r="M453">
        <v>38929</v>
      </c>
      <c r="N453">
        <v>9</v>
      </c>
      <c r="O453">
        <v>46.06</v>
      </c>
      <c r="P453">
        <v>0</v>
      </c>
      <c r="Q453">
        <v>71.81</v>
      </c>
      <c r="R453">
        <v>11138.1</v>
      </c>
      <c r="S453">
        <v>656.57957099999999</v>
      </c>
      <c r="T453">
        <v>750.12077649334401</v>
      </c>
      <c r="U453">
        <v>0.50011865106132403</v>
      </c>
      <c r="V453">
        <v>0.112877917194963</v>
      </c>
      <c r="W453">
        <v>0</v>
      </c>
      <c r="X453">
        <v>9749.2000000000007</v>
      </c>
      <c r="Y453">
        <v>56.03</v>
      </c>
      <c r="Z453">
        <v>41042.229519900102</v>
      </c>
      <c r="AA453">
        <v>7.8512396694214894</v>
      </c>
      <c r="AB453">
        <v>11.718357504908084</v>
      </c>
      <c r="AC453">
        <v>6.73</v>
      </c>
      <c r="AD453">
        <v>97.560114561664179</v>
      </c>
      <c r="AE453">
        <v>0.65339999999999998</v>
      </c>
      <c r="AF453">
        <v>0.1295118232903785</v>
      </c>
      <c r="AG453">
        <v>0.15558092862979983</v>
      </c>
      <c r="AH453">
        <v>0.28884589941118388</v>
      </c>
      <c r="AI453">
        <v>200.14786600785055</v>
      </c>
      <c r="AJ453">
        <v>7.324394009725065</v>
      </c>
      <c r="AK453">
        <v>1.3062960285512089</v>
      </c>
      <c r="AL453">
        <v>2.9157300267096864</v>
      </c>
      <c r="AM453">
        <v>0</v>
      </c>
      <c r="AN453">
        <v>1.5216133071250899</v>
      </c>
      <c r="AO453">
        <v>122</v>
      </c>
      <c r="AP453">
        <v>0</v>
      </c>
      <c r="AQ453">
        <v>3.98</v>
      </c>
      <c r="AR453">
        <v>4.3785262803518075</v>
      </c>
      <c r="AS453">
        <v>9298.179999999993</v>
      </c>
      <c r="AT453">
        <v>0.71750633252645013</v>
      </c>
      <c r="AU453">
        <v>7529718.79</v>
      </c>
    </row>
    <row r="454" spans="1:47" ht="15" x14ac:dyDescent="0.25">
      <c r="A454" t="s">
        <v>1235</v>
      </c>
      <c r="B454" t="s">
        <v>527</v>
      </c>
      <c r="C454" t="s">
        <v>212</v>
      </c>
      <c r="D454"/>
      <c r="E454">
        <v>92.954000000000008</v>
      </c>
      <c r="F454" t="s">
        <v>1542</v>
      </c>
      <c r="G454">
        <v>1430046</v>
      </c>
      <c r="H454">
        <v>0.52043312044576395</v>
      </c>
      <c r="I454">
        <v>1430046</v>
      </c>
      <c r="J454">
        <v>0</v>
      </c>
      <c r="K454">
        <v>0.54897410971709515</v>
      </c>
      <c r="L454" s="126">
        <v>225725.21119999999</v>
      </c>
      <c r="M454">
        <v>35755</v>
      </c>
      <c r="N454">
        <v>23</v>
      </c>
      <c r="O454">
        <v>11.63</v>
      </c>
      <c r="P454">
        <v>0</v>
      </c>
      <c r="Q454">
        <v>34.070000000000007</v>
      </c>
      <c r="R454">
        <v>11356</v>
      </c>
      <c r="S454">
        <v>483.56030699999997</v>
      </c>
      <c r="T454">
        <v>540.8028463117771</v>
      </c>
      <c r="U454">
        <v>0.38608671617043999</v>
      </c>
      <c r="V454">
        <v>0.105242579391447</v>
      </c>
      <c r="W454">
        <v>1.0670602870636401E-3</v>
      </c>
      <c r="X454">
        <v>10154</v>
      </c>
      <c r="Y454">
        <v>45.2</v>
      </c>
      <c r="Z454">
        <v>38889.590486725705</v>
      </c>
      <c r="AA454">
        <v>4.2083333333333295</v>
      </c>
      <c r="AB454">
        <v>10.698236880530972</v>
      </c>
      <c r="AC454">
        <v>8</v>
      </c>
      <c r="AD454">
        <v>60.445038374999996</v>
      </c>
      <c r="AE454">
        <v>0.432</v>
      </c>
      <c r="AF454">
        <v>0.12149087054786128</v>
      </c>
      <c r="AG454">
        <v>0.14397713691417838</v>
      </c>
      <c r="AH454">
        <v>0.269274829893213</v>
      </c>
      <c r="AI454">
        <v>187.98068965573719</v>
      </c>
      <c r="AJ454">
        <v>6.8569819581958198</v>
      </c>
      <c r="AK454">
        <v>1.6957599559955998</v>
      </c>
      <c r="AL454">
        <v>1.9720126512651266</v>
      </c>
      <c r="AM454">
        <v>0.5</v>
      </c>
      <c r="AN454">
        <v>1.6131174383356499</v>
      </c>
      <c r="AO454">
        <v>98</v>
      </c>
      <c r="AP454">
        <v>0</v>
      </c>
      <c r="AQ454">
        <v>2.5499999999999998</v>
      </c>
      <c r="AR454">
        <v>3.6260711234809446</v>
      </c>
      <c r="AS454">
        <v>-22899.069999999978</v>
      </c>
      <c r="AT454">
        <v>0.58249657414958633</v>
      </c>
      <c r="AU454">
        <v>5491296.9699999997</v>
      </c>
    </row>
    <row r="455" spans="1:47" ht="15" x14ac:dyDescent="0.25">
      <c r="A455" t="s">
        <v>1236</v>
      </c>
      <c r="B455" t="s">
        <v>453</v>
      </c>
      <c r="C455" t="s">
        <v>155</v>
      </c>
      <c r="D455"/>
      <c r="E455">
        <v>90.475999999999999</v>
      </c>
      <c r="F455" t="s">
        <v>1538</v>
      </c>
      <c r="G455">
        <v>427172</v>
      </c>
      <c r="H455">
        <v>0.48633891670951934</v>
      </c>
      <c r="I455">
        <v>837260</v>
      </c>
      <c r="J455">
        <v>8.7128791324271575E-3</v>
      </c>
      <c r="K455">
        <v>0.56070121303216802</v>
      </c>
      <c r="L455" s="126">
        <v>107702.63589999999</v>
      </c>
      <c r="M455">
        <v>32870</v>
      </c>
      <c r="N455">
        <v>39</v>
      </c>
      <c r="O455">
        <v>16.309999999999999</v>
      </c>
      <c r="P455">
        <v>0</v>
      </c>
      <c r="Q455">
        <v>4.8100000000000023</v>
      </c>
      <c r="R455">
        <v>9747</v>
      </c>
      <c r="S455">
        <v>1278.510252</v>
      </c>
      <c r="T455">
        <v>1570.9885181575401</v>
      </c>
      <c r="U455">
        <v>0.59759771719061705</v>
      </c>
      <c r="V455">
        <v>0.119273613771538</v>
      </c>
      <c r="W455">
        <v>0</v>
      </c>
      <c r="X455">
        <v>7932.4000000000005</v>
      </c>
      <c r="Y455">
        <v>68.97</v>
      </c>
      <c r="Z455">
        <v>53999.217050891704</v>
      </c>
      <c r="AA455">
        <v>14.539473684210499</v>
      </c>
      <c r="AB455">
        <v>18.537193736407133</v>
      </c>
      <c r="AC455">
        <v>9.2000000000000011</v>
      </c>
      <c r="AD455">
        <v>138.96850565217389</v>
      </c>
      <c r="AE455">
        <v>0.3765</v>
      </c>
      <c r="AF455">
        <v>0.11889659620445465</v>
      </c>
      <c r="AG455">
        <v>0.16576542474248371</v>
      </c>
      <c r="AH455">
        <v>0.29135028252693956</v>
      </c>
      <c r="AI455">
        <v>154.23419537820021</v>
      </c>
      <c r="AJ455">
        <v>10.354022719204828</v>
      </c>
      <c r="AK455">
        <v>1.8679131801815507</v>
      </c>
      <c r="AL455">
        <v>2.9432401237385264</v>
      </c>
      <c r="AM455">
        <v>0.5</v>
      </c>
      <c r="AN455">
        <v>1.4144407158132699</v>
      </c>
      <c r="AO455">
        <v>153</v>
      </c>
      <c r="AP455">
        <v>2.4193548387096774E-2</v>
      </c>
      <c r="AQ455">
        <v>4.05</v>
      </c>
      <c r="AR455">
        <v>4.0441447180865611</v>
      </c>
      <c r="AS455">
        <v>-66791.12</v>
      </c>
      <c r="AT455">
        <v>0.66556195106504146</v>
      </c>
      <c r="AU455">
        <v>12461651.59</v>
      </c>
    </row>
    <row r="456" spans="1:47" ht="15" x14ac:dyDescent="0.25">
      <c r="A456" t="s">
        <v>1237</v>
      </c>
      <c r="B456" t="s">
        <v>421</v>
      </c>
      <c r="C456" t="s">
        <v>360</v>
      </c>
      <c r="D456"/>
      <c r="E456">
        <v>90.629000000000005</v>
      </c>
      <c r="F456" t="s">
        <v>1542</v>
      </c>
      <c r="G456">
        <v>982757</v>
      </c>
      <c r="H456">
        <v>0.44210637505775774</v>
      </c>
      <c r="I456">
        <v>1292592</v>
      </c>
      <c r="J456">
        <v>4.8459179738200662E-3</v>
      </c>
      <c r="K456">
        <v>0.62617447062030307</v>
      </c>
      <c r="L456" s="126">
        <v>96232.558399999994</v>
      </c>
      <c r="M456">
        <v>30148</v>
      </c>
      <c r="N456">
        <v>14</v>
      </c>
      <c r="O456">
        <v>24.259999999999998</v>
      </c>
      <c r="P456">
        <v>0</v>
      </c>
      <c r="Q456">
        <v>-29.729999999999997</v>
      </c>
      <c r="R456">
        <v>10784.6</v>
      </c>
      <c r="S456">
        <v>905.72345099999995</v>
      </c>
      <c r="T456">
        <v>1160.0248850588102</v>
      </c>
      <c r="U456">
        <v>0.63610967493873605</v>
      </c>
      <c r="V456">
        <v>0.170961693471709</v>
      </c>
      <c r="W456">
        <v>0</v>
      </c>
      <c r="X456">
        <v>8420.4</v>
      </c>
      <c r="Y456">
        <v>69.12</v>
      </c>
      <c r="Z456">
        <v>48330.304976851905</v>
      </c>
      <c r="AA456">
        <v>10.0857142857143</v>
      </c>
      <c r="AB456">
        <v>13.103637890624999</v>
      </c>
      <c r="AC456">
        <v>6</v>
      </c>
      <c r="AD456">
        <v>150.95390849999998</v>
      </c>
      <c r="AE456">
        <v>0.29899999999999999</v>
      </c>
      <c r="AF456">
        <v>0.11146808275158436</v>
      </c>
      <c r="AG456">
        <v>0.1579524698130948</v>
      </c>
      <c r="AH456">
        <v>0.27354647618138628</v>
      </c>
      <c r="AI456">
        <v>314.42268573876203</v>
      </c>
      <c r="AJ456">
        <v>4.5887594283306417</v>
      </c>
      <c r="AK456">
        <v>1.3791390195940727</v>
      </c>
      <c r="AL456">
        <v>1.5885005618372077</v>
      </c>
      <c r="AM456">
        <v>3.1</v>
      </c>
      <c r="AN456">
        <v>1.4937687511823401</v>
      </c>
      <c r="AO456">
        <v>99</v>
      </c>
      <c r="AP456">
        <v>1.7421602787456446E-3</v>
      </c>
      <c r="AQ456">
        <v>5.31</v>
      </c>
      <c r="AR456">
        <v>2.0759385950017752</v>
      </c>
      <c r="AS456">
        <v>-40754.349999999977</v>
      </c>
      <c r="AT456">
        <v>0.57426162660132141</v>
      </c>
      <c r="AU456">
        <v>9767870.5099999998</v>
      </c>
    </row>
    <row r="457" spans="1:47" ht="15" x14ac:dyDescent="0.25">
      <c r="A457" t="s">
        <v>1238</v>
      </c>
      <c r="B457" t="s">
        <v>386</v>
      </c>
      <c r="C457" t="s">
        <v>267</v>
      </c>
      <c r="D457"/>
      <c r="E457">
        <v>94.766000000000005</v>
      </c>
      <c r="F457" t="s">
        <v>1538</v>
      </c>
      <c r="G457">
        <v>899492</v>
      </c>
      <c r="H457">
        <v>0.1740517370608668</v>
      </c>
      <c r="I457">
        <v>990365</v>
      </c>
      <c r="J457">
        <v>0</v>
      </c>
      <c r="K457">
        <v>0.68621085101825718</v>
      </c>
      <c r="L457" s="126">
        <v>89404.157600000006</v>
      </c>
      <c r="M457">
        <v>32617</v>
      </c>
      <c r="N457">
        <v>20</v>
      </c>
      <c r="O457">
        <v>46.52000000000001</v>
      </c>
      <c r="P457">
        <v>0</v>
      </c>
      <c r="Q457">
        <v>2.1600000000000037</v>
      </c>
      <c r="R457">
        <v>9765.9</v>
      </c>
      <c r="S457">
        <v>1014.075275</v>
      </c>
      <c r="T457">
        <v>1198.6066291181</v>
      </c>
      <c r="U457">
        <v>0.50498685415636402</v>
      </c>
      <c r="V457">
        <v>0.11519611697465</v>
      </c>
      <c r="W457">
        <v>1.9722401771407002E-3</v>
      </c>
      <c r="X457">
        <v>8262.4</v>
      </c>
      <c r="Y457">
        <v>68.44</v>
      </c>
      <c r="Z457">
        <v>47184.292811221501</v>
      </c>
      <c r="AA457">
        <v>11.160493827160499</v>
      </c>
      <c r="AB457">
        <v>14.816997004675629</v>
      </c>
      <c r="AC457">
        <v>8.5299999999999994</v>
      </c>
      <c r="AD457">
        <v>118.88338511137164</v>
      </c>
      <c r="AE457">
        <v>0.90810000000000002</v>
      </c>
      <c r="AF457">
        <v>0.11404267529218574</v>
      </c>
      <c r="AG457">
        <v>0.19160029233518663</v>
      </c>
      <c r="AH457">
        <v>0.30709009952128541</v>
      </c>
      <c r="AI457">
        <v>192.80619971727444</v>
      </c>
      <c r="AJ457">
        <v>5.5588073342880522</v>
      </c>
      <c r="AK457">
        <v>1.4794689545826516</v>
      </c>
      <c r="AL457">
        <v>2.7814650675122752</v>
      </c>
      <c r="AM457">
        <v>4</v>
      </c>
      <c r="AN457">
        <v>0.97216586899839796</v>
      </c>
      <c r="AO457">
        <v>9</v>
      </c>
      <c r="AP457">
        <v>6.070287539936102E-2</v>
      </c>
      <c r="AQ457">
        <v>29</v>
      </c>
      <c r="AR457">
        <v>1.2643476653612977</v>
      </c>
      <c r="AS457">
        <v>23775.059999999939</v>
      </c>
      <c r="AT457">
        <v>0.74791730273124402</v>
      </c>
      <c r="AU457">
        <v>9903368.5199999996</v>
      </c>
    </row>
    <row r="458" spans="1:47" ht="15" x14ac:dyDescent="0.25">
      <c r="A458" t="s">
        <v>1239</v>
      </c>
      <c r="B458" t="s">
        <v>599</v>
      </c>
      <c r="C458" t="s">
        <v>233</v>
      </c>
      <c r="D458"/>
      <c r="E458">
        <v>92.055000000000007</v>
      </c>
      <c r="F458" t="s">
        <v>1538</v>
      </c>
      <c r="G458">
        <v>249511</v>
      </c>
      <c r="H458">
        <v>0.18626597529027783</v>
      </c>
      <c r="I458">
        <v>325608</v>
      </c>
      <c r="J458">
        <v>0</v>
      </c>
      <c r="K458">
        <v>0.68766752955538857</v>
      </c>
      <c r="L458" s="126">
        <v>161017.3799</v>
      </c>
      <c r="M458">
        <v>0</v>
      </c>
      <c r="N458">
        <v>0</v>
      </c>
      <c r="O458">
        <v>68.63000000000001</v>
      </c>
      <c r="P458">
        <v>0</v>
      </c>
      <c r="Q458">
        <v>262.77999999999997</v>
      </c>
      <c r="R458">
        <v>8878</v>
      </c>
      <c r="S458">
        <v>1931.5168639999999</v>
      </c>
      <c r="T458">
        <v>2222.09049214782</v>
      </c>
      <c r="U458">
        <v>0.35588728828204502</v>
      </c>
      <c r="V458">
        <v>0.10905077192222699</v>
      </c>
      <c r="W458">
        <v>2.0683785238750098E-3</v>
      </c>
      <c r="X458">
        <v>7717.1</v>
      </c>
      <c r="Y458">
        <v>108.94</v>
      </c>
      <c r="Z458">
        <v>51899.0545254268</v>
      </c>
      <c r="AA458">
        <v>10.7826086956522</v>
      </c>
      <c r="AB458">
        <v>17.730097888746098</v>
      </c>
      <c r="AC458">
        <v>11.78</v>
      </c>
      <c r="AD458">
        <v>163.96577792869272</v>
      </c>
      <c r="AE458">
        <v>0.35439999999999999</v>
      </c>
      <c r="AF458">
        <v>0.11264580131824098</v>
      </c>
      <c r="AG458">
        <v>0.15811662833806686</v>
      </c>
      <c r="AH458">
        <v>0.2752705374103544</v>
      </c>
      <c r="AI458">
        <v>140.30423707447372</v>
      </c>
      <c r="AJ458">
        <v>5.2298481549815499</v>
      </c>
      <c r="AK458">
        <v>1.7572776383763837</v>
      </c>
      <c r="AL458">
        <v>2.3397240221402211</v>
      </c>
      <c r="AM458">
        <v>0.5</v>
      </c>
      <c r="AN458">
        <v>1.60327815538389</v>
      </c>
      <c r="AO458">
        <v>121</v>
      </c>
      <c r="AP458">
        <v>6.9444444444444441E-3</v>
      </c>
      <c r="AQ458">
        <v>11.6</v>
      </c>
      <c r="AR458">
        <v>4.5619097480975412</v>
      </c>
      <c r="AS458">
        <v>-38423.260000000009</v>
      </c>
      <c r="AT458">
        <v>0.47992217673838433</v>
      </c>
      <c r="AU458">
        <v>17148015.41</v>
      </c>
    </row>
    <row r="459" spans="1:47" ht="15" x14ac:dyDescent="0.25">
      <c r="A459" t="s">
        <v>1240</v>
      </c>
      <c r="B459" t="s">
        <v>454</v>
      </c>
      <c r="C459" t="s">
        <v>155</v>
      </c>
      <c r="D459"/>
      <c r="E459">
        <v>94.338999999999999</v>
      </c>
      <c r="F459" t="s">
        <v>1538</v>
      </c>
      <c r="G459">
        <v>532956</v>
      </c>
      <c r="H459">
        <v>0.32921622995192351</v>
      </c>
      <c r="I459">
        <v>609694</v>
      </c>
      <c r="J459">
        <v>7.9618924543149935E-3</v>
      </c>
      <c r="K459">
        <v>0.7716473250310002</v>
      </c>
      <c r="L459" s="126">
        <v>206562.7715</v>
      </c>
      <c r="M459">
        <v>34229</v>
      </c>
      <c r="N459">
        <v>124</v>
      </c>
      <c r="O459">
        <v>50.819999999999993</v>
      </c>
      <c r="P459">
        <v>0</v>
      </c>
      <c r="Q459">
        <v>-35.210000000000008</v>
      </c>
      <c r="R459">
        <v>10768.7</v>
      </c>
      <c r="S459">
        <v>1988.945817</v>
      </c>
      <c r="T459">
        <v>2438.3221144700701</v>
      </c>
      <c r="U459">
        <v>0.54588074733862901</v>
      </c>
      <c r="V459">
        <v>0.155960110299978</v>
      </c>
      <c r="W459">
        <v>0</v>
      </c>
      <c r="X459">
        <v>8784</v>
      </c>
      <c r="Y459">
        <v>133.5</v>
      </c>
      <c r="Z459">
        <v>49490.277153558105</v>
      </c>
      <c r="AA459">
        <v>12.234042553191498</v>
      </c>
      <c r="AB459">
        <v>14.898470539325842</v>
      </c>
      <c r="AC459">
        <v>17.5</v>
      </c>
      <c r="AD459">
        <v>113.65404668571429</v>
      </c>
      <c r="AE459">
        <v>0.31009999999999999</v>
      </c>
      <c r="AF459">
        <v>0.10428516730771543</v>
      </c>
      <c r="AG459">
        <v>0.21827798597239786</v>
      </c>
      <c r="AH459">
        <v>0.3263809539500907</v>
      </c>
      <c r="AI459">
        <v>180.58561320778301</v>
      </c>
      <c r="AJ459">
        <v>6.3673752070717624</v>
      </c>
      <c r="AK459">
        <v>1.1880119718800028</v>
      </c>
      <c r="AL459">
        <v>2.9510558641330826</v>
      </c>
      <c r="AM459">
        <v>1.8</v>
      </c>
      <c r="AN459">
        <v>1.88975085524724</v>
      </c>
      <c r="AO459">
        <v>376</v>
      </c>
      <c r="AP459">
        <v>0</v>
      </c>
      <c r="AQ459">
        <v>3.32</v>
      </c>
      <c r="AR459">
        <v>3.8353001579778829</v>
      </c>
      <c r="AS459">
        <v>17045.349999999977</v>
      </c>
      <c r="AT459">
        <v>0.61917501473875269</v>
      </c>
      <c r="AU459">
        <v>21418263.420000002</v>
      </c>
    </row>
    <row r="460" spans="1:47" ht="15" x14ac:dyDescent="0.25">
      <c r="A460" t="s">
        <v>1556</v>
      </c>
      <c r="B460" t="s">
        <v>528</v>
      </c>
      <c r="C460" t="s">
        <v>179</v>
      </c>
      <c r="D460"/>
      <c r="E460">
        <v>96.247</v>
      </c>
      <c r="F460" t="s">
        <v>1542</v>
      </c>
      <c r="G460">
        <v>641216</v>
      </c>
      <c r="H460">
        <v>0.19921099444556736</v>
      </c>
      <c r="I460">
        <v>641216</v>
      </c>
      <c r="J460">
        <v>0</v>
      </c>
      <c r="K460">
        <v>0.63024173623701973</v>
      </c>
      <c r="L460" s="126">
        <v>148390.7415</v>
      </c>
      <c r="M460">
        <v>37314</v>
      </c>
      <c r="N460">
        <v>30</v>
      </c>
      <c r="O460">
        <v>22.23</v>
      </c>
      <c r="P460">
        <v>0</v>
      </c>
      <c r="Q460">
        <v>-32.870000000000005</v>
      </c>
      <c r="R460">
        <v>10457.1</v>
      </c>
      <c r="S460">
        <v>957.71375899999998</v>
      </c>
      <c r="T460">
        <v>1114.4714322429502</v>
      </c>
      <c r="U460">
        <v>0.32063475450184098</v>
      </c>
      <c r="V460">
        <v>0.14582621653658401</v>
      </c>
      <c r="W460">
        <v>0</v>
      </c>
      <c r="X460">
        <v>8986.2000000000007</v>
      </c>
      <c r="Y460">
        <v>68.86</v>
      </c>
      <c r="Z460">
        <v>45442.0331106593</v>
      </c>
      <c r="AA460">
        <v>12.1830985915493</v>
      </c>
      <c r="AB460">
        <v>13.908128942782456</v>
      </c>
      <c r="AC460">
        <v>8</v>
      </c>
      <c r="AD460">
        <v>119.714219875</v>
      </c>
      <c r="AE460">
        <v>1.0409999999999999</v>
      </c>
      <c r="AF460">
        <v>0.1125007062796767</v>
      </c>
      <c r="AG460">
        <v>0.17689358456632173</v>
      </c>
      <c r="AH460">
        <v>0.29351722020884091</v>
      </c>
      <c r="AI460">
        <v>229.18538857495938</v>
      </c>
      <c r="AJ460">
        <v>5.3555938203322189</v>
      </c>
      <c r="AK460">
        <v>1.5703757733696593</v>
      </c>
      <c r="AL460">
        <v>2.5926449014551651</v>
      </c>
      <c r="AM460">
        <v>0.5</v>
      </c>
      <c r="AN460">
        <v>1.42989976852712</v>
      </c>
      <c r="AO460">
        <v>143</v>
      </c>
      <c r="AP460">
        <v>2.3904382470119521E-2</v>
      </c>
      <c r="AQ460">
        <v>3.3</v>
      </c>
      <c r="AR460">
        <v>2.2383676293731227</v>
      </c>
      <c r="AS460">
        <v>-8838</v>
      </c>
      <c r="AT460">
        <v>0.53013984340411069</v>
      </c>
      <c r="AU460">
        <v>10014861.98</v>
      </c>
    </row>
    <row r="461" spans="1:47" ht="15" x14ac:dyDescent="0.25">
      <c r="A461" t="s">
        <v>1241</v>
      </c>
      <c r="B461" t="s">
        <v>554</v>
      </c>
      <c r="C461" t="s">
        <v>269</v>
      </c>
      <c r="D461"/>
      <c r="E461">
        <v>95.219000000000008</v>
      </c>
      <c r="F461" t="s">
        <v>1540</v>
      </c>
      <c r="G461">
        <v>696793</v>
      </c>
      <c r="H461">
        <v>0.13463964325262623</v>
      </c>
      <c r="I461">
        <v>356269</v>
      </c>
      <c r="J461">
        <v>2.3279801274952864E-3</v>
      </c>
      <c r="K461">
        <v>0.71336861700535714</v>
      </c>
      <c r="L461" s="126">
        <v>206515.09220000001</v>
      </c>
      <c r="M461">
        <v>47474</v>
      </c>
      <c r="N461">
        <v>89</v>
      </c>
      <c r="O461">
        <v>144.33000000000001</v>
      </c>
      <c r="P461">
        <v>0</v>
      </c>
      <c r="Q461">
        <v>-154.32999999999998</v>
      </c>
      <c r="R461">
        <v>9918.2000000000007</v>
      </c>
      <c r="S461">
        <v>4067.5616759999998</v>
      </c>
      <c r="T461">
        <v>4700.7810005823203</v>
      </c>
      <c r="U461">
        <v>0.268917859919378</v>
      </c>
      <c r="V461">
        <v>0.112604243397833</v>
      </c>
      <c r="W461">
        <v>2.8024498970129399E-2</v>
      </c>
      <c r="X461">
        <v>8582.2000000000007</v>
      </c>
      <c r="Y461">
        <v>235.49</v>
      </c>
      <c r="Z461">
        <v>57854.627967217304</v>
      </c>
      <c r="AA461">
        <v>11.979508196721298</v>
      </c>
      <c r="AB461">
        <v>17.272757552337676</v>
      </c>
      <c r="AC461">
        <v>34.5</v>
      </c>
      <c r="AD461">
        <v>117.9003384347826</v>
      </c>
      <c r="AE461">
        <v>0.7752</v>
      </c>
      <c r="AF461">
        <v>0.11987126384190228</v>
      </c>
      <c r="AG461">
        <v>0.15403070692139822</v>
      </c>
      <c r="AH461">
        <v>0.27921467908962694</v>
      </c>
      <c r="AI461">
        <v>114.55192007271729</v>
      </c>
      <c r="AJ461">
        <v>8.3951674117442554</v>
      </c>
      <c r="AK461">
        <v>1.0826161129913918</v>
      </c>
      <c r="AL461">
        <v>4.1785147023159288</v>
      </c>
      <c r="AM461">
        <v>1.89</v>
      </c>
      <c r="AN461">
        <v>0.74893629957613705</v>
      </c>
      <c r="AO461">
        <v>64</v>
      </c>
      <c r="AP461">
        <v>0.25910064239828695</v>
      </c>
      <c r="AQ461">
        <v>30.94</v>
      </c>
      <c r="AR461">
        <v>3.2681120077976309</v>
      </c>
      <c r="AS461">
        <v>104596.91000000015</v>
      </c>
      <c r="AT461">
        <v>0.43418449746998311</v>
      </c>
      <c r="AU461">
        <v>40342996.409999996</v>
      </c>
    </row>
    <row r="462" spans="1:47" ht="15" x14ac:dyDescent="0.25">
      <c r="A462" t="s">
        <v>1242</v>
      </c>
      <c r="B462" t="s">
        <v>570</v>
      </c>
      <c r="C462" t="s">
        <v>115</v>
      </c>
      <c r="D462"/>
      <c r="E462">
        <v>86.466000000000008</v>
      </c>
      <c r="F462" t="s">
        <v>1540</v>
      </c>
      <c r="G462">
        <v>1707024</v>
      </c>
      <c r="H462">
        <v>0.56300373184852537</v>
      </c>
      <c r="I462">
        <v>1633949</v>
      </c>
      <c r="J462">
        <v>4.7501966841334987E-2</v>
      </c>
      <c r="K462">
        <v>0.51058367795973458</v>
      </c>
      <c r="L462" s="126">
        <v>105801.89539999999</v>
      </c>
      <c r="M462">
        <v>35386</v>
      </c>
      <c r="N462">
        <v>18</v>
      </c>
      <c r="O462">
        <v>17.060000000000002</v>
      </c>
      <c r="P462">
        <v>0</v>
      </c>
      <c r="Q462">
        <v>-5.6899999999999977</v>
      </c>
      <c r="R462">
        <v>10330.1</v>
      </c>
      <c r="S462">
        <v>632.24605699999995</v>
      </c>
      <c r="T462">
        <v>760.59374774783703</v>
      </c>
      <c r="U462">
        <v>0.47013001142370098</v>
      </c>
      <c r="V462">
        <v>0.13024770670890901</v>
      </c>
      <c r="W462">
        <v>0</v>
      </c>
      <c r="X462">
        <v>8586.9</v>
      </c>
      <c r="Y462">
        <v>58.300000000000004</v>
      </c>
      <c r="Z462">
        <v>42250.991595197302</v>
      </c>
      <c r="AA462">
        <v>10.8108108108108</v>
      </c>
      <c r="AB462">
        <v>10.844700806174956</v>
      </c>
      <c r="AC462">
        <v>9.1</v>
      </c>
      <c r="AD462">
        <v>69.477588681318679</v>
      </c>
      <c r="AE462">
        <v>0.33229999999999998</v>
      </c>
      <c r="AF462">
        <v>0.11143128223200871</v>
      </c>
      <c r="AG462">
        <v>0.16914368286821146</v>
      </c>
      <c r="AH462">
        <v>0.28234514550496942</v>
      </c>
      <c r="AI462">
        <v>200.04078886647767</v>
      </c>
      <c r="AJ462">
        <v>4.9024541609013639</v>
      </c>
      <c r="AK462">
        <v>0.95480996244317051</v>
      </c>
      <c r="AL462">
        <v>2.1423450484285436</v>
      </c>
      <c r="AM462">
        <v>2.5</v>
      </c>
      <c r="AN462">
        <v>1.4724731215223801</v>
      </c>
      <c r="AO462">
        <v>62</v>
      </c>
      <c r="AP462">
        <v>0</v>
      </c>
      <c r="AQ462">
        <v>4.21</v>
      </c>
      <c r="AR462">
        <v>2.9112297462342247</v>
      </c>
      <c r="AS462">
        <v>-2029.5900000000256</v>
      </c>
      <c r="AT462">
        <v>0.6198623956868039</v>
      </c>
      <c r="AU462">
        <v>6531179.1900000004</v>
      </c>
    </row>
    <row r="463" spans="1:47" ht="15" x14ac:dyDescent="0.25">
      <c r="A463" t="s">
        <v>1243</v>
      </c>
      <c r="B463" t="s">
        <v>558</v>
      </c>
      <c r="C463" t="s">
        <v>206</v>
      </c>
      <c r="D463"/>
      <c r="E463">
        <v>90.51700000000001</v>
      </c>
      <c r="F463" t="s">
        <v>1542</v>
      </c>
      <c r="G463">
        <v>1224596</v>
      </c>
      <c r="H463">
        <v>0.30762298957305784</v>
      </c>
      <c r="I463">
        <v>1381174</v>
      </c>
      <c r="J463">
        <v>1.653231592533232E-2</v>
      </c>
      <c r="K463">
        <v>0.63547377207775879</v>
      </c>
      <c r="L463" s="126">
        <v>154217.86869999999</v>
      </c>
      <c r="M463">
        <v>29674</v>
      </c>
      <c r="N463">
        <v>9</v>
      </c>
      <c r="O463">
        <v>27.009999999999998</v>
      </c>
      <c r="P463">
        <v>0</v>
      </c>
      <c r="Q463">
        <v>-141.30000000000001</v>
      </c>
      <c r="R463">
        <v>13676.5</v>
      </c>
      <c r="S463">
        <v>1383.196549</v>
      </c>
      <c r="T463">
        <v>2061.9023009826101</v>
      </c>
      <c r="U463">
        <v>0.98767286904212803</v>
      </c>
      <c r="V463">
        <v>0.19632170004785099</v>
      </c>
      <c r="W463">
        <v>0</v>
      </c>
      <c r="X463">
        <v>9174.7000000000007</v>
      </c>
      <c r="Y463">
        <v>103.14</v>
      </c>
      <c r="Z463">
        <v>53624.231336048106</v>
      </c>
      <c r="AA463">
        <v>11.971962616822401</v>
      </c>
      <c r="AB463">
        <v>13.410864349427962</v>
      </c>
      <c r="AC463">
        <v>20.16</v>
      </c>
      <c r="AD463">
        <v>68.61093993055556</v>
      </c>
      <c r="AE463">
        <v>0.67549999999999999</v>
      </c>
      <c r="AF463">
        <v>0.10382480294555077</v>
      </c>
      <c r="AG463">
        <v>0.17131316099720714</v>
      </c>
      <c r="AH463">
        <v>0.28189101626205237</v>
      </c>
      <c r="AI463">
        <v>244.23137857322689</v>
      </c>
      <c r="AJ463">
        <v>10.017279912379374</v>
      </c>
      <c r="AK463">
        <v>1.3044358830146232</v>
      </c>
      <c r="AL463">
        <v>4.1702943875436622</v>
      </c>
      <c r="AM463">
        <v>0.5</v>
      </c>
      <c r="AN463">
        <v>1.55784475580349</v>
      </c>
      <c r="AO463">
        <v>137</v>
      </c>
      <c r="AP463">
        <v>2.7654867256637169E-2</v>
      </c>
      <c r="AQ463">
        <v>6.18</v>
      </c>
      <c r="AR463">
        <v>3.8966417776007889</v>
      </c>
      <c r="AS463">
        <v>-121813.10999999999</v>
      </c>
      <c r="AT463">
        <v>0.66030223863562987</v>
      </c>
      <c r="AU463">
        <v>18917241.100000001</v>
      </c>
    </row>
    <row r="464" spans="1:47" ht="15" x14ac:dyDescent="0.25">
      <c r="A464" t="s">
        <v>1244</v>
      </c>
      <c r="B464" t="s">
        <v>279</v>
      </c>
      <c r="C464" t="s">
        <v>109</v>
      </c>
      <c r="D464"/>
      <c r="E464">
        <v>106.89200000000001</v>
      </c>
      <c r="F464" t="s">
        <v>1538</v>
      </c>
      <c r="G464">
        <v>184202</v>
      </c>
      <c r="H464">
        <v>0.15282117394589442</v>
      </c>
      <c r="I464">
        <v>372794</v>
      </c>
      <c r="J464">
        <v>0</v>
      </c>
      <c r="K464">
        <v>0.79553560750232966</v>
      </c>
      <c r="L464" s="126">
        <v>266406.70909999998</v>
      </c>
      <c r="M464">
        <v>53357</v>
      </c>
      <c r="N464">
        <v>14</v>
      </c>
      <c r="O464">
        <v>30.84</v>
      </c>
      <c r="P464">
        <v>0</v>
      </c>
      <c r="Q464">
        <v>-0.14000000000000001</v>
      </c>
      <c r="R464">
        <v>13185.300000000001</v>
      </c>
      <c r="S464">
        <v>2649.6113660000001</v>
      </c>
      <c r="T464">
        <v>3020.8251791574098</v>
      </c>
      <c r="U464">
        <v>0.126953668872509</v>
      </c>
      <c r="V464">
        <v>9.7092242394917302E-2</v>
      </c>
      <c r="W464">
        <v>2.7490246658309399E-2</v>
      </c>
      <c r="X464">
        <v>11565</v>
      </c>
      <c r="Y464">
        <v>158.05000000000001</v>
      </c>
      <c r="Z464">
        <v>77194.895982284099</v>
      </c>
      <c r="AA464">
        <v>12.806629834254098</v>
      </c>
      <c r="AB464">
        <v>16.764387004112621</v>
      </c>
      <c r="AC464">
        <v>36.75</v>
      </c>
      <c r="AD464">
        <v>72.09826846258504</v>
      </c>
      <c r="AE464">
        <v>0.67549999999999999</v>
      </c>
      <c r="AF464">
        <v>0.11854076274014003</v>
      </c>
      <c r="AG464">
        <v>0.1040908108190844</v>
      </c>
      <c r="AH464">
        <v>0.22895864119993012</v>
      </c>
      <c r="AI464">
        <v>184.10133888291901</v>
      </c>
      <c r="AJ464">
        <v>8.7679437962923092</v>
      </c>
      <c r="AK464">
        <v>1.6145460509187224</v>
      </c>
      <c r="AL464">
        <v>4.1585575557045242</v>
      </c>
      <c r="AM464">
        <v>0.5</v>
      </c>
      <c r="AN464">
        <v>0.66465009729105795</v>
      </c>
      <c r="AO464">
        <v>5</v>
      </c>
      <c r="AP464">
        <v>0.15563198624247634</v>
      </c>
      <c r="AQ464">
        <v>175.4</v>
      </c>
      <c r="AR464">
        <v>0</v>
      </c>
      <c r="AS464">
        <v>45002.900000000023</v>
      </c>
      <c r="AT464">
        <v>0.13515608957087752</v>
      </c>
      <c r="AU464">
        <v>34935913.670000002</v>
      </c>
    </row>
    <row r="465" spans="1:47" ht="15" x14ac:dyDescent="0.25">
      <c r="A465" t="s">
        <v>1245</v>
      </c>
      <c r="B465" t="s">
        <v>512</v>
      </c>
      <c r="C465" t="s">
        <v>134</v>
      </c>
      <c r="D465"/>
      <c r="E465">
        <v>88.131</v>
      </c>
      <c r="F465" t="s">
        <v>1541</v>
      </c>
      <c r="G465">
        <v>845286</v>
      </c>
      <c r="H465">
        <v>0.30095025388078228</v>
      </c>
      <c r="I465">
        <v>898341</v>
      </c>
      <c r="J465">
        <v>0</v>
      </c>
      <c r="K465">
        <v>0.64453532111751133</v>
      </c>
      <c r="L465" s="126">
        <v>135512.856</v>
      </c>
      <c r="M465">
        <v>29828</v>
      </c>
      <c r="N465">
        <v>35</v>
      </c>
      <c r="O465">
        <v>58.810000000000009</v>
      </c>
      <c r="P465">
        <v>0</v>
      </c>
      <c r="Q465">
        <v>-82.749999999999986</v>
      </c>
      <c r="R465">
        <v>10938.2</v>
      </c>
      <c r="S465">
        <v>1597.663624</v>
      </c>
      <c r="T465">
        <v>1970.0813773386501</v>
      </c>
      <c r="U465">
        <v>0.56108356010238603</v>
      </c>
      <c r="V465">
        <v>0.162892197763401</v>
      </c>
      <c r="W465">
        <v>1.8777419445083401E-3</v>
      </c>
      <c r="X465">
        <v>8870.5</v>
      </c>
      <c r="Y465">
        <v>99</v>
      </c>
      <c r="Z465">
        <v>50322.242424242395</v>
      </c>
      <c r="AA465">
        <v>10.5714285714286</v>
      </c>
      <c r="AB465">
        <v>16.138016404040403</v>
      </c>
      <c r="AC465">
        <v>13</v>
      </c>
      <c r="AD465">
        <v>122.89720184615385</v>
      </c>
      <c r="AE465">
        <v>0.27689999999999998</v>
      </c>
      <c r="AF465">
        <v>0.10152783503163602</v>
      </c>
      <c r="AG465">
        <v>0.20930901562349763</v>
      </c>
      <c r="AH465">
        <v>0.31559080304573978</v>
      </c>
      <c r="AI465">
        <v>182.89206539511224</v>
      </c>
      <c r="AJ465">
        <v>5.667546167008898</v>
      </c>
      <c r="AK465">
        <v>1.371556399726215</v>
      </c>
      <c r="AL465">
        <v>2.500499383983573</v>
      </c>
      <c r="AM465">
        <v>0</v>
      </c>
      <c r="AN465">
        <v>1.4156376311171801</v>
      </c>
      <c r="AO465">
        <v>128</v>
      </c>
      <c r="AP465">
        <v>1.3590033975084938E-2</v>
      </c>
      <c r="AQ465">
        <v>6.53</v>
      </c>
      <c r="AR465">
        <v>4.7424705400936746</v>
      </c>
      <c r="AS465">
        <v>-82369.75</v>
      </c>
      <c r="AT465">
        <v>0.57471074051595517</v>
      </c>
      <c r="AU465">
        <v>17475560.98</v>
      </c>
    </row>
    <row r="466" spans="1:47" ht="15" x14ac:dyDescent="0.25">
      <c r="A466" t="s">
        <v>1246</v>
      </c>
      <c r="B466" t="s">
        <v>657</v>
      </c>
      <c r="C466" t="s">
        <v>210</v>
      </c>
      <c r="D466"/>
      <c r="E466">
        <v>97.029000000000011</v>
      </c>
      <c r="F466" t="s">
        <v>1539</v>
      </c>
      <c r="G466">
        <v>648353</v>
      </c>
      <c r="H466">
        <v>0.22105953490316366</v>
      </c>
      <c r="I466">
        <v>653353</v>
      </c>
      <c r="J466">
        <v>4.1237129664208902E-3</v>
      </c>
      <c r="K466">
        <v>0.69692784014972953</v>
      </c>
      <c r="L466" s="126">
        <v>147961.63620000001</v>
      </c>
      <c r="M466">
        <v>42259</v>
      </c>
      <c r="N466">
        <v>15</v>
      </c>
      <c r="O466">
        <v>70.56</v>
      </c>
      <c r="P466">
        <v>0</v>
      </c>
      <c r="Q466">
        <v>2.6700000000000017</v>
      </c>
      <c r="R466">
        <v>9056.8000000000011</v>
      </c>
      <c r="S466">
        <v>1198.31134</v>
      </c>
      <c r="T466">
        <v>1367.5880866451998</v>
      </c>
      <c r="U466">
        <v>0.26310391004060801</v>
      </c>
      <c r="V466">
        <v>0.13074525607009599</v>
      </c>
      <c r="W466">
        <v>1.06530862004527E-2</v>
      </c>
      <c r="X466">
        <v>7935.7</v>
      </c>
      <c r="Y466">
        <v>81</v>
      </c>
      <c r="Z466">
        <v>51859.346666666708</v>
      </c>
      <c r="AA466">
        <v>9.5</v>
      </c>
      <c r="AB466">
        <v>14.793967160493827</v>
      </c>
      <c r="AC466">
        <v>6</v>
      </c>
      <c r="AD466">
        <v>199.71855666666667</v>
      </c>
      <c r="AE466">
        <v>0.31009999999999999</v>
      </c>
      <c r="AF466">
        <v>0.11592072891974746</v>
      </c>
      <c r="AG466">
        <v>0.16100362935796067</v>
      </c>
      <c r="AH466">
        <v>0.28285156321523491</v>
      </c>
      <c r="AI466">
        <v>163.64611887925554</v>
      </c>
      <c r="AJ466">
        <v>5.3461965639804383</v>
      </c>
      <c r="AK466">
        <v>0.92954788142723832</v>
      </c>
      <c r="AL466">
        <v>3.9685053467891223</v>
      </c>
      <c r="AM466">
        <v>2.5</v>
      </c>
      <c r="AN466">
        <v>1.0144700964292199</v>
      </c>
      <c r="AO466">
        <v>28</v>
      </c>
      <c r="AP466">
        <v>4.4032444959443799E-2</v>
      </c>
      <c r="AQ466">
        <v>27.11</v>
      </c>
      <c r="AR466">
        <v>2.987878866692955</v>
      </c>
      <c r="AS466">
        <v>15106.359999999986</v>
      </c>
      <c r="AT466">
        <v>0.42799116518972996</v>
      </c>
      <c r="AU466">
        <v>10852819.02</v>
      </c>
    </row>
    <row r="467" spans="1:47" ht="15" x14ac:dyDescent="0.25">
      <c r="A467" t="s">
        <v>1247</v>
      </c>
      <c r="B467" t="s">
        <v>427</v>
      </c>
      <c r="C467" t="s">
        <v>198</v>
      </c>
      <c r="D467"/>
      <c r="E467">
        <v>99.809000000000012</v>
      </c>
      <c r="F467" t="s">
        <v>1538</v>
      </c>
      <c r="G467">
        <v>1030397</v>
      </c>
      <c r="H467">
        <v>0.38653484865760063</v>
      </c>
      <c r="I467">
        <v>699711</v>
      </c>
      <c r="J467">
        <v>3.1207288436985573E-3</v>
      </c>
      <c r="K467">
        <v>0.74304269700289916</v>
      </c>
      <c r="L467" s="126">
        <v>141938.44870000001</v>
      </c>
      <c r="M467">
        <v>45080</v>
      </c>
      <c r="N467">
        <v>45</v>
      </c>
      <c r="O467">
        <v>47.4</v>
      </c>
      <c r="P467">
        <v>0</v>
      </c>
      <c r="Q467">
        <v>-30.740000000000002</v>
      </c>
      <c r="R467">
        <v>8931.4</v>
      </c>
      <c r="S467">
        <v>2565.3110790000001</v>
      </c>
      <c r="T467">
        <v>2899.7678827539603</v>
      </c>
      <c r="U467">
        <v>0.26975298031681699</v>
      </c>
      <c r="V467">
        <v>0.109545085701476</v>
      </c>
      <c r="W467">
        <v>7.7963254295835096E-4</v>
      </c>
      <c r="X467">
        <v>7901.3</v>
      </c>
      <c r="Y467">
        <v>147.86000000000001</v>
      </c>
      <c r="Z467">
        <v>56760.706073312605</v>
      </c>
      <c r="AA467">
        <v>12.075949367088599</v>
      </c>
      <c r="AB467">
        <v>17.34959474502908</v>
      </c>
      <c r="AC467">
        <v>14</v>
      </c>
      <c r="AD467">
        <v>183.23650564285714</v>
      </c>
      <c r="AE467">
        <v>0.64229999999999998</v>
      </c>
      <c r="AF467">
        <v>0.10519037955081216</v>
      </c>
      <c r="AG467">
        <v>0.17521148694934471</v>
      </c>
      <c r="AH467">
        <v>0.28806877704969164</v>
      </c>
      <c r="AI467">
        <v>157.95823099861957</v>
      </c>
      <c r="AJ467">
        <v>5.6102534228996177</v>
      </c>
      <c r="AK467">
        <v>1.8621594622074371</v>
      </c>
      <c r="AL467">
        <v>2.0956641461753356</v>
      </c>
      <c r="AM467">
        <v>0.7</v>
      </c>
      <c r="AN467">
        <v>1.9935401000555899</v>
      </c>
      <c r="AO467">
        <v>70</v>
      </c>
      <c r="AP467">
        <v>6.9041336851363239E-2</v>
      </c>
      <c r="AQ467">
        <v>30.71</v>
      </c>
      <c r="AR467">
        <v>3.3411048089922915</v>
      </c>
      <c r="AS467">
        <v>-5714.5700000000652</v>
      </c>
      <c r="AT467">
        <v>0.42009633318929651</v>
      </c>
      <c r="AU467">
        <v>22911862.280000001</v>
      </c>
    </row>
    <row r="468" spans="1:47" ht="15" x14ac:dyDescent="0.25">
      <c r="A468" t="s">
        <v>1248</v>
      </c>
      <c r="B468" t="s">
        <v>387</v>
      </c>
      <c r="C468" t="s">
        <v>124</v>
      </c>
      <c r="D468"/>
      <c r="E468">
        <v>89.566000000000003</v>
      </c>
      <c r="F468" t="s">
        <v>1538</v>
      </c>
      <c r="G468">
        <v>2644928</v>
      </c>
      <c r="H468">
        <v>0.43377660246567118</v>
      </c>
      <c r="I468">
        <v>2689167</v>
      </c>
      <c r="J468">
        <v>0</v>
      </c>
      <c r="K468">
        <v>0.7502977471614114</v>
      </c>
      <c r="L468" s="126">
        <v>194373.79029999999</v>
      </c>
      <c r="M468">
        <v>38043</v>
      </c>
      <c r="N468">
        <v>22</v>
      </c>
      <c r="O468">
        <v>50.649999999999991</v>
      </c>
      <c r="P468">
        <v>0</v>
      </c>
      <c r="Q468">
        <v>-69.099999999999994</v>
      </c>
      <c r="R468">
        <v>14193.4</v>
      </c>
      <c r="S468">
        <v>1496.6644409999999</v>
      </c>
      <c r="T468">
        <v>1760.0084737974103</v>
      </c>
      <c r="U468">
        <v>0.46356144703781299</v>
      </c>
      <c r="V468">
        <v>9.9478575772483396E-2</v>
      </c>
      <c r="W468">
        <v>1.99315418892885E-3</v>
      </c>
      <c r="X468">
        <v>12069.7</v>
      </c>
      <c r="Y468">
        <v>98.5</v>
      </c>
      <c r="Z468">
        <v>72834.060913705602</v>
      </c>
      <c r="AA468">
        <v>6.0606060606060597</v>
      </c>
      <c r="AB468">
        <v>15.194562852791877</v>
      </c>
      <c r="AC468">
        <v>15</v>
      </c>
      <c r="AD468">
        <v>99.777629399999995</v>
      </c>
      <c r="AE468">
        <v>0.33229999999999998</v>
      </c>
      <c r="AF468">
        <v>0.11519074660841812</v>
      </c>
      <c r="AG468">
        <v>0.15818186843218926</v>
      </c>
      <c r="AH468">
        <v>0.28268315274695222</v>
      </c>
      <c r="AI468">
        <v>218.61212910315948</v>
      </c>
      <c r="AJ468">
        <v>6.6092784292870483</v>
      </c>
      <c r="AK468">
        <v>1.4119070017635067</v>
      </c>
      <c r="AL468">
        <v>3.5047833515185416</v>
      </c>
      <c r="AM468">
        <v>0</v>
      </c>
      <c r="AN468">
        <v>0.96373861706883301</v>
      </c>
      <c r="AO468">
        <v>26</v>
      </c>
      <c r="AP468">
        <v>5.418138987043581E-2</v>
      </c>
      <c r="AQ468">
        <v>29.92</v>
      </c>
      <c r="AR468">
        <v>3.0635289995399444</v>
      </c>
      <c r="AS468">
        <v>-11586.669999999925</v>
      </c>
      <c r="AT468">
        <v>0.5024135162468556</v>
      </c>
      <c r="AU468">
        <v>21242823.079999998</v>
      </c>
    </row>
    <row r="469" spans="1:47" ht="15" x14ac:dyDescent="0.25">
      <c r="A469" t="s">
        <v>1249</v>
      </c>
      <c r="B469" t="s">
        <v>707</v>
      </c>
      <c r="C469" t="s">
        <v>289</v>
      </c>
      <c r="D469"/>
      <c r="E469">
        <v>92.871000000000009</v>
      </c>
      <c r="F469" t="s">
        <v>1538</v>
      </c>
      <c r="G469">
        <v>544495</v>
      </c>
      <c r="H469">
        <v>0.5515157872889539</v>
      </c>
      <c r="I469">
        <v>544495</v>
      </c>
      <c r="J469">
        <v>0</v>
      </c>
      <c r="K469">
        <v>0.66589467319996032</v>
      </c>
      <c r="L469" s="126">
        <v>128659.0987</v>
      </c>
      <c r="M469">
        <v>41098</v>
      </c>
      <c r="N469">
        <v>8</v>
      </c>
      <c r="O469">
        <v>2.96</v>
      </c>
      <c r="P469">
        <v>0</v>
      </c>
      <c r="Q469">
        <v>62.32</v>
      </c>
      <c r="R469">
        <v>9093</v>
      </c>
      <c r="S469">
        <v>405.79038100000002</v>
      </c>
      <c r="T469">
        <v>447.35580095059305</v>
      </c>
      <c r="U469">
        <v>6.3389442442205096E-2</v>
      </c>
      <c r="V469">
        <v>7.8378580393210398E-2</v>
      </c>
      <c r="W469">
        <v>0</v>
      </c>
      <c r="X469">
        <v>8248.1</v>
      </c>
      <c r="Y469">
        <v>28.62</v>
      </c>
      <c r="Z469">
        <v>47813.7246680643</v>
      </c>
      <c r="AA469">
        <v>12.705882352941199</v>
      </c>
      <c r="AB469">
        <v>14.178559783368275</v>
      </c>
      <c r="AC469">
        <v>5.53</v>
      </c>
      <c r="AD469">
        <v>73.379815732368897</v>
      </c>
      <c r="AE469">
        <v>0.432</v>
      </c>
      <c r="AF469">
        <v>0.12256280733102459</v>
      </c>
      <c r="AG469">
        <v>0.12244916085003124</v>
      </c>
      <c r="AH469">
        <v>0.24755179945601702</v>
      </c>
      <c r="AI469">
        <v>183.35821518647577</v>
      </c>
      <c r="AJ469">
        <v>4.1531605402862715</v>
      </c>
      <c r="AK469">
        <v>1.1211669914656275</v>
      </c>
      <c r="AL469">
        <v>1.9854718096902089</v>
      </c>
      <c r="AM469">
        <v>0.5</v>
      </c>
      <c r="AN469">
        <v>0.81823011984178495</v>
      </c>
      <c r="AO469">
        <v>22</v>
      </c>
      <c r="AP469">
        <v>0</v>
      </c>
      <c r="AQ469">
        <v>6.41</v>
      </c>
      <c r="AR469">
        <v>0</v>
      </c>
      <c r="AS469">
        <v>1554.679999999993</v>
      </c>
      <c r="AT469">
        <v>0.64985659567804177</v>
      </c>
      <c r="AU469">
        <v>3689845.88</v>
      </c>
    </row>
    <row r="470" spans="1:47" ht="15" x14ac:dyDescent="0.25">
      <c r="A470" t="s">
        <v>1250</v>
      </c>
      <c r="B470" t="s">
        <v>283</v>
      </c>
      <c r="C470" t="s">
        <v>168</v>
      </c>
      <c r="D470"/>
      <c r="E470">
        <v>85.611000000000004</v>
      </c>
      <c r="F470" t="s">
        <v>1540</v>
      </c>
      <c r="G470">
        <v>1319631</v>
      </c>
      <c r="H470">
        <v>0.12791533737285168</v>
      </c>
      <c r="I470">
        <v>1314027</v>
      </c>
      <c r="J470">
        <v>6.3202989240960031E-3</v>
      </c>
      <c r="K470">
        <v>0.66206048691065789</v>
      </c>
      <c r="L470" s="126">
        <v>131074.54889999999</v>
      </c>
      <c r="M470">
        <v>30614</v>
      </c>
      <c r="N470">
        <v>35</v>
      </c>
      <c r="O470">
        <v>47.930000000000007</v>
      </c>
      <c r="P470">
        <v>0</v>
      </c>
      <c r="Q470">
        <v>-144.43</v>
      </c>
      <c r="R470">
        <v>8985.4</v>
      </c>
      <c r="S470">
        <v>2039.1995810000001</v>
      </c>
      <c r="T470">
        <v>2454.4487018149798</v>
      </c>
      <c r="U470">
        <v>0.49735009434567001</v>
      </c>
      <c r="V470">
        <v>0.12893674922739201</v>
      </c>
      <c r="W470">
        <v>3.2280422972487802E-2</v>
      </c>
      <c r="X470">
        <v>7465.2</v>
      </c>
      <c r="Y470">
        <v>111.5</v>
      </c>
      <c r="Z470">
        <v>51975.013452914805</v>
      </c>
      <c r="AA470">
        <v>13.330357142857098</v>
      </c>
      <c r="AB470">
        <v>18.288785479820628</v>
      </c>
      <c r="AC470">
        <v>18.5</v>
      </c>
      <c r="AD470">
        <v>110.22700437837838</v>
      </c>
      <c r="AE470">
        <v>0.40970000000000001</v>
      </c>
      <c r="AF470">
        <v>0.11252136046268119</v>
      </c>
      <c r="AG470">
        <v>0.17169736405871375</v>
      </c>
      <c r="AH470">
        <v>0.28953843144079311</v>
      </c>
      <c r="AI470">
        <v>248.02672809101563</v>
      </c>
      <c r="AJ470">
        <v>3.4057035525608175</v>
      </c>
      <c r="AK470">
        <v>0.63288455759071216</v>
      </c>
      <c r="AL470">
        <v>1.7112373461769639</v>
      </c>
      <c r="AM470">
        <v>3</v>
      </c>
      <c r="AN470">
        <v>1.0670878936561601</v>
      </c>
      <c r="AO470">
        <v>18</v>
      </c>
      <c r="AP470">
        <v>3.2296650717703351E-2</v>
      </c>
      <c r="AQ470">
        <v>39.17</v>
      </c>
      <c r="AR470">
        <v>3.5449657228193132</v>
      </c>
      <c r="AS470">
        <v>65462.769999999902</v>
      </c>
      <c r="AT470">
        <v>0.41806435947216225</v>
      </c>
      <c r="AU470">
        <v>18322923.66</v>
      </c>
    </row>
    <row r="471" spans="1:47" ht="15" x14ac:dyDescent="0.25">
      <c r="A471" t="s">
        <v>1251</v>
      </c>
      <c r="B471" t="s">
        <v>284</v>
      </c>
      <c r="C471" t="s">
        <v>204</v>
      </c>
      <c r="D471"/>
      <c r="E471">
        <v>74.186000000000007</v>
      </c>
      <c r="F471" t="s">
        <v>1542</v>
      </c>
      <c r="G471">
        <v>3247722</v>
      </c>
      <c r="H471">
        <v>0.15790818060805728</v>
      </c>
      <c r="I471">
        <v>3054267</v>
      </c>
      <c r="J471">
        <v>4.3832098342046496E-6</v>
      </c>
      <c r="K471">
        <v>0.67510653720242775</v>
      </c>
      <c r="L471" s="126">
        <v>116779.5031</v>
      </c>
      <c r="M471">
        <v>23605</v>
      </c>
      <c r="N471">
        <v>24</v>
      </c>
      <c r="O471">
        <v>168.54999999999998</v>
      </c>
      <c r="P471">
        <v>32.770000000000003</v>
      </c>
      <c r="Q471">
        <v>-538.19999999999993</v>
      </c>
      <c r="R471">
        <v>12408</v>
      </c>
      <c r="S471">
        <v>3301.4862819999998</v>
      </c>
      <c r="T471">
        <v>4557.7869654052602</v>
      </c>
      <c r="U471">
        <v>0.98366057575519605</v>
      </c>
      <c r="V471">
        <v>0.140187115882737</v>
      </c>
      <c r="W471">
        <v>6.4764836723922503E-3</v>
      </c>
      <c r="X471">
        <v>8987.8000000000011</v>
      </c>
      <c r="Y471">
        <v>222</v>
      </c>
      <c r="Z471">
        <v>63779.702702702707</v>
      </c>
      <c r="AA471">
        <v>12.8275862068966</v>
      </c>
      <c r="AB471">
        <v>14.871559828828827</v>
      </c>
      <c r="AC471">
        <v>27</v>
      </c>
      <c r="AD471">
        <v>122.27726970370369</v>
      </c>
      <c r="AE471">
        <v>0.3765</v>
      </c>
      <c r="AF471">
        <v>0.11952885830091478</v>
      </c>
      <c r="AG471">
        <v>0.15090020728609552</v>
      </c>
      <c r="AH471">
        <v>0.27372949158904736</v>
      </c>
      <c r="AI471">
        <v>182.87066746018968</v>
      </c>
      <c r="AJ471">
        <v>5.0124788114187284</v>
      </c>
      <c r="AK471">
        <v>1.0907326603118868</v>
      </c>
      <c r="AL471">
        <v>3.4824334942732444</v>
      </c>
      <c r="AM471">
        <v>2</v>
      </c>
      <c r="AN471">
        <v>0.92623026719583501</v>
      </c>
      <c r="AO471">
        <v>10</v>
      </c>
      <c r="AP471">
        <v>4.6572475143903717E-2</v>
      </c>
      <c r="AQ471">
        <v>167.2</v>
      </c>
      <c r="AR471">
        <v>2.960410461221775</v>
      </c>
      <c r="AS471">
        <v>272944.43999999994</v>
      </c>
      <c r="AT471">
        <v>0.79750276679915177</v>
      </c>
      <c r="AU471">
        <v>40964687.490000002</v>
      </c>
    </row>
    <row r="472" spans="1:47" ht="15" x14ac:dyDescent="0.25">
      <c r="A472" t="s">
        <v>1252</v>
      </c>
      <c r="B472" t="s">
        <v>719</v>
      </c>
      <c r="C472" t="s">
        <v>100</v>
      </c>
      <c r="D472"/>
      <c r="E472">
        <v>90.52</v>
      </c>
      <c r="F472" t="s">
        <v>1538</v>
      </c>
      <c r="G472">
        <v>1557948</v>
      </c>
      <c r="H472">
        <v>0.38376676782623703</v>
      </c>
      <c r="I472">
        <v>1557948</v>
      </c>
      <c r="J472">
        <v>0</v>
      </c>
      <c r="K472">
        <v>0.61540076629995333</v>
      </c>
      <c r="L472" s="126">
        <v>95346.0867</v>
      </c>
      <c r="M472">
        <v>33046</v>
      </c>
      <c r="N472">
        <v>8</v>
      </c>
      <c r="O472">
        <v>26.650000000000002</v>
      </c>
      <c r="P472">
        <v>0</v>
      </c>
      <c r="Q472">
        <v>51.809999999999995</v>
      </c>
      <c r="R472">
        <v>9550.9</v>
      </c>
      <c r="S472">
        <v>1381.1409840000001</v>
      </c>
      <c r="T472">
        <v>1711.07306187779</v>
      </c>
      <c r="U472">
        <v>0.50354799622686497</v>
      </c>
      <c r="V472">
        <v>0.14261104064087299</v>
      </c>
      <c r="W472">
        <v>0</v>
      </c>
      <c r="X472">
        <v>7709.3</v>
      </c>
      <c r="Y472">
        <v>89.01</v>
      </c>
      <c r="Z472">
        <v>47101.084147848604</v>
      </c>
      <c r="AA472">
        <v>11.1458333333333</v>
      </c>
      <c r="AB472">
        <v>15.516694573643411</v>
      </c>
      <c r="AC472">
        <v>10.15</v>
      </c>
      <c r="AD472">
        <v>136.07300334975369</v>
      </c>
      <c r="AE472">
        <v>0.63129999999999997</v>
      </c>
      <c r="AF472">
        <v>0.10530909100595422</v>
      </c>
      <c r="AG472">
        <v>0.17628881118375514</v>
      </c>
      <c r="AH472">
        <v>0.28641262567625725</v>
      </c>
      <c r="AI472">
        <v>176.76110029908429</v>
      </c>
      <c r="AJ472">
        <v>5.9140120918191803</v>
      </c>
      <c r="AK472">
        <v>1.7068990546098013</v>
      </c>
      <c r="AL472">
        <v>2.9726027722707387</v>
      </c>
      <c r="AM472">
        <v>2.5</v>
      </c>
      <c r="AN472">
        <v>1.0394837158463299</v>
      </c>
      <c r="AO472">
        <v>73</v>
      </c>
      <c r="AP472">
        <v>1.9189765458422176E-2</v>
      </c>
      <c r="AQ472">
        <v>12.1</v>
      </c>
      <c r="AR472">
        <v>3.5864794824379786</v>
      </c>
      <c r="AS472">
        <v>24229.419999999925</v>
      </c>
      <c r="AT472">
        <v>0.58322149617066976</v>
      </c>
      <c r="AU472">
        <v>13191104.810000001</v>
      </c>
    </row>
    <row r="473" spans="1:47" ht="15" x14ac:dyDescent="0.25">
      <c r="A473" t="s">
        <v>1253</v>
      </c>
      <c r="B473" t="s">
        <v>650</v>
      </c>
      <c r="C473" t="s">
        <v>649</v>
      </c>
      <c r="D473"/>
      <c r="E473">
        <v>80.124000000000009</v>
      </c>
      <c r="F473" t="s">
        <v>1538</v>
      </c>
      <c r="G473">
        <v>66591</v>
      </c>
      <c r="H473">
        <v>0.47578350143057269</v>
      </c>
      <c r="I473">
        <v>-381619</v>
      </c>
      <c r="J473">
        <v>5.0496208953634426E-3</v>
      </c>
      <c r="K473">
        <v>0.70072102600287889</v>
      </c>
      <c r="L473" s="126">
        <v>99550.444199999998</v>
      </c>
      <c r="M473">
        <v>29176</v>
      </c>
      <c r="N473">
        <v>29</v>
      </c>
      <c r="O473">
        <v>29.580000000000002</v>
      </c>
      <c r="P473">
        <v>0</v>
      </c>
      <c r="Q473">
        <v>-2.1400000000000148</v>
      </c>
      <c r="R473">
        <v>11374.6</v>
      </c>
      <c r="S473">
        <v>1316.5413779999999</v>
      </c>
      <c r="T473">
        <v>1627.1830706932699</v>
      </c>
      <c r="U473">
        <v>0.59990111681852498</v>
      </c>
      <c r="V473">
        <v>0.145398375773648</v>
      </c>
      <c r="W473">
        <v>0</v>
      </c>
      <c r="X473">
        <v>9203.1</v>
      </c>
      <c r="Y473">
        <v>74</v>
      </c>
      <c r="Z473">
        <v>57715.013513513499</v>
      </c>
      <c r="AA473">
        <v>10.8108108108108</v>
      </c>
      <c r="AB473">
        <v>17.791099702702702</v>
      </c>
      <c r="AC473">
        <v>9</v>
      </c>
      <c r="AD473">
        <v>146.28237533333333</v>
      </c>
      <c r="AE473">
        <v>0.432</v>
      </c>
      <c r="AF473">
        <v>0.10965524264589163</v>
      </c>
      <c r="AG473">
        <v>0.21213758128786067</v>
      </c>
      <c r="AH473">
        <v>0.32631612827227985</v>
      </c>
      <c r="AI473">
        <v>186.85094453597949</v>
      </c>
      <c r="AJ473">
        <v>7.6616310361508475</v>
      </c>
      <c r="AK473">
        <v>1.4958978768033757</v>
      </c>
      <c r="AL473">
        <v>4.3239684630300372</v>
      </c>
      <c r="AM473">
        <v>0.5</v>
      </c>
      <c r="AN473">
        <v>1.18108634248001</v>
      </c>
      <c r="AO473">
        <v>144</v>
      </c>
      <c r="AP473">
        <v>1.0443864229765013E-2</v>
      </c>
      <c r="AQ473">
        <v>5.22</v>
      </c>
      <c r="AR473">
        <v>3.0673699158884231</v>
      </c>
      <c r="AS473">
        <v>-48709.770000000019</v>
      </c>
      <c r="AT473">
        <v>0.56071580270191523</v>
      </c>
      <c r="AU473">
        <v>14975102.58</v>
      </c>
    </row>
    <row r="474" spans="1:47" ht="15" x14ac:dyDescent="0.25">
      <c r="A474" t="s">
        <v>1254</v>
      </c>
      <c r="B474" t="s">
        <v>591</v>
      </c>
      <c r="C474" t="s">
        <v>136</v>
      </c>
      <c r="D474"/>
      <c r="E474">
        <v>86.01100000000001</v>
      </c>
      <c r="F474" t="s">
        <v>1542</v>
      </c>
      <c r="G474">
        <v>1114140</v>
      </c>
      <c r="H474">
        <v>0.28516897022519855</v>
      </c>
      <c r="I474">
        <v>1128757</v>
      </c>
      <c r="J474">
        <v>0</v>
      </c>
      <c r="K474">
        <v>0.57442666633866479</v>
      </c>
      <c r="L474" s="126">
        <v>73055.213699999993</v>
      </c>
      <c r="M474">
        <v>27852</v>
      </c>
      <c r="N474">
        <v>0</v>
      </c>
      <c r="O474">
        <v>19.62</v>
      </c>
      <c r="P474">
        <v>0</v>
      </c>
      <c r="Q474">
        <v>-33.299999999999997</v>
      </c>
      <c r="R474">
        <v>10950.7</v>
      </c>
      <c r="S474">
        <v>526.19890399999997</v>
      </c>
      <c r="T474">
        <v>693.00083303749102</v>
      </c>
      <c r="U474">
        <v>0.63627292161748805</v>
      </c>
      <c r="V474">
        <v>0.18872112664073501</v>
      </c>
      <c r="W474">
        <v>3.6800608767516602E-3</v>
      </c>
      <c r="X474">
        <v>8314.9</v>
      </c>
      <c r="Y474">
        <v>38.590000000000003</v>
      </c>
      <c r="Z474">
        <v>50213.487691111703</v>
      </c>
      <c r="AA474">
        <v>11.811320754717</v>
      </c>
      <c r="AB474">
        <v>13.635628504793987</v>
      </c>
      <c r="AC474">
        <v>6.24</v>
      </c>
      <c r="AD474">
        <v>84.326747435897431</v>
      </c>
      <c r="AE474">
        <v>1.0631999999999999</v>
      </c>
      <c r="AF474">
        <v>0.11563149274311926</v>
      </c>
      <c r="AG474">
        <v>0.17728520218677207</v>
      </c>
      <c r="AH474">
        <v>0.29772536162315943</v>
      </c>
      <c r="AI474">
        <v>323.07174854929002</v>
      </c>
      <c r="AJ474">
        <v>4.0839708823529417</v>
      </c>
      <c r="AK474">
        <v>0.13338458823529412</v>
      </c>
      <c r="AL474">
        <v>2.3756987647058825</v>
      </c>
      <c r="AM474">
        <v>3.5</v>
      </c>
      <c r="AN474">
        <v>0.53193912867009097</v>
      </c>
      <c r="AO474">
        <v>2</v>
      </c>
      <c r="AP474">
        <v>0</v>
      </c>
      <c r="AQ474">
        <v>44.5</v>
      </c>
      <c r="AR474">
        <v>2.4437678706242303</v>
      </c>
      <c r="AS474">
        <v>-29854.369999999995</v>
      </c>
      <c r="AT474">
        <v>0.70060114673966634</v>
      </c>
      <c r="AU474">
        <v>5762257.5199999996</v>
      </c>
    </row>
    <row r="475" spans="1:47" ht="15" x14ac:dyDescent="0.25">
      <c r="A475" t="s">
        <v>1255</v>
      </c>
      <c r="B475" t="s">
        <v>697</v>
      </c>
      <c r="C475" t="s">
        <v>181</v>
      </c>
      <c r="D475"/>
      <c r="E475">
        <v>89.675000000000011</v>
      </c>
      <c r="F475" t="s">
        <v>1538</v>
      </c>
      <c r="G475">
        <v>1201353</v>
      </c>
      <c r="H475">
        <v>0.23667605890132964</v>
      </c>
      <c r="I475">
        <v>1110589</v>
      </c>
      <c r="J475">
        <v>0</v>
      </c>
      <c r="K475">
        <v>0.62944543690793475</v>
      </c>
      <c r="L475" s="126">
        <v>186627.74340000001</v>
      </c>
      <c r="M475">
        <v>38337</v>
      </c>
      <c r="N475">
        <v>9</v>
      </c>
      <c r="O475">
        <v>13.98</v>
      </c>
      <c r="P475">
        <v>0</v>
      </c>
      <c r="Q475">
        <v>87.200000000000017</v>
      </c>
      <c r="R475">
        <v>9702.2000000000007</v>
      </c>
      <c r="S475">
        <v>904.46913600000005</v>
      </c>
      <c r="T475">
        <v>1037.2611285252199</v>
      </c>
      <c r="U475">
        <v>0.31399247215440601</v>
      </c>
      <c r="V475">
        <v>0.135096814403626</v>
      </c>
      <c r="W475">
        <v>1.3806142744930501E-3</v>
      </c>
      <c r="X475">
        <v>8460.1</v>
      </c>
      <c r="Y475">
        <v>59.67</v>
      </c>
      <c r="Z475">
        <v>53528.121334003707</v>
      </c>
      <c r="AA475">
        <v>6.8333333333333295</v>
      </c>
      <c r="AB475">
        <v>15.157853795877326</v>
      </c>
      <c r="AC475">
        <v>5</v>
      </c>
      <c r="AD475">
        <v>180.8938272</v>
      </c>
      <c r="AE475">
        <v>0.31009999999999999</v>
      </c>
      <c r="AF475">
        <v>0.12546328125795833</v>
      </c>
      <c r="AG475">
        <v>9.9594294705272424E-2</v>
      </c>
      <c r="AH475">
        <v>0.2276185029896319</v>
      </c>
      <c r="AI475">
        <v>132.22120605340368</v>
      </c>
      <c r="AJ475">
        <v>7.0663550464085629</v>
      </c>
      <c r="AK475">
        <v>1.9466380968308388</v>
      </c>
      <c r="AL475">
        <v>3.7047008947236391</v>
      </c>
      <c r="AM475">
        <v>0.5</v>
      </c>
      <c r="AN475">
        <v>1.5024785786075701</v>
      </c>
      <c r="AO475">
        <v>156</v>
      </c>
      <c r="AP475">
        <v>4.6551724137931037E-2</v>
      </c>
      <c r="AQ475">
        <v>3.5</v>
      </c>
      <c r="AR475">
        <v>2.7391681668166816</v>
      </c>
      <c r="AS475">
        <v>123386.88</v>
      </c>
      <c r="AT475">
        <v>0.59151333557008801</v>
      </c>
      <c r="AU475">
        <v>8775380.4299999997</v>
      </c>
    </row>
    <row r="476" spans="1:47" ht="15" x14ac:dyDescent="0.25">
      <c r="A476" t="s">
        <v>1256</v>
      </c>
      <c r="B476" t="s">
        <v>416</v>
      </c>
      <c r="C476" t="s">
        <v>113</v>
      </c>
      <c r="D476"/>
      <c r="E476">
        <v>91.805000000000007</v>
      </c>
      <c r="F476" t="s">
        <v>1542</v>
      </c>
      <c r="G476">
        <v>1228650</v>
      </c>
      <c r="H476">
        <v>0.54993841260168252</v>
      </c>
      <c r="I476">
        <v>1264639</v>
      </c>
      <c r="J476">
        <v>0</v>
      </c>
      <c r="K476">
        <v>0.64848307111050996</v>
      </c>
      <c r="L476" s="126">
        <v>125556.2801</v>
      </c>
      <c r="M476">
        <v>35187</v>
      </c>
      <c r="N476">
        <v>4</v>
      </c>
      <c r="O476">
        <v>2.7</v>
      </c>
      <c r="P476">
        <v>0</v>
      </c>
      <c r="Q476">
        <v>193.41</v>
      </c>
      <c r="R476">
        <v>8014.9000000000005</v>
      </c>
      <c r="S476">
        <v>828.752836</v>
      </c>
      <c r="T476">
        <v>933.64443913426896</v>
      </c>
      <c r="U476">
        <v>0.26365273035397502</v>
      </c>
      <c r="V476">
        <v>0.143035914751307</v>
      </c>
      <c r="W476">
        <v>5.7497963120092398E-4</v>
      </c>
      <c r="X476">
        <v>7114.5</v>
      </c>
      <c r="Y476">
        <v>45.4</v>
      </c>
      <c r="Z476">
        <v>46988.392070484602</v>
      </c>
      <c r="AA476">
        <v>14.88</v>
      </c>
      <c r="AB476">
        <v>18.254467753303967</v>
      </c>
      <c r="AC476">
        <v>6.6000000000000005</v>
      </c>
      <c r="AD476">
        <v>125.5686115151515</v>
      </c>
      <c r="AE476">
        <v>0.33229999999999998</v>
      </c>
      <c r="AF476">
        <v>9.8916066682410639E-2</v>
      </c>
      <c r="AG476">
        <v>0.20184342990495222</v>
      </c>
      <c r="AH476">
        <v>0.30375701995605425</v>
      </c>
      <c r="AI476">
        <v>178.15926967156707</v>
      </c>
      <c r="AJ476">
        <v>5.3116088046054859</v>
      </c>
      <c r="AK476">
        <v>0.93476227565187942</v>
      </c>
      <c r="AL476">
        <v>2.167450998984084</v>
      </c>
      <c r="AM476">
        <v>4.5</v>
      </c>
      <c r="AN476">
        <v>0.96066486748748303</v>
      </c>
      <c r="AO476">
        <v>22</v>
      </c>
      <c r="AP476">
        <v>1.4851485148514851E-2</v>
      </c>
      <c r="AQ476">
        <v>8.59</v>
      </c>
      <c r="AR476">
        <v>2.1638706718642515</v>
      </c>
      <c r="AS476">
        <v>-10939</v>
      </c>
      <c r="AT476">
        <v>0.21540398887596285</v>
      </c>
      <c r="AU476">
        <v>6642387.1399999997</v>
      </c>
    </row>
    <row r="477" spans="1:47" ht="15" x14ac:dyDescent="0.25">
      <c r="A477" t="s">
        <v>1257</v>
      </c>
      <c r="B477" t="s">
        <v>285</v>
      </c>
      <c r="C477" t="s">
        <v>109</v>
      </c>
      <c r="D477"/>
      <c r="E477">
        <v>92.713999999999999</v>
      </c>
      <c r="F477" t="s">
        <v>1542</v>
      </c>
      <c r="G477">
        <v>9264755</v>
      </c>
      <c r="H477">
        <v>0.35637426182577037</v>
      </c>
      <c r="I477">
        <v>8837638</v>
      </c>
      <c r="J477">
        <v>2.5116974462862482E-3</v>
      </c>
      <c r="K477">
        <v>0.71294936988054503</v>
      </c>
      <c r="L477" s="126">
        <v>144111.89689999999</v>
      </c>
      <c r="M477">
        <v>50864</v>
      </c>
      <c r="N477">
        <v>11</v>
      </c>
      <c r="O477">
        <v>82.110000000000028</v>
      </c>
      <c r="P477">
        <v>0</v>
      </c>
      <c r="Q477">
        <v>-27.31</v>
      </c>
      <c r="R477">
        <v>16925.900000000001</v>
      </c>
      <c r="S477">
        <v>5176.6849499999998</v>
      </c>
      <c r="T477">
        <v>6448.2964402081598</v>
      </c>
      <c r="U477">
        <v>0.36164437609826</v>
      </c>
      <c r="V477">
        <v>0.15676719441850501</v>
      </c>
      <c r="W477">
        <v>2.26486102848504E-2</v>
      </c>
      <c r="X477">
        <v>13588.1</v>
      </c>
      <c r="Y477">
        <v>382.95</v>
      </c>
      <c r="Z477">
        <v>72921.208826217495</v>
      </c>
      <c r="AA477">
        <v>12.8574938574939</v>
      </c>
      <c r="AB477">
        <v>13.517913435174306</v>
      </c>
      <c r="AC477">
        <v>50.6</v>
      </c>
      <c r="AD477">
        <v>102.30602667984189</v>
      </c>
      <c r="AE477">
        <v>0.70879999999999999</v>
      </c>
      <c r="AF477">
        <v>0.12472195611088321</v>
      </c>
      <c r="AG477">
        <v>0.11750787282698788</v>
      </c>
      <c r="AH477">
        <v>0.25148949073787635</v>
      </c>
      <c r="AI477">
        <v>169.20867475236253</v>
      </c>
      <c r="AJ477">
        <v>10.02370593876293</v>
      </c>
      <c r="AK477">
        <v>1.2733297714455327</v>
      </c>
      <c r="AL477">
        <v>6.1402400392720971</v>
      </c>
      <c r="AM477">
        <v>0</v>
      </c>
      <c r="AN477">
        <v>0.44967125309186701</v>
      </c>
      <c r="AO477">
        <v>7</v>
      </c>
      <c r="AP477">
        <v>7.3693613220187582E-2</v>
      </c>
      <c r="AQ477">
        <v>226.57</v>
      </c>
      <c r="AR477">
        <v>4.3461629363169259</v>
      </c>
      <c r="AS477">
        <v>12837.330000000075</v>
      </c>
      <c r="AT477">
        <v>0.30657221621682385</v>
      </c>
      <c r="AU477">
        <v>87624086.969999999</v>
      </c>
    </row>
    <row r="478" spans="1:47" ht="15" x14ac:dyDescent="0.25">
      <c r="A478" t="s">
        <v>1258</v>
      </c>
      <c r="B478" t="s">
        <v>400</v>
      </c>
      <c r="C478" t="s">
        <v>164</v>
      </c>
      <c r="D478"/>
      <c r="E478">
        <v>98.38300000000001</v>
      </c>
      <c r="F478" t="s">
        <v>1538</v>
      </c>
      <c r="G478">
        <v>-630230</v>
      </c>
      <c r="H478">
        <v>0.63150583854888731</v>
      </c>
      <c r="I478">
        <v>-591648</v>
      </c>
      <c r="J478">
        <v>0</v>
      </c>
      <c r="K478">
        <v>0.7807872312177786</v>
      </c>
      <c r="L478" s="126">
        <v>163372.1201</v>
      </c>
      <c r="M478">
        <v>43645</v>
      </c>
      <c r="N478">
        <v>44</v>
      </c>
      <c r="O478">
        <v>67.260000000000005</v>
      </c>
      <c r="P478">
        <v>0</v>
      </c>
      <c r="Q478">
        <v>113.13</v>
      </c>
      <c r="R478">
        <v>9416.2000000000007</v>
      </c>
      <c r="S478">
        <v>2436.4670470000001</v>
      </c>
      <c r="T478">
        <v>2678.3651158835401</v>
      </c>
      <c r="U478">
        <v>0.29334930340225501</v>
      </c>
      <c r="V478">
        <v>6.6492654271469803E-2</v>
      </c>
      <c r="W478">
        <v>3.4996742560089301E-3</v>
      </c>
      <c r="X478">
        <v>8565.7999999999993</v>
      </c>
      <c r="Y478">
        <v>84.4</v>
      </c>
      <c r="Z478">
        <v>84350.861492890996</v>
      </c>
      <c r="AA478">
        <v>11.704545454545499</v>
      </c>
      <c r="AB478">
        <v>28.868092973933649</v>
      </c>
      <c r="AC478">
        <v>15</v>
      </c>
      <c r="AD478">
        <v>162.43113646666669</v>
      </c>
      <c r="AE478">
        <v>0.40970000000000001</v>
      </c>
      <c r="AF478">
        <v>0.12249158403859467</v>
      </c>
      <c r="AG478">
        <v>0.11167174057470794</v>
      </c>
      <c r="AH478">
        <v>0.24339102064581281</v>
      </c>
      <c r="AI478">
        <v>178.15139364780416</v>
      </c>
      <c r="AJ478">
        <v>6.7064185596461323</v>
      </c>
      <c r="AK478">
        <v>1.3304699119937335</v>
      </c>
      <c r="AL478">
        <v>2.7280154126157679</v>
      </c>
      <c r="AM478">
        <v>2.4500000000000002</v>
      </c>
      <c r="AN478">
        <v>1.0466432776641601</v>
      </c>
      <c r="AO478">
        <v>42</v>
      </c>
      <c r="AP478">
        <v>4.3537414965986392E-2</v>
      </c>
      <c r="AQ478">
        <v>33.86</v>
      </c>
      <c r="AR478">
        <v>2.355304625758007</v>
      </c>
      <c r="AS478">
        <v>-7486.8299999999581</v>
      </c>
      <c r="AT478">
        <v>0.58473326577001439</v>
      </c>
      <c r="AU478">
        <v>22942356.010000002</v>
      </c>
    </row>
    <row r="479" spans="1:47" ht="15" x14ac:dyDescent="0.25">
      <c r="A479" t="s">
        <v>1259</v>
      </c>
      <c r="B479" t="s">
        <v>286</v>
      </c>
      <c r="C479" t="s">
        <v>173</v>
      </c>
      <c r="D479"/>
      <c r="E479">
        <v>95.710000000000008</v>
      </c>
      <c r="F479" t="s">
        <v>1542</v>
      </c>
      <c r="G479">
        <v>918412</v>
      </c>
      <c r="H479">
        <v>0.22239960294234432</v>
      </c>
      <c r="I479">
        <v>1854163</v>
      </c>
      <c r="J479">
        <v>0</v>
      </c>
      <c r="K479">
        <v>0.76272829010346987</v>
      </c>
      <c r="L479" s="126">
        <v>180996.49129999999</v>
      </c>
      <c r="M479">
        <v>0</v>
      </c>
      <c r="N479">
        <v>19</v>
      </c>
      <c r="O479">
        <v>60.65</v>
      </c>
      <c r="P479">
        <v>0</v>
      </c>
      <c r="Q479">
        <v>98.39</v>
      </c>
      <c r="R479">
        <v>11052.1</v>
      </c>
      <c r="S479">
        <v>1676.809176</v>
      </c>
      <c r="T479">
        <v>1998.2306949706701</v>
      </c>
      <c r="U479">
        <v>0.26081322923294897</v>
      </c>
      <c r="V479">
        <v>0.142680169231135</v>
      </c>
      <c r="W479">
        <v>0</v>
      </c>
      <c r="X479">
        <v>9274.3000000000011</v>
      </c>
      <c r="Y479">
        <v>107.04</v>
      </c>
      <c r="Z479">
        <v>50768.721973094202</v>
      </c>
      <c r="AA479">
        <v>7.3770491803278695</v>
      </c>
      <c r="AB479">
        <v>15.665257623318384</v>
      </c>
      <c r="AC479">
        <v>11</v>
      </c>
      <c r="AD479">
        <v>152.43719781818183</v>
      </c>
      <c r="AE479">
        <v>0.3987</v>
      </c>
      <c r="AF479">
        <v>0.10681595060590668</v>
      </c>
      <c r="AG479">
        <v>0.18935984315536655</v>
      </c>
      <c r="AH479">
        <v>0.29942720789986393</v>
      </c>
      <c r="AI479">
        <v>127.06275886934912</v>
      </c>
      <c r="AJ479">
        <v>8.4337371632404015</v>
      </c>
      <c r="AK479">
        <v>1.9321252698770299</v>
      </c>
      <c r="AL479">
        <v>5.1705984699145775</v>
      </c>
      <c r="AM479">
        <v>1</v>
      </c>
      <c r="AN479">
        <v>1.22673954249007</v>
      </c>
      <c r="AO479">
        <v>13</v>
      </c>
      <c r="AP479">
        <v>4.0069686411149823E-2</v>
      </c>
      <c r="AQ479">
        <v>87</v>
      </c>
      <c r="AR479">
        <v>2.7160968150993328</v>
      </c>
      <c r="AS479">
        <v>-101488.19999999995</v>
      </c>
      <c r="AT479">
        <v>0.41551140302999706</v>
      </c>
      <c r="AU479">
        <v>18532231.84</v>
      </c>
    </row>
    <row r="480" spans="1:47" ht="15" x14ac:dyDescent="0.25">
      <c r="A480" t="s">
        <v>1260</v>
      </c>
      <c r="B480" t="s">
        <v>287</v>
      </c>
      <c r="C480" t="s">
        <v>228</v>
      </c>
      <c r="D480"/>
      <c r="E480">
        <v>91.695000000000007</v>
      </c>
      <c r="F480" t="s">
        <v>1538</v>
      </c>
      <c r="G480">
        <v>1560089</v>
      </c>
      <c r="H480">
        <v>0.35743497125788226</v>
      </c>
      <c r="I480">
        <v>1396947</v>
      </c>
      <c r="J480">
        <v>0</v>
      </c>
      <c r="K480">
        <v>0.71665312633385414</v>
      </c>
      <c r="L480" s="126">
        <v>106428.29240000001</v>
      </c>
      <c r="M480">
        <v>32118</v>
      </c>
      <c r="N480">
        <v>18</v>
      </c>
      <c r="O480">
        <v>59.93</v>
      </c>
      <c r="P480">
        <v>0</v>
      </c>
      <c r="Q480">
        <v>18.960000000000008</v>
      </c>
      <c r="R480">
        <v>10842.5</v>
      </c>
      <c r="S480">
        <v>1757.3564960000001</v>
      </c>
      <c r="T480">
        <v>2119.2127578835903</v>
      </c>
      <c r="U480">
        <v>0.52723806188952105</v>
      </c>
      <c r="V480">
        <v>0.12855830078543201</v>
      </c>
      <c r="W480">
        <v>3.1897068197368201E-3</v>
      </c>
      <c r="X480">
        <v>8991.1</v>
      </c>
      <c r="Y480">
        <v>108</v>
      </c>
      <c r="Z480">
        <v>50766.953703703701</v>
      </c>
      <c r="AA480">
        <v>13.807339449541299</v>
      </c>
      <c r="AB480">
        <v>16.27181940740741</v>
      </c>
      <c r="AC480">
        <v>14.4</v>
      </c>
      <c r="AD480">
        <v>122.03864555555556</v>
      </c>
      <c r="AE480">
        <v>0.68669999999999998</v>
      </c>
      <c r="AF480">
        <v>0.14676251550429587</v>
      </c>
      <c r="AG480">
        <v>0.18411526569409786</v>
      </c>
      <c r="AH480">
        <v>0.33535438592119909</v>
      </c>
      <c r="AI480">
        <v>170.82248290730419</v>
      </c>
      <c r="AJ480">
        <v>6.9620911337925886</v>
      </c>
      <c r="AK480">
        <v>1.3618400311796293</v>
      </c>
      <c r="AL480">
        <v>3.9348188516835663</v>
      </c>
      <c r="AM480">
        <v>3</v>
      </c>
      <c r="AN480">
        <v>1.3684311619290499</v>
      </c>
      <c r="AO480">
        <v>59</v>
      </c>
      <c r="AP480">
        <v>6.0377358490566038E-2</v>
      </c>
      <c r="AQ480">
        <v>11.97</v>
      </c>
      <c r="AR480">
        <v>2.3452177983268889</v>
      </c>
      <c r="AS480">
        <v>81417.04999999993</v>
      </c>
      <c r="AT480">
        <v>0.63672339821026269</v>
      </c>
      <c r="AU480">
        <v>19054118.719999999</v>
      </c>
    </row>
    <row r="481" spans="1:47" ht="15" x14ac:dyDescent="0.25">
      <c r="A481" t="s">
        <v>1261</v>
      </c>
      <c r="B481" t="s">
        <v>288</v>
      </c>
      <c r="C481" t="s">
        <v>289</v>
      </c>
      <c r="D481"/>
      <c r="E481">
        <v>89.302000000000007</v>
      </c>
      <c r="F481" t="s">
        <v>1539</v>
      </c>
      <c r="G481">
        <v>2362733</v>
      </c>
      <c r="H481">
        <v>0.54804098304620119</v>
      </c>
      <c r="I481">
        <v>2360847</v>
      </c>
      <c r="J481">
        <v>0</v>
      </c>
      <c r="K481">
        <v>0.64773007528174109</v>
      </c>
      <c r="L481" s="126">
        <v>113905.00410000001</v>
      </c>
      <c r="M481">
        <v>31957</v>
      </c>
      <c r="N481">
        <v>81</v>
      </c>
      <c r="O481">
        <v>95.38</v>
      </c>
      <c r="P481">
        <v>0</v>
      </c>
      <c r="Q481">
        <v>-492.17</v>
      </c>
      <c r="R481">
        <v>9701.9</v>
      </c>
      <c r="S481">
        <v>3182.3821640000001</v>
      </c>
      <c r="T481">
        <v>4061.4734923453202</v>
      </c>
      <c r="U481">
        <v>0.56620704652742604</v>
      </c>
      <c r="V481">
        <v>0.17029245517101299</v>
      </c>
      <c r="W481">
        <v>1.35130191107997E-2</v>
      </c>
      <c r="X481">
        <v>7602</v>
      </c>
      <c r="Y481">
        <v>193.56</v>
      </c>
      <c r="Z481">
        <v>54922.763174209504</v>
      </c>
      <c r="AA481">
        <v>12.923469387755098</v>
      </c>
      <c r="AB481">
        <v>16.441321368051252</v>
      </c>
      <c r="AC481">
        <v>21</v>
      </c>
      <c r="AD481">
        <v>151.54200780952382</v>
      </c>
      <c r="AE481">
        <v>0.7863</v>
      </c>
      <c r="AF481">
        <v>0.10670357046163403</v>
      </c>
      <c r="AG481">
        <v>0.15917473504515431</v>
      </c>
      <c r="AH481">
        <v>0.27405103998635744</v>
      </c>
      <c r="AI481">
        <v>153.27291785311803</v>
      </c>
      <c r="AJ481">
        <v>-3.1528599573982161</v>
      </c>
      <c r="AK481">
        <v>1.2852509056466841</v>
      </c>
      <c r="AL481">
        <v>3.3936792729404868</v>
      </c>
      <c r="AM481">
        <v>0</v>
      </c>
      <c r="AN481">
        <v>1.38968022703718</v>
      </c>
      <c r="AO481">
        <v>65</v>
      </c>
      <c r="AP481">
        <v>6.2572421784472768E-2</v>
      </c>
      <c r="AQ481">
        <v>12.12</v>
      </c>
      <c r="AR481">
        <v>2.375652459947549</v>
      </c>
      <c r="AS481">
        <v>182076.43000000017</v>
      </c>
      <c r="AT481">
        <v>0.6450286835436706</v>
      </c>
      <c r="AU481">
        <v>30875212.420000002</v>
      </c>
    </row>
    <row r="482" spans="1:47" ht="15" x14ac:dyDescent="0.25">
      <c r="A482" t="s">
        <v>1262</v>
      </c>
      <c r="B482" t="s">
        <v>463</v>
      </c>
      <c r="C482" t="s">
        <v>109</v>
      </c>
      <c r="D482"/>
      <c r="E482">
        <v>111.00700000000001</v>
      </c>
      <c r="F482" t="s">
        <v>1538</v>
      </c>
      <c r="G482">
        <v>5920633</v>
      </c>
      <c r="H482">
        <v>0.54104169352603437</v>
      </c>
      <c r="I482">
        <v>5516583</v>
      </c>
      <c r="J482">
        <v>0</v>
      </c>
      <c r="K482">
        <v>0.7480213579615822</v>
      </c>
      <c r="L482" s="126">
        <v>242303.00210000001</v>
      </c>
      <c r="M482">
        <v>60897</v>
      </c>
      <c r="N482">
        <v>0</v>
      </c>
      <c r="O482">
        <v>20.55</v>
      </c>
      <c r="P482">
        <v>0</v>
      </c>
      <c r="Q482">
        <v>-9.23</v>
      </c>
      <c r="R482">
        <v>14086.800000000001</v>
      </c>
      <c r="S482">
        <v>4570.6589880000001</v>
      </c>
      <c r="T482">
        <v>5235.2543326478808</v>
      </c>
      <c r="U482">
        <v>9.4209712238545198E-2</v>
      </c>
      <c r="V482">
        <v>9.1723091593723605E-2</v>
      </c>
      <c r="W482">
        <v>3.8459211562601903E-2</v>
      </c>
      <c r="X482">
        <v>12298.5</v>
      </c>
      <c r="Y482">
        <v>285.61</v>
      </c>
      <c r="Z482">
        <v>76850.998144322701</v>
      </c>
      <c r="AA482">
        <v>13.542586750788599</v>
      </c>
      <c r="AB482">
        <v>16.00314760687651</v>
      </c>
      <c r="AC482">
        <v>29</v>
      </c>
      <c r="AD482">
        <v>157.60893062068965</v>
      </c>
      <c r="AE482">
        <v>0.60909999999999997</v>
      </c>
      <c r="AF482">
        <v>0.12718969841484129</v>
      </c>
      <c r="AG482">
        <v>0.10779021015037364</v>
      </c>
      <c r="AH482">
        <v>0.24127648618373543</v>
      </c>
      <c r="AI482">
        <v>198.49325937067698</v>
      </c>
      <c r="AJ482">
        <v>7.1851648011286917</v>
      </c>
      <c r="AK482">
        <v>1.2047238177118638</v>
      </c>
      <c r="AL482">
        <v>3.3838190014825105</v>
      </c>
      <c r="AM482">
        <v>2.4</v>
      </c>
      <c r="AN482">
        <v>0.61908245352583902</v>
      </c>
      <c r="AO482">
        <v>23</v>
      </c>
      <c r="AP482">
        <v>8.8918090232150679E-2</v>
      </c>
      <c r="AQ482">
        <v>83.78</v>
      </c>
      <c r="AR482">
        <v>0</v>
      </c>
      <c r="AS482">
        <v>-49440.350000000093</v>
      </c>
      <c r="AT482">
        <v>0.24472765734730997</v>
      </c>
      <c r="AU482">
        <v>64385923.880000003</v>
      </c>
    </row>
    <row r="483" spans="1:47" ht="15" x14ac:dyDescent="0.25">
      <c r="A483" t="s">
        <v>1263</v>
      </c>
      <c r="B483" t="s">
        <v>542</v>
      </c>
      <c r="C483" t="s">
        <v>117</v>
      </c>
      <c r="D483"/>
      <c r="E483">
        <v>85.409000000000006</v>
      </c>
      <c r="F483" t="s">
        <v>1539</v>
      </c>
      <c r="G483">
        <v>860982</v>
      </c>
      <c r="H483">
        <v>0.25617675003802493</v>
      </c>
      <c r="I483">
        <v>829896</v>
      </c>
      <c r="J483">
        <v>5.313612839834443E-3</v>
      </c>
      <c r="K483">
        <v>0.67644464303926599</v>
      </c>
      <c r="L483" s="126">
        <v>103060.60830000001</v>
      </c>
      <c r="M483">
        <v>33616</v>
      </c>
      <c r="N483">
        <v>31</v>
      </c>
      <c r="O483">
        <v>22.15</v>
      </c>
      <c r="P483">
        <v>0</v>
      </c>
      <c r="Q483">
        <v>12.010000000000005</v>
      </c>
      <c r="R483">
        <v>10749.4</v>
      </c>
      <c r="S483">
        <v>776.67529200000001</v>
      </c>
      <c r="T483">
        <v>926.03377594397512</v>
      </c>
      <c r="U483">
        <v>0.45620520653822999</v>
      </c>
      <c r="V483">
        <v>0.137062906592373</v>
      </c>
      <c r="W483">
        <v>8.3880523393809695E-3</v>
      </c>
      <c r="X483">
        <v>9015.6</v>
      </c>
      <c r="Y483">
        <v>55.25</v>
      </c>
      <c r="Z483">
        <v>53292.561085972899</v>
      </c>
      <c r="AA483">
        <v>13.5245901639344</v>
      </c>
      <c r="AB483">
        <v>14.057471348416289</v>
      </c>
      <c r="AC483">
        <v>9</v>
      </c>
      <c r="AD483">
        <v>86.297254666666674</v>
      </c>
      <c r="AE483">
        <v>0.47620000000000001</v>
      </c>
      <c r="AF483">
        <v>0.10625743483762319</v>
      </c>
      <c r="AG483">
        <v>0.17879363353065972</v>
      </c>
      <c r="AH483">
        <v>0.29069707465232003</v>
      </c>
      <c r="AI483">
        <v>172.92297229406392</v>
      </c>
      <c r="AJ483">
        <v>5.3536684412345039</v>
      </c>
      <c r="AK483">
        <v>0.81271374855738809</v>
      </c>
      <c r="AL483">
        <v>3.0333046424183761</v>
      </c>
      <c r="AM483">
        <v>0.5</v>
      </c>
      <c r="AN483">
        <v>0</v>
      </c>
      <c r="AO483" t="s">
        <v>1552</v>
      </c>
      <c r="AP483">
        <v>4.3572984749455342E-3</v>
      </c>
      <c r="AQ483">
        <v>0</v>
      </c>
      <c r="AR483">
        <v>2.380144899276512</v>
      </c>
      <c r="AS483">
        <v>-47329.989999999991</v>
      </c>
      <c r="AT483">
        <v>0.54882795358850045</v>
      </c>
      <c r="AU483">
        <v>8348791.5</v>
      </c>
    </row>
    <row r="484" spans="1:47" ht="15" x14ac:dyDescent="0.25">
      <c r="A484" t="s">
        <v>1264</v>
      </c>
      <c r="B484" t="s">
        <v>290</v>
      </c>
      <c r="C484" t="s">
        <v>109</v>
      </c>
      <c r="D484"/>
      <c r="E484">
        <v>88.112000000000009</v>
      </c>
      <c r="F484" t="s">
        <v>1542</v>
      </c>
      <c r="G484">
        <v>1915073</v>
      </c>
      <c r="H484">
        <v>0.26958592344573201</v>
      </c>
      <c r="I484">
        <v>2120163</v>
      </c>
      <c r="J484">
        <v>0</v>
      </c>
      <c r="K484">
        <v>0.74630631127859537</v>
      </c>
      <c r="L484" s="126">
        <v>198531.35519999999</v>
      </c>
      <c r="M484">
        <v>41771</v>
      </c>
      <c r="N484">
        <v>59</v>
      </c>
      <c r="O484">
        <v>138.14999999999998</v>
      </c>
      <c r="P484">
        <v>0</v>
      </c>
      <c r="Q484">
        <v>-65.69</v>
      </c>
      <c r="R484">
        <v>16539.900000000001</v>
      </c>
      <c r="S484">
        <v>3403.107845</v>
      </c>
      <c r="T484">
        <v>4361.1230988054403</v>
      </c>
      <c r="U484">
        <v>0.551630937220563</v>
      </c>
      <c r="V484">
        <v>0.159361662839104</v>
      </c>
      <c r="W484">
        <v>1.61135254883467E-2</v>
      </c>
      <c r="X484">
        <v>12906.6</v>
      </c>
      <c r="Y484">
        <v>246.03</v>
      </c>
      <c r="Z484">
        <v>72708.188960695916</v>
      </c>
      <c r="AA484">
        <v>13.575971731448799</v>
      </c>
      <c r="AB484">
        <v>13.832084888021786</v>
      </c>
      <c r="AC484">
        <v>42.44</v>
      </c>
      <c r="AD484">
        <v>80.186329995287466</v>
      </c>
      <c r="AE484">
        <v>0.54259999999999997</v>
      </c>
      <c r="AF484">
        <v>0.11949096228074729</v>
      </c>
      <c r="AG484">
        <v>0.14663110175864402</v>
      </c>
      <c r="AH484">
        <v>0.27403332416335124</v>
      </c>
      <c r="AI484">
        <v>219.5522545950935</v>
      </c>
      <c r="AJ484">
        <v>7.3965332860431507</v>
      </c>
      <c r="AK484">
        <v>1.0204063386690938</v>
      </c>
      <c r="AL484">
        <v>3.5314289041169227</v>
      </c>
      <c r="AM484">
        <v>2.6</v>
      </c>
      <c r="AN484">
        <v>0.57425340302768602</v>
      </c>
      <c r="AO484">
        <v>9</v>
      </c>
      <c r="AP484">
        <v>0.2097457627118644</v>
      </c>
      <c r="AQ484">
        <v>128.22</v>
      </c>
      <c r="AR484">
        <v>4.0522977335617343</v>
      </c>
      <c r="AS484">
        <v>-163974.33999999985</v>
      </c>
      <c r="AT484">
        <v>0.56260665201196736</v>
      </c>
      <c r="AU484">
        <v>56287087.82</v>
      </c>
    </row>
    <row r="485" spans="1:47" ht="15" x14ac:dyDescent="0.25">
      <c r="A485" t="s">
        <v>1265</v>
      </c>
      <c r="B485" t="s">
        <v>559</v>
      </c>
      <c r="C485" t="s">
        <v>206</v>
      </c>
      <c r="D485"/>
      <c r="E485">
        <v>91.772000000000006</v>
      </c>
      <c r="F485" t="s">
        <v>1542</v>
      </c>
      <c r="G485">
        <v>369311</v>
      </c>
      <c r="H485">
        <v>0.37900290749309418</v>
      </c>
      <c r="I485">
        <v>827455</v>
      </c>
      <c r="J485">
        <v>0</v>
      </c>
      <c r="K485">
        <v>0.64454300664409681</v>
      </c>
      <c r="L485" s="126">
        <v>96792.127200000003</v>
      </c>
      <c r="M485">
        <v>29958</v>
      </c>
      <c r="N485">
        <v>12</v>
      </c>
      <c r="O485">
        <v>84.14</v>
      </c>
      <c r="P485">
        <v>0</v>
      </c>
      <c r="Q485">
        <v>-238.06</v>
      </c>
      <c r="R485">
        <v>10262.4</v>
      </c>
      <c r="S485">
        <v>1535.3701820000001</v>
      </c>
      <c r="T485">
        <v>2013.23684038647</v>
      </c>
      <c r="U485">
        <v>0.97852464937344996</v>
      </c>
      <c r="V485">
        <v>0.12801419638355299</v>
      </c>
      <c r="W485">
        <v>1.4877421919347899E-3</v>
      </c>
      <c r="X485">
        <v>7826.5</v>
      </c>
      <c r="Y485">
        <v>92.710000000000008</v>
      </c>
      <c r="Z485">
        <v>52677.256175169903</v>
      </c>
      <c r="AA485">
        <v>7.1313131313131297</v>
      </c>
      <c r="AB485">
        <v>16.560998619350663</v>
      </c>
      <c r="AC485">
        <v>11.14</v>
      </c>
      <c r="AD485">
        <v>137.82497145421902</v>
      </c>
      <c r="AE485">
        <v>0.443</v>
      </c>
      <c r="AF485">
        <v>0.12146080742224429</v>
      </c>
      <c r="AG485">
        <v>0.14196360439465749</v>
      </c>
      <c r="AH485">
        <v>0.266008901774416</v>
      </c>
      <c r="AI485">
        <v>165.90982616855325</v>
      </c>
      <c r="AJ485">
        <v>7.9334174998920437</v>
      </c>
      <c r="AK485">
        <v>2.0159567861250802</v>
      </c>
      <c r="AL485">
        <v>4.5752748171614988</v>
      </c>
      <c r="AM485">
        <v>0.5</v>
      </c>
      <c r="AN485">
        <v>1.3738139429776499</v>
      </c>
      <c r="AO485">
        <v>28</v>
      </c>
      <c r="AP485">
        <v>0</v>
      </c>
      <c r="AQ485">
        <v>49.89</v>
      </c>
      <c r="AR485">
        <v>2.6077112981344177</v>
      </c>
      <c r="AS485">
        <v>-106465.3600000001</v>
      </c>
      <c r="AT485">
        <v>0.63986740451973512</v>
      </c>
      <c r="AU485">
        <v>15756598.35</v>
      </c>
    </row>
    <row r="486" spans="1:47" ht="15" x14ac:dyDescent="0.25">
      <c r="A486" t="s">
        <v>1266</v>
      </c>
      <c r="B486" t="s">
        <v>592</v>
      </c>
      <c r="C486" t="s">
        <v>136</v>
      </c>
      <c r="D486"/>
      <c r="E486">
        <v>102.123</v>
      </c>
      <c r="F486" t="s">
        <v>1542</v>
      </c>
      <c r="G486">
        <v>0</v>
      </c>
      <c r="H486">
        <v>0.15318089307451518</v>
      </c>
      <c r="I486">
        <v>432787</v>
      </c>
      <c r="J486">
        <v>0</v>
      </c>
      <c r="K486">
        <v>0.73077240105143459</v>
      </c>
      <c r="L486" s="126">
        <v>160039.402</v>
      </c>
      <c r="M486">
        <v>41642</v>
      </c>
      <c r="N486">
        <v>20</v>
      </c>
      <c r="O486">
        <v>20.05</v>
      </c>
      <c r="P486">
        <v>0</v>
      </c>
      <c r="Q486">
        <v>226.10000000000002</v>
      </c>
      <c r="R486">
        <v>9468.5</v>
      </c>
      <c r="S486">
        <v>1284.0731370000001</v>
      </c>
      <c r="T486">
        <v>1496.34857608586</v>
      </c>
      <c r="U486">
        <v>0.245840769426516</v>
      </c>
      <c r="V486">
        <v>0.13222991285114</v>
      </c>
      <c r="W486">
        <v>0</v>
      </c>
      <c r="X486">
        <v>8125.3</v>
      </c>
      <c r="Y486">
        <v>68.97</v>
      </c>
      <c r="Z486">
        <v>54289.996375235598</v>
      </c>
      <c r="AA486">
        <v>13.6962025316456</v>
      </c>
      <c r="AB486">
        <v>18.617850326228798</v>
      </c>
      <c r="AC486">
        <v>6</v>
      </c>
      <c r="AD486">
        <v>214.01218950000001</v>
      </c>
      <c r="AE486" t="s">
        <v>1552</v>
      </c>
      <c r="AF486">
        <v>0.11289561992719216</v>
      </c>
      <c r="AG486">
        <v>0.16284329133428024</v>
      </c>
      <c r="AH486">
        <v>0.28198225489878886</v>
      </c>
      <c r="AI486">
        <v>137.17442949668995</v>
      </c>
      <c r="AJ486">
        <v>6.4653433593350824</v>
      </c>
      <c r="AK486">
        <v>1.4792293149845011</v>
      </c>
      <c r="AL486">
        <v>3.0806828581485393</v>
      </c>
      <c r="AM486">
        <v>0.5</v>
      </c>
      <c r="AN486">
        <v>0.82136086655260698</v>
      </c>
      <c r="AO486">
        <v>53</v>
      </c>
      <c r="AP486">
        <v>3.8049940546967892E-2</v>
      </c>
      <c r="AQ486">
        <v>14.43</v>
      </c>
      <c r="AR486">
        <v>2.1950280102154904</v>
      </c>
      <c r="AS486">
        <v>11944.650000000023</v>
      </c>
      <c r="AT486">
        <v>0.260996729260982</v>
      </c>
      <c r="AU486">
        <v>12158243.83</v>
      </c>
    </row>
    <row r="487" spans="1:47" ht="15" x14ac:dyDescent="0.25">
      <c r="A487" t="s">
        <v>1267</v>
      </c>
      <c r="B487" t="s">
        <v>658</v>
      </c>
      <c r="C487" t="s">
        <v>210</v>
      </c>
      <c r="D487"/>
      <c r="E487">
        <v>92.76700000000001</v>
      </c>
      <c r="F487" t="s">
        <v>1538</v>
      </c>
      <c r="G487">
        <v>719807</v>
      </c>
      <c r="H487">
        <v>0.79056286527521746</v>
      </c>
      <c r="I487">
        <v>450732</v>
      </c>
      <c r="J487">
        <v>0</v>
      </c>
      <c r="K487">
        <v>0.66296485044581888</v>
      </c>
      <c r="L487" s="126">
        <v>120420.11689999999</v>
      </c>
      <c r="M487">
        <v>36888</v>
      </c>
      <c r="N487">
        <v>30</v>
      </c>
      <c r="O487">
        <v>55.239999999999995</v>
      </c>
      <c r="P487">
        <v>0</v>
      </c>
      <c r="Q487">
        <v>11.470000000000013</v>
      </c>
      <c r="R487">
        <v>11258.9</v>
      </c>
      <c r="S487">
        <v>1624.7028210000001</v>
      </c>
      <c r="T487">
        <v>2040.9611244109699</v>
      </c>
      <c r="U487">
        <v>0.436555675187075</v>
      </c>
      <c r="V487">
        <v>0.15559463228136999</v>
      </c>
      <c r="W487">
        <v>0</v>
      </c>
      <c r="X487">
        <v>8962.7000000000007</v>
      </c>
      <c r="Y487">
        <v>115.8</v>
      </c>
      <c r="Z487">
        <v>47545.545768566502</v>
      </c>
      <c r="AA487">
        <v>11.015267175572498</v>
      </c>
      <c r="AB487">
        <v>14.030248886010364</v>
      </c>
      <c r="AC487">
        <v>12</v>
      </c>
      <c r="AD487">
        <v>135.39190175000002</v>
      </c>
      <c r="AE487">
        <v>0.31009999999999999</v>
      </c>
      <c r="AF487">
        <v>0.10987127870584525</v>
      </c>
      <c r="AG487">
        <v>0.20474897121725957</v>
      </c>
      <c r="AH487">
        <v>0.32037216275323155</v>
      </c>
      <c r="AI487">
        <v>201.30081376894464</v>
      </c>
      <c r="AJ487">
        <v>7.1349836724210682</v>
      </c>
      <c r="AK487">
        <v>1.5025266775517192</v>
      </c>
      <c r="AL487">
        <v>2.7204325891137242</v>
      </c>
      <c r="AM487">
        <v>0.5</v>
      </c>
      <c r="AN487">
        <v>1.2453656783351701</v>
      </c>
      <c r="AO487">
        <v>99</v>
      </c>
      <c r="AP487">
        <v>6.7001675041876048E-3</v>
      </c>
      <c r="AQ487">
        <v>11.59</v>
      </c>
      <c r="AR487">
        <v>2.9491164704089852</v>
      </c>
      <c r="AS487">
        <v>-20167.710000000079</v>
      </c>
      <c r="AT487">
        <v>0.52405823260947537</v>
      </c>
      <c r="AU487">
        <v>18292438.780000001</v>
      </c>
    </row>
    <row r="488" spans="1:47" ht="15" x14ac:dyDescent="0.25">
      <c r="A488" t="s">
        <v>1268</v>
      </c>
      <c r="B488" t="s">
        <v>772</v>
      </c>
      <c r="C488" t="s">
        <v>267</v>
      </c>
      <c r="D488"/>
      <c r="E488">
        <v>92.15</v>
      </c>
      <c r="F488" t="s">
        <v>1538</v>
      </c>
      <c r="G488">
        <v>1760341</v>
      </c>
      <c r="H488">
        <v>0.41203744265415759</v>
      </c>
      <c r="I488">
        <v>1436345</v>
      </c>
      <c r="J488">
        <v>0</v>
      </c>
      <c r="K488">
        <v>0.42918019973750299</v>
      </c>
      <c r="L488" s="126">
        <v>204943.065</v>
      </c>
      <c r="M488">
        <v>31950</v>
      </c>
      <c r="N488">
        <v>125</v>
      </c>
      <c r="O488">
        <v>80.240000000000009</v>
      </c>
      <c r="P488">
        <v>0</v>
      </c>
      <c r="Q488">
        <v>52.959999999999994</v>
      </c>
      <c r="R488">
        <v>10891.5</v>
      </c>
      <c r="S488">
        <v>1403.459503</v>
      </c>
      <c r="T488">
        <v>1738.2594718829801</v>
      </c>
      <c r="U488">
        <v>0.43299013309684398</v>
      </c>
      <c r="V488">
        <v>0.130674834299084</v>
      </c>
      <c r="W488">
        <v>8.2621246820543295E-2</v>
      </c>
      <c r="X488">
        <v>8793.8000000000011</v>
      </c>
      <c r="Y488">
        <v>103.36</v>
      </c>
      <c r="Z488">
        <v>51393.6594427245</v>
      </c>
      <c r="AA488">
        <v>11.6875</v>
      </c>
      <c r="AB488">
        <v>13.578362064628484</v>
      </c>
      <c r="AC488">
        <v>7.53</v>
      </c>
      <c r="AD488">
        <v>186.38240411686587</v>
      </c>
      <c r="AE488">
        <v>0.69779999999999998</v>
      </c>
      <c r="AF488">
        <v>0.11589323204590375</v>
      </c>
      <c r="AG488">
        <v>0.17320859529735161</v>
      </c>
      <c r="AH488">
        <v>0.29246070906363159</v>
      </c>
      <c r="AI488">
        <v>163.95200538964178</v>
      </c>
      <c r="AJ488">
        <v>5.2540556279878308</v>
      </c>
      <c r="AK488">
        <v>1.0609470664928293</v>
      </c>
      <c r="AL488">
        <v>3.4812866579747936</v>
      </c>
      <c r="AM488">
        <v>1.9</v>
      </c>
      <c r="AN488">
        <v>1.1292880339413001</v>
      </c>
      <c r="AO488">
        <v>118</v>
      </c>
      <c r="AP488">
        <v>4.9837486457204767E-2</v>
      </c>
      <c r="AQ488">
        <v>6.74</v>
      </c>
      <c r="AR488">
        <v>2.9805673923590681</v>
      </c>
      <c r="AS488">
        <v>19355.180000000051</v>
      </c>
      <c r="AT488">
        <v>0.59982334793295267</v>
      </c>
      <c r="AU488">
        <v>15285833.310000001</v>
      </c>
    </row>
    <row r="489" spans="1:47" ht="15" x14ac:dyDescent="0.25">
      <c r="A489" t="s">
        <v>1269</v>
      </c>
      <c r="B489" t="s">
        <v>437</v>
      </c>
      <c r="C489" t="s">
        <v>293</v>
      </c>
      <c r="D489"/>
      <c r="E489">
        <v>89.358000000000004</v>
      </c>
      <c r="F489" t="s">
        <v>1538</v>
      </c>
      <c r="G489">
        <v>601590</v>
      </c>
      <c r="H489">
        <v>0.75311759291112057</v>
      </c>
      <c r="I489">
        <v>598316</v>
      </c>
      <c r="J489">
        <v>0</v>
      </c>
      <c r="K489">
        <v>0.73095515769656783</v>
      </c>
      <c r="L489" s="126">
        <v>163429.10140000001</v>
      </c>
      <c r="M489">
        <v>39221</v>
      </c>
      <c r="N489">
        <v>12</v>
      </c>
      <c r="O489">
        <v>26.269999999999996</v>
      </c>
      <c r="P489">
        <v>0</v>
      </c>
      <c r="Q489">
        <v>19.159999999999997</v>
      </c>
      <c r="R489">
        <v>11227.7</v>
      </c>
      <c r="S489">
        <v>703.26982899999996</v>
      </c>
      <c r="T489">
        <v>852.52641316450001</v>
      </c>
      <c r="U489">
        <v>0.33973679112572902</v>
      </c>
      <c r="V489">
        <v>0.14920378874948201</v>
      </c>
      <c r="W489">
        <v>0</v>
      </c>
      <c r="X489">
        <v>9262</v>
      </c>
      <c r="Y489">
        <v>54.38</v>
      </c>
      <c r="Z489">
        <v>56757.318867230599</v>
      </c>
      <c r="AA489">
        <v>12.478260869565197</v>
      </c>
      <c r="AB489">
        <v>12.932508808385434</v>
      </c>
      <c r="AC489">
        <v>3.4</v>
      </c>
      <c r="AD489">
        <v>206.84406735294118</v>
      </c>
      <c r="AE489">
        <v>0.27689999999999998</v>
      </c>
      <c r="AF489">
        <v>0.11425241037497974</v>
      </c>
      <c r="AG489">
        <v>0.14006878775882281</v>
      </c>
      <c r="AH489">
        <v>0.26211792275709955</v>
      </c>
      <c r="AI489">
        <v>188.44687278629155</v>
      </c>
      <c r="AJ489">
        <v>4.0230860415456249</v>
      </c>
      <c r="AK489">
        <v>0.5522032913550996</v>
      </c>
      <c r="AL489">
        <v>2.3509561680839663</v>
      </c>
      <c r="AM489">
        <v>3</v>
      </c>
      <c r="AN489">
        <v>1.4198898715066</v>
      </c>
      <c r="AO489">
        <v>79</v>
      </c>
      <c r="AP489">
        <v>2.2535211267605635E-2</v>
      </c>
      <c r="AQ489">
        <v>4.2699999999999996</v>
      </c>
      <c r="AR489">
        <v>10.344461949265687</v>
      </c>
      <c r="AS489">
        <v>-21873.5</v>
      </c>
      <c r="AT489">
        <v>0.4015370448785297</v>
      </c>
      <c r="AU489">
        <v>7896069.1500000004</v>
      </c>
    </row>
    <row r="490" spans="1:47" ht="15" x14ac:dyDescent="0.25">
      <c r="A490" t="s">
        <v>1270</v>
      </c>
      <c r="B490" t="s">
        <v>684</v>
      </c>
      <c r="C490" t="s">
        <v>143</v>
      </c>
      <c r="D490"/>
      <c r="E490">
        <v>89.359000000000009</v>
      </c>
      <c r="F490" t="s">
        <v>1538</v>
      </c>
      <c r="G490">
        <v>1290687</v>
      </c>
      <c r="H490">
        <v>0.8391673010632269</v>
      </c>
      <c r="I490">
        <v>1311935</v>
      </c>
      <c r="J490">
        <v>8.1373122118588142E-3</v>
      </c>
      <c r="K490">
        <v>0.63440771642517069</v>
      </c>
      <c r="L490" s="126">
        <v>85763.480500000005</v>
      </c>
      <c r="M490">
        <v>33458</v>
      </c>
      <c r="N490">
        <v>7</v>
      </c>
      <c r="O490">
        <v>38.739999999999995</v>
      </c>
      <c r="P490">
        <v>0</v>
      </c>
      <c r="Q490">
        <v>100.35</v>
      </c>
      <c r="R490">
        <v>9459.4</v>
      </c>
      <c r="S490">
        <v>1106.1274539999999</v>
      </c>
      <c r="T490">
        <v>1327.03538966615</v>
      </c>
      <c r="U490">
        <v>0.57069414443807798</v>
      </c>
      <c r="V490">
        <v>0.118724025450326</v>
      </c>
      <c r="W490">
        <v>0</v>
      </c>
      <c r="X490">
        <v>7884.7</v>
      </c>
      <c r="Y490">
        <v>65</v>
      </c>
      <c r="Z490">
        <v>51280.861538461504</v>
      </c>
      <c r="AA490">
        <v>10.615384615384599</v>
      </c>
      <c r="AB490">
        <v>17.017345446153847</v>
      </c>
      <c r="AC490">
        <v>6</v>
      </c>
      <c r="AD490">
        <v>184.35457566666665</v>
      </c>
      <c r="AE490">
        <v>0.33229999999999998</v>
      </c>
      <c r="AF490">
        <v>0.11614261334699449</v>
      </c>
      <c r="AG490">
        <v>0.18692696000620995</v>
      </c>
      <c r="AH490">
        <v>0.30671045293146937</v>
      </c>
      <c r="AI490">
        <v>179.00288007859174</v>
      </c>
      <c r="AJ490">
        <v>5.718462070707071</v>
      </c>
      <c r="AK490">
        <v>1.4267635858585859</v>
      </c>
      <c r="AL490">
        <v>3.311224444444445</v>
      </c>
      <c r="AM490">
        <v>0.5</v>
      </c>
      <c r="AN490">
        <v>1.49401276692979</v>
      </c>
      <c r="AO490">
        <v>136</v>
      </c>
      <c r="AP490">
        <v>4.4692737430167594E-3</v>
      </c>
      <c r="AQ490">
        <v>6.46</v>
      </c>
      <c r="AR490">
        <v>2.359173812276071</v>
      </c>
      <c r="AS490">
        <v>-2999.7200000000303</v>
      </c>
      <c r="AT490">
        <v>0.53271940175128818</v>
      </c>
      <c r="AU490">
        <v>10463269.09</v>
      </c>
    </row>
    <row r="491" spans="1:47" ht="15" x14ac:dyDescent="0.25">
      <c r="A491" t="s">
        <v>1271</v>
      </c>
      <c r="B491" t="s">
        <v>451</v>
      </c>
      <c r="C491" t="s">
        <v>168</v>
      </c>
      <c r="D491"/>
      <c r="E491">
        <v>84.22</v>
      </c>
      <c r="F491" t="s">
        <v>1538</v>
      </c>
      <c r="G491">
        <v>0</v>
      </c>
      <c r="H491">
        <v>0</v>
      </c>
      <c r="I491">
        <v>0</v>
      </c>
      <c r="J491">
        <v>0</v>
      </c>
      <c r="K491">
        <v>0</v>
      </c>
      <c r="L491" s="126">
        <v>91429.556599999996</v>
      </c>
      <c r="M491">
        <v>32950</v>
      </c>
      <c r="N491">
        <v>11</v>
      </c>
      <c r="O491">
        <v>54.769999999999996</v>
      </c>
      <c r="P491">
        <v>0</v>
      </c>
      <c r="Q491">
        <v>-13.380000000000024</v>
      </c>
      <c r="R491">
        <v>11650.300000000001</v>
      </c>
      <c r="S491">
        <v>851.46111699999994</v>
      </c>
      <c r="T491">
        <v>1074.93300628872</v>
      </c>
      <c r="U491">
        <v>0.62248430893409801</v>
      </c>
      <c r="V491">
        <v>0.18350432906497599</v>
      </c>
      <c r="W491">
        <v>0</v>
      </c>
      <c r="X491">
        <v>9228.2000000000007</v>
      </c>
      <c r="Y491">
        <v>59</v>
      </c>
      <c r="Z491">
        <v>44340.966101694896</v>
      </c>
      <c r="AA491">
        <v>9.6610169491525397</v>
      </c>
      <c r="AB491">
        <v>14.431544355932202</v>
      </c>
      <c r="AC491">
        <v>8</v>
      </c>
      <c r="AD491">
        <v>106.43263962499999</v>
      </c>
      <c r="AE491">
        <v>0.40970000000000001</v>
      </c>
      <c r="AF491">
        <v>9.7068461915014906E-2</v>
      </c>
      <c r="AG491">
        <v>0.24933043982533218</v>
      </c>
      <c r="AH491">
        <v>0.34711461649790915</v>
      </c>
      <c r="AI491">
        <v>153.8884129690681</v>
      </c>
      <c r="AJ491">
        <v>8.8692818438525531</v>
      </c>
      <c r="AK491">
        <v>2.6996819812256736</v>
      </c>
      <c r="AL491">
        <v>3.3061556895367477</v>
      </c>
      <c r="AM491">
        <v>2.5</v>
      </c>
      <c r="AN491">
        <v>1.92740926157697</v>
      </c>
      <c r="AO491">
        <v>100</v>
      </c>
      <c r="AP491">
        <v>4.9382716049382715E-3</v>
      </c>
      <c r="AQ491">
        <v>6.82</v>
      </c>
      <c r="AR491">
        <v>1.9943575741725965</v>
      </c>
      <c r="AS491">
        <v>-89524.609999999986</v>
      </c>
      <c r="AT491">
        <v>0.62814246970350962</v>
      </c>
      <c r="AU491">
        <v>9919739.8599999994</v>
      </c>
    </row>
    <row r="492" spans="1:47" ht="15" x14ac:dyDescent="0.25">
      <c r="A492" t="s">
        <v>1272</v>
      </c>
      <c r="B492" t="s">
        <v>607</v>
      </c>
      <c r="C492" t="s">
        <v>605</v>
      </c>
      <c r="D492"/>
      <c r="E492">
        <v>91.022000000000006</v>
      </c>
      <c r="F492" t="s">
        <v>1538</v>
      </c>
      <c r="G492">
        <v>128225</v>
      </c>
      <c r="H492">
        <v>0.19568319000714718</v>
      </c>
      <c r="I492">
        <v>128225</v>
      </c>
      <c r="J492">
        <v>2.8230881762984574E-2</v>
      </c>
      <c r="K492">
        <v>0.66506574795588436</v>
      </c>
      <c r="L492" s="126">
        <v>122455.8131</v>
      </c>
      <c r="M492">
        <v>33396</v>
      </c>
      <c r="N492">
        <v>22</v>
      </c>
      <c r="O492">
        <v>21.67</v>
      </c>
      <c r="P492">
        <v>0</v>
      </c>
      <c r="Q492">
        <v>-3.9399999999999977</v>
      </c>
      <c r="R492">
        <v>9825.6</v>
      </c>
      <c r="S492">
        <v>763.39320499999997</v>
      </c>
      <c r="T492">
        <v>931.3413663968181</v>
      </c>
      <c r="U492">
        <v>0.61875500188661003</v>
      </c>
      <c r="V492">
        <v>0.14669801390228501</v>
      </c>
      <c r="W492">
        <v>0</v>
      </c>
      <c r="X492">
        <v>8053.8</v>
      </c>
      <c r="Y492">
        <v>55.7</v>
      </c>
      <c r="Z492">
        <v>37002.755834829397</v>
      </c>
      <c r="AA492">
        <v>10.5714285714286</v>
      </c>
      <c r="AB492">
        <v>13.705443536804308</v>
      </c>
      <c r="AC492">
        <v>9.51</v>
      </c>
      <c r="AD492">
        <v>80.272681913774974</v>
      </c>
      <c r="AE492">
        <v>0.35439999999999999</v>
      </c>
      <c r="AF492">
        <v>0.10275968907251762</v>
      </c>
      <c r="AG492">
        <v>0.24454958810265365</v>
      </c>
      <c r="AH492">
        <v>0.35067300253093286</v>
      </c>
      <c r="AI492">
        <v>176.28529978859322</v>
      </c>
      <c r="AJ492">
        <v>5.4408402749396245</v>
      </c>
      <c r="AK492">
        <v>1.5851270295374327</v>
      </c>
      <c r="AL492">
        <v>2.3641459409251349</v>
      </c>
      <c r="AM492">
        <v>0.5</v>
      </c>
      <c r="AN492">
        <v>1.4127144298688199</v>
      </c>
      <c r="AO492">
        <v>80</v>
      </c>
      <c r="AP492">
        <v>0</v>
      </c>
      <c r="AQ492">
        <v>5.88</v>
      </c>
      <c r="AR492">
        <v>4.0449659335920654</v>
      </c>
      <c r="AS492">
        <v>-63289.069999999949</v>
      </c>
      <c r="AT492">
        <v>0.54280313147694603</v>
      </c>
      <c r="AU492">
        <v>7500814.2000000002</v>
      </c>
    </row>
    <row r="493" spans="1:47" ht="15" x14ac:dyDescent="0.25">
      <c r="A493" t="s">
        <v>1273</v>
      </c>
      <c r="B493" t="s">
        <v>644</v>
      </c>
      <c r="C493" t="s">
        <v>252</v>
      </c>
      <c r="D493"/>
      <c r="E493">
        <v>88.927000000000007</v>
      </c>
      <c r="F493" t="s">
        <v>1542</v>
      </c>
      <c r="G493">
        <v>630352</v>
      </c>
      <c r="H493">
        <v>0.19622819529847463</v>
      </c>
      <c r="I493">
        <v>630352</v>
      </c>
      <c r="J493">
        <v>1.0842071685444914E-2</v>
      </c>
      <c r="K493">
        <v>0.60999900288589526</v>
      </c>
      <c r="L493" s="126">
        <v>73478.918900000004</v>
      </c>
      <c r="M493">
        <v>31792</v>
      </c>
      <c r="N493">
        <v>24</v>
      </c>
      <c r="O493">
        <v>13.51</v>
      </c>
      <c r="P493">
        <v>0</v>
      </c>
      <c r="Q493">
        <v>-62.330000000000005</v>
      </c>
      <c r="R493">
        <v>12945.2</v>
      </c>
      <c r="S493">
        <v>683.628917</v>
      </c>
      <c r="T493">
        <v>917.86095758699003</v>
      </c>
      <c r="U493">
        <v>0.69200578447737005</v>
      </c>
      <c r="V493">
        <v>0.21401522282299801</v>
      </c>
      <c r="W493">
        <v>0</v>
      </c>
      <c r="X493">
        <v>9641.6</v>
      </c>
      <c r="Y493">
        <v>49.72</v>
      </c>
      <c r="Z493">
        <v>48885.156677393403</v>
      </c>
      <c r="AA493">
        <v>11.7090909090909</v>
      </c>
      <c r="AB493">
        <v>13.749575965406276</v>
      </c>
      <c r="AC493">
        <v>9.25</v>
      </c>
      <c r="AD493">
        <v>73.905828864864858</v>
      </c>
      <c r="AE493">
        <v>0.69779999999999998</v>
      </c>
      <c r="AF493">
        <v>9.8209961117753791E-2</v>
      </c>
      <c r="AG493">
        <v>0.21513895521526488</v>
      </c>
      <c r="AH493">
        <v>0.31697286808753294</v>
      </c>
      <c r="AI493">
        <v>243.76675101939844</v>
      </c>
      <c r="AJ493">
        <v>4.6295233008893106</v>
      </c>
      <c r="AK493">
        <v>1.1144383903604047</v>
      </c>
      <c r="AL493">
        <v>1.9885681024447031</v>
      </c>
      <c r="AM493">
        <v>0.5</v>
      </c>
      <c r="AN493">
        <v>1.6212374114508901</v>
      </c>
      <c r="AO493">
        <v>87</v>
      </c>
      <c r="AP493">
        <v>0</v>
      </c>
      <c r="AQ493">
        <v>5.4</v>
      </c>
      <c r="AR493">
        <v>1.8704583394159018</v>
      </c>
      <c r="AS493">
        <v>17240.549999999988</v>
      </c>
      <c r="AT493">
        <v>0.60950870774499111</v>
      </c>
      <c r="AU493">
        <v>8849687.8599999994</v>
      </c>
    </row>
    <row r="494" spans="1:47" ht="15" x14ac:dyDescent="0.25">
      <c r="A494" t="s">
        <v>1274</v>
      </c>
      <c r="B494" t="s">
        <v>744</v>
      </c>
      <c r="C494" t="s">
        <v>192</v>
      </c>
      <c r="D494"/>
      <c r="E494">
        <v>90.564999999999998</v>
      </c>
      <c r="F494" t="s">
        <v>1538</v>
      </c>
      <c r="G494">
        <v>730821</v>
      </c>
      <c r="H494">
        <v>0.2996967984093255</v>
      </c>
      <c r="I494">
        <v>680481</v>
      </c>
      <c r="J494">
        <v>0</v>
      </c>
      <c r="K494">
        <v>0.5753382980439341</v>
      </c>
      <c r="L494" s="126">
        <v>117886.0206</v>
      </c>
      <c r="M494">
        <v>35889</v>
      </c>
      <c r="N494">
        <v>6</v>
      </c>
      <c r="O494">
        <v>18.18</v>
      </c>
      <c r="P494">
        <v>0</v>
      </c>
      <c r="Q494">
        <v>4.5</v>
      </c>
      <c r="R494">
        <v>9461.1</v>
      </c>
      <c r="S494">
        <v>495.56863599999997</v>
      </c>
      <c r="T494">
        <v>587.72532690468711</v>
      </c>
      <c r="U494">
        <v>0.487250373528481</v>
      </c>
      <c r="V494">
        <v>0.12636016174356901</v>
      </c>
      <c r="W494">
        <v>1.7370843057146201E-2</v>
      </c>
      <c r="X494">
        <v>7977.6</v>
      </c>
      <c r="Y494">
        <v>34.07</v>
      </c>
      <c r="Z494">
        <v>45554.945700029406</v>
      </c>
      <c r="AA494">
        <v>10.461538461538501</v>
      </c>
      <c r="AB494">
        <v>14.545601291458761</v>
      </c>
      <c r="AC494">
        <v>5</v>
      </c>
      <c r="AD494">
        <v>99.1137272</v>
      </c>
      <c r="AE494">
        <v>0.47620000000000001</v>
      </c>
      <c r="AF494">
        <v>0.10845730214368217</v>
      </c>
      <c r="AG494">
        <v>0.17389540923192115</v>
      </c>
      <c r="AH494">
        <v>0.28902154954971698</v>
      </c>
      <c r="AI494">
        <v>215.78645667156388</v>
      </c>
      <c r="AJ494">
        <v>6.4691451976397314</v>
      </c>
      <c r="AK494">
        <v>1.2977688732618271</v>
      </c>
      <c r="AL494">
        <v>1.4756652982597229</v>
      </c>
      <c r="AM494">
        <v>1.5</v>
      </c>
      <c r="AN494">
        <v>1.54599760529019</v>
      </c>
      <c r="AO494">
        <v>26</v>
      </c>
      <c r="AP494">
        <v>1.4285714285714285E-2</v>
      </c>
      <c r="AQ494">
        <v>15.42</v>
      </c>
      <c r="AR494">
        <v>2.6643607972906596</v>
      </c>
      <c r="AS494">
        <v>11479.690000000002</v>
      </c>
      <c r="AT494">
        <v>0.51088337595637867</v>
      </c>
      <c r="AU494">
        <v>4688616.42</v>
      </c>
    </row>
    <row r="495" spans="1:47" ht="15" x14ac:dyDescent="0.25">
      <c r="A495" t="s">
        <v>1275</v>
      </c>
      <c r="B495" t="s">
        <v>567</v>
      </c>
      <c r="C495" t="s">
        <v>200</v>
      </c>
      <c r="D495"/>
      <c r="E495">
        <v>88.597999999999999</v>
      </c>
      <c r="F495" t="s">
        <v>1538</v>
      </c>
      <c r="G495">
        <v>3318043</v>
      </c>
      <c r="H495">
        <v>0.27502719957055832</v>
      </c>
      <c r="I495">
        <v>3034069</v>
      </c>
      <c r="J495">
        <v>3.6949426198984786E-3</v>
      </c>
      <c r="K495">
        <v>0.71493216830329487</v>
      </c>
      <c r="L495" s="126">
        <v>139920.15410000001</v>
      </c>
      <c r="M495">
        <v>48609</v>
      </c>
      <c r="N495">
        <v>145</v>
      </c>
      <c r="O495">
        <v>127.63000000000002</v>
      </c>
      <c r="P495">
        <v>0</v>
      </c>
      <c r="Q495">
        <v>-80.61</v>
      </c>
      <c r="R495">
        <v>8808.5</v>
      </c>
      <c r="S495">
        <v>3847.6983169999999</v>
      </c>
      <c r="T495">
        <v>4512.1773508927199</v>
      </c>
      <c r="U495">
        <v>0.28901756340485502</v>
      </c>
      <c r="V495">
        <v>0.13373617212469599</v>
      </c>
      <c r="W495">
        <v>6.2568448022203597E-3</v>
      </c>
      <c r="X495">
        <v>7511.3</v>
      </c>
      <c r="Y495">
        <v>218.20000000000002</v>
      </c>
      <c r="Z495">
        <v>56166.278643446407</v>
      </c>
      <c r="AA495">
        <v>11.243589743589698</v>
      </c>
      <c r="AB495">
        <v>17.633814468377633</v>
      </c>
      <c r="AC495">
        <v>25.41</v>
      </c>
      <c r="AD495">
        <v>151.42456973632429</v>
      </c>
      <c r="AE495">
        <v>0.27689999999999998</v>
      </c>
      <c r="AF495">
        <v>0.11827717868029727</v>
      </c>
      <c r="AG495">
        <v>0.1604181761847828</v>
      </c>
      <c r="AH495">
        <v>0.28664754277275484</v>
      </c>
      <c r="AI495">
        <v>94.390196444291561</v>
      </c>
      <c r="AJ495">
        <v>7.2791289287828516</v>
      </c>
      <c r="AK495">
        <v>2.0436656800253314</v>
      </c>
      <c r="AL495">
        <v>3.2347848617095973</v>
      </c>
      <c r="AM495">
        <v>2.8</v>
      </c>
      <c r="AN495">
        <v>1.0536274265705201</v>
      </c>
      <c r="AO495">
        <v>65</v>
      </c>
      <c r="AP495">
        <v>3.8281250000000003E-2</v>
      </c>
      <c r="AQ495">
        <v>36.340000000000003</v>
      </c>
      <c r="AR495">
        <v>2.4364962953756728</v>
      </c>
      <c r="AS495">
        <v>31349.25</v>
      </c>
      <c r="AT495">
        <v>0.42436336939620373</v>
      </c>
      <c r="AU495">
        <v>34158393.939999998</v>
      </c>
    </row>
    <row r="496" spans="1:47" ht="15" x14ac:dyDescent="0.25">
      <c r="A496" t="s">
        <v>1276</v>
      </c>
      <c r="B496" t="s">
        <v>517</v>
      </c>
      <c r="C496" t="s">
        <v>145</v>
      </c>
      <c r="D496"/>
      <c r="E496">
        <v>86.869</v>
      </c>
      <c r="F496" t="s">
        <v>1538</v>
      </c>
      <c r="G496">
        <v>1495244</v>
      </c>
      <c r="H496">
        <v>0.24065791949825205</v>
      </c>
      <c r="I496">
        <v>1677626</v>
      </c>
      <c r="J496">
        <v>0</v>
      </c>
      <c r="K496">
        <v>0.70172877218709662</v>
      </c>
      <c r="L496" s="126">
        <v>143780.6349</v>
      </c>
      <c r="M496">
        <v>38404</v>
      </c>
      <c r="N496">
        <v>45</v>
      </c>
      <c r="O496">
        <v>82.31</v>
      </c>
      <c r="P496">
        <v>0</v>
      </c>
      <c r="Q496">
        <v>41.849999999999994</v>
      </c>
      <c r="R496">
        <v>9438.5</v>
      </c>
      <c r="S496">
        <v>3395.9637309999998</v>
      </c>
      <c r="T496">
        <v>4056.3394132906301</v>
      </c>
      <c r="U496">
        <v>0.40977351651227001</v>
      </c>
      <c r="V496">
        <v>0.138300836876635</v>
      </c>
      <c r="W496">
        <v>2.1289980025408E-3</v>
      </c>
      <c r="X496">
        <v>7901.9000000000005</v>
      </c>
      <c r="Y496">
        <v>188.6</v>
      </c>
      <c r="Z496">
        <v>65774.814422057301</v>
      </c>
      <c r="AA496">
        <v>12.449275362318799</v>
      </c>
      <c r="AB496">
        <v>18.006170365853659</v>
      </c>
      <c r="AC496">
        <v>13.13</v>
      </c>
      <c r="AD496">
        <v>258.64156367098246</v>
      </c>
      <c r="AE496">
        <v>0.33229999999999998</v>
      </c>
      <c r="AF496">
        <v>0.1034199574403694</v>
      </c>
      <c r="AG496">
        <v>0.15507876210492852</v>
      </c>
      <c r="AH496">
        <v>0.26172788692219739</v>
      </c>
      <c r="AI496">
        <v>169.10957992796068</v>
      </c>
      <c r="AJ496">
        <v>4.4922591896080384</v>
      </c>
      <c r="AK496">
        <v>1.1128757596336347</v>
      </c>
      <c r="AL496">
        <v>1.2396482961569939</v>
      </c>
      <c r="AM496">
        <v>0</v>
      </c>
      <c r="AN496">
        <v>1.46321423200853</v>
      </c>
      <c r="AO496">
        <v>68</v>
      </c>
      <c r="AP496">
        <v>8.3067092651757185E-2</v>
      </c>
      <c r="AQ496">
        <v>21.54</v>
      </c>
      <c r="AR496">
        <v>3.6721598217042812</v>
      </c>
      <c r="AS496">
        <v>39065.15000000014</v>
      </c>
      <c r="AT496">
        <v>0.53701823367454693</v>
      </c>
      <c r="AU496">
        <v>32052968.190000001</v>
      </c>
    </row>
    <row r="497" spans="1:47" ht="15" x14ac:dyDescent="0.25">
      <c r="A497" t="s">
        <v>1277</v>
      </c>
      <c r="B497" t="s">
        <v>291</v>
      </c>
      <c r="C497" t="s">
        <v>122</v>
      </c>
      <c r="D497"/>
      <c r="E497">
        <v>89.635000000000005</v>
      </c>
      <c r="F497" t="s">
        <v>1542</v>
      </c>
      <c r="G497">
        <v>32153511</v>
      </c>
      <c r="H497">
        <v>0.53901302412407126</v>
      </c>
      <c r="I497">
        <v>30459981</v>
      </c>
      <c r="J497">
        <v>1.5409751848909281E-3</v>
      </c>
      <c r="K497">
        <v>0.72482907776938132</v>
      </c>
      <c r="L497" s="126">
        <v>105775.265</v>
      </c>
      <c r="M497">
        <v>34708</v>
      </c>
      <c r="N497">
        <v>404</v>
      </c>
      <c r="O497">
        <v>2150.37</v>
      </c>
      <c r="P497">
        <v>36</v>
      </c>
      <c r="Q497">
        <v>-173.56</v>
      </c>
      <c r="R497">
        <v>10274.200000000001</v>
      </c>
      <c r="S497">
        <v>21710.163118</v>
      </c>
      <c r="T497">
        <v>27661.3145399235</v>
      </c>
      <c r="U497">
        <v>0.58685950058277203</v>
      </c>
      <c r="V497">
        <v>0.149702886953684</v>
      </c>
      <c r="W497">
        <v>0.110648821933923</v>
      </c>
      <c r="X497">
        <v>8063.7</v>
      </c>
      <c r="Y497">
        <v>1310.1200000000001</v>
      </c>
      <c r="Z497">
        <v>63228.9254419442</v>
      </c>
      <c r="AA497">
        <v>11.100562587904401</v>
      </c>
      <c r="AB497">
        <v>16.57112563581962</v>
      </c>
      <c r="AC497">
        <v>114</v>
      </c>
      <c r="AD497">
        <v>190.44002735087719</v>
      </c>
      <c r="AE497">
        <v>0.40970000000000001</v>
      </c>
      <c r="AF497">
        <v>0.11022491959778809</v>
      </c>
      <c r="AG497">
        <v>0.14093459397633695</v>
      </c>
      <c r="AH497">
        <v>0.25947855514998819</v>
      </c>
      <c r="AI497">
        <v>130.51246941810288</v>
      </c>
      <c r="AJ497">
        <v>5.6499726305097644</v>
      </c>
      <c r="AK497">
        <v>1.321411369261539</v>
      </c>
      <c r="AL497">
        <v>3.8135254056278445</v>
      </c>
      <c r="AM497">
        <v>2</v>
      </c>
      <c r="AN497">
        <v>1.1575716498741899</v>
      </c>
      <c r="AO497">
        <v>119</v>
      </c>
      <c r="AP497">
        <v>7.9079848972171726E-2</v>
      </c>
      <c r="AQ497">
        <v>102.63</v>
      </c>
      <c r="AR497">
        <v>3.5865256771291603</v>
      </c>
      <c r="AS497">
        <v>808620</v>
      </c>
      <c r="AT497">
        <v>0.5815082466341186</v>
      </c>
      <c r="AU497">
        <v>223053499.81999999</v>
      </c>
    </row>
    <row r="498" spans="1:47" ht="15" x14ac:dyDescent="0.25">
      <c r="A498" t="s">
        <v>1278</v>
      </c>
      <c r="B498" t="s">
        <v>401</v>
      </c>
      <c r="C498" t="s">
        <v>164</v>
      </c>
      <c r="D498"/>
      <c r="E498">
        <v>95.75200000000001</v>
      </c>
      <c r="F498" t="s">
        <v>1538</v>
      </c>
      <c r="G498">
        <v>1653208</v>
      </c>
      <c r="H498">
        <v>0.55113795429958468</v>
      </c>
      <c r="I498">
        <v>1521976</v>
      </c>
      <c r="J498">
        <v>0</v>
      </c>
      <c r="K498">
        <v>0.59904399818532206</v>
      </c>
      <c r="L498" s="126">
        <v>131793.9621</v>
      </c>
      <c r="M498">
        <v>37380</v>
      </c>
      <c r="N498">
        <v>15</v>
      </c>
      <c r="O498">
        <v>18.919999999999998</v>
      </c>
      <c r="P498">
        <v>0</v>
      </c>
      <c r="Q498">
        <v>69.490000000000009</v>
      </c>
      <c r="R498">
        <v>9440.5</v>
      </c>
      <c r="S498">
        <v>950.12255700000003</v>
      </c>
      <c r="T498">
        <v>1107.1854374598402</v>
      </c>
      <c r="U498">
        <v>0.41264494365646298</v>
      </c>
      <c r="V498">
        <v>0.122945194953413</v>
      </c>
      <c r="W498">
        <v>0</v>
      </c>
      <c r="X498">
        <v>8101.3</v>
      </c>
      <c r="Y498">
        <v>62.03</v>
      </c>
      <c r="Z498">
        <v>52781.187328711902</v>
      </c>
      <c r="AA498">
        <v>8.9714285714285698</v>
      </c>
      <c r="AB498">
        <v>15.317145848782847</v>
      </c>
      <c r="AC498">
        <v>11</v>
      </c>
      <c r="AD498">
        <v>86.374777909090909</v>
      </c>
      <c r="AE498">
        <v>0.74199999999999999</v>
      </c>
      <c r="AF498">
        <v>0.11457590520376056</v>
      </c>
      <c r="AG498">
        <v>0.13995182332217604</v>
      </c>
      <c r="AH498">
        <v>0.25539201742388901</v>
      </c>
      <c r="AI498">
        <v>191.80262446921361</v>
      </c>
      <c r="AJ498">
        <v>6.1035632915560045</v>
      </c>
      <c r="AK498">
        <v>1.5745667156873504</v>
      </c>
      <c r="AL498">
        <v>3.5611259026756512</v>
      </c>
      <c r="AM498">
        <v>1.9</v>
      </c>
      <c r="AN498">
        <v>1.8616194426512001</v>
      </c>
      <c r="AO498">
        <v>89</v>
      </c>
      <c r="AP498">
        <v>0</v>
      </c>
      <c r="AQ498">
        <v>4.38</v>
      </c>
      <c r="AR498">
        <v>2.281522550080203</v>
      </c>
      <c r="AS498">
        <v>47823.539999999979</v>
      </c>
      <c r="AT498">
        <v>0.61331269100921071</v>
      </c>
      <c r="AU498">
        <v>8969671.4100000001</v>
      </c>
    </row>
    <row r="499" spans="1:47" ht="15" x14ac:dyDescent="0.25">
      <c r="A499" t="s">
        <v>1279</v>
      </c>
      <c r="B499" t="s">
        <v>758</v>
      </c>
      <c r="C499" t="s">
        <v>183</v>
      </c>
      <c r="D499"/>
      <c r="E499">
        <v>97.157000000000011</v>
      </c>
      <c r="F499" t="s">
        <v>1538</v>
      </c>
      <c r="G499">
        <v>-222460</v>
      </c>
      <c r="H499">
        <v>0.17111729328093928</v>
      </c>
      <c r="I499">
        <v>-222460</v>
      </c>
      <c r="J499">
        <v>1.93515779815184E-2</v>
      </c>
      <c r="K499">
        <v>0.74702827843795494</v>
      </c>
      <c r="L499" s="126">
        <v>158368.4087</v>
      </c>
      <c r="M499">
        <v>69637</v>
      </c>
      <c r="N499">
        <v>191</v>
      </c>
      <c r="O499">
        <v>77.97</v>
      </c>
      <c r="P499">
        <v>0</v>
      </c>
      <c r="Q499">
        <v>-42.58</v>
      </c>
      <c r="R499">
        <v>8127.4000000000005</v>
      </c>
      <c r="S499">
        <v>5717.7892700000002</v>
      </c>
      <c r="T499">
        <v>6405.6333819742904</v>
      </c>
      <c r="U499">
        <v>7.0409792139821195E-2</v>
      </c>
      <c r="V499">
        <v>9.2094649196471701E-2</v>
      </c>
      <c r="W499">
        <v>1.85059163609225E-3</v>
      </c>
      <c r="X499">
        <v>7254.7</v>
      </c>
      <c r="Y499">
        <v>297.83</v>
      </c>
      <c r="Z499">
        <v>55138.464224557596</v>
      </c>
      <c r="AA499">
        <v>12.431249999999999</v>
      </c>
      <c r="AB499">
        <v>19.198164288352416</v>
      </c>
      <c r="AC499">
        <v>21.900000000000002</v>
      </c>
      <c r="AD499">
        <v>261.08626803652965</v>
      </c>
      <c r="AE499">
        <v>0.3765</v>
      </c>
      <c r="AF499">
        <v>0.10814159039994052</v>
      </c>
      <c r="AG499">
        <v>0.14844378152484114</v>
      </c>
      <c r="AH499">
        <v>0.26261259752117405</v>
      </c>
      <c r="AI499">
        <v>187.94221844415753</v>
      </c>
      <c r="AJ499">
        <v>3.7731668208305496</v>
      </c>
      <c r="AK499">
        <v>0.93001000359198749</v>
      </c>
      <c r="AL499">
        <v>1.7968319415157443</v>
      </c>
      <c r="AM499">
        <v>0</v>
      </c>
      <c r="AN499">
        <v>0.97302497657974696</v>
      </c>
      <c r="AO499">
        <v>38</v>
      </c>
      <c r="AP499">
        <v>0.11490837048043585</v>
      </c>
      <c r="AQ499">
        <v>94.34</v>
      </c>
      <c r="AR499">
        <v>0</v>
      </c>
      <c r="AS499">
        <v>171642.0399999998</v>
      </c>
      <c r="AT499">
        <v>0.24575640461358475</v>
      </c>
      <c r="AU499">
        <v>46470663.659999996</v>
      </c>
    </row>
    <row r="500" spans="1:47" ht="15" x14ac:dyDescent="0.25">
      <c r="A500" t="s">
        <v>1280</v>
      </c>
      <c r="B500" t="s">
        <v>292</v>
      </c>
      <c r="C500" t="s">
        <v>293</v>
      </c>
      <c r="D500"/>
      <c r="E500">
        <v>74.116</v>
      </c>
      <c r="F500" t="s">
        <v>1542</v>
      </c>
      <c r="G500">
        <v>-86526</v>
      </c>
      <c r="H500">
        <v>0.28724653823452145</v>
      </c>
      <c r="I500">
        <v>1599907</v>
      </c>
      <c r="J500">
        <v>1.1202524160727405E-3</v>
      </c>
      <c r="K500">
        <v>0.67395325297086528</v>
      </c>
      <c r="L500" s="126">
        <v>62268.043299999998</v>
      </c>
      <c r="M500">
        <v>24464</v>
      </c>
      <c r="N500">
        <v>91</v>
      </c>
      <c r="O500">
        <v>746.8900000000001</v>
      </c>
      <c r="P500">
        <v>533.64</v>
      </c>
      <c r="Q500">
        <v>-585.65</v>
      </c>
      <c r="R500">
        <v>11791.7</v>
      </c>
      <c r="S500">
        <v>7772.4448039999997</v>
      </c>
      <c r="T500">
        <v>11002.122254326801</v>
      </c>
      <c r="U500">
        <v>0.99973727056910699</v>
      </c>
      <c r="V500">
        <v>0.17745385651245599</v>
      </c>
      <c r="W500">
        <v>3.8015915513216203E-2</v>
      </c>
      <c r="X500">
        <v>8330.2000000000007</v>
      </c>
      <c r="Y500">
        <v>513.25</v>
      </c>
      <c r="Z500">
        <v>54647.605747686299</v>
      </c>
      <c r="AA500">
        <v>11.775471698113199</v>
      </c>
      <c r="AB500">
        <v>15.143584615684365</v>
      </c>
      <c r="AC500">
        <v>58.6</v>
      </c>
      <c r="AD500">
        <v>132.63557686006826</v>
      </c>
      <c r="AE500">
        <v>0.40970000000000001</v>
      </c>
      <c r="AF500">
        <v>0.10868250922514441</v>
      </c>
      <c r="AG500">
        <v>0.16045939131925308</v>
      </c>
      <c r="AH500">
        <v>0.27446143981006199</v>
      </c>
      <c r="AI500">
        <v>160.30966207167677</v>
      </c>
      <c r="AJ500">
        <v>6.5965670972184549</v>
      </c>
      <c r="AK500">
        <v>1.5829522760068637</v>
      </c>
      <c r="AL500">
        <v>3.4262146969738314</v>
      </c>
      <c r="AM500">
        <v>2.0499999999999998</v>
      </c>
      <c r="AN500">
        <v>0.682083696049819</v>
      </c>
      <c r="AO500">
        <v>17</v>
      </c>
      <c r="AP500">
        <v>0.12749244712990937</v>
      </c>
      <c r="AQ500">
        <v>77.239999999999995</v>
      </c>
      <c r="AR500">
        <v>3.8799978033372438</v>
      </c>
      <c r="AS500">
        <v>904523.83999999985</v>
      </c>
      <c r="AT500">
        <v>0.78383173409653062</v>
      </c>
      <c r="AU500">
        <v>91650075.909999996</v>
      </c>
    </row>
    <row r="501" spans="1:47" ht="15" x14ac:dyDescent="0.25">
      <c r="A501" t="s">
        <v>1281</v>
      </c>
      <c r="B501" t="s">
        <v>580</v>
      </c>
      <c r="C501" t="s">
        <v>237</v>
      </c>
      <c r="D501"/>
      <c r="E501">
        <v>92.121000000000009</v>
      </c>
      <c r="F501" t="s">
        <v>1538</v>
      </c>
      <c r="G501">
        <v>6187261</v>
      </c>
      <c r="H501">
        <v>5.0726344166157365E-2</v>
      </c>
      <c r="I501">
        <v>1214901</v>
      </c>
      <c r="J501">
        <v>0</v>
      </c>
      <c r="K501">
        <v>0.64641144383131766</v>
      </c>
      <c r="L501" s="126">
        <v>151548.83480000001</v>
      </c>
      <c r="M501">
        <v>39495</v>
      </c>
      <c r="N501">
        <v>70</v>
      </c>
      <c r="O501">
        <v>219.70999999999998</v>
      </c>
      <c r="P501">
        <v>0</v>
      </c>
      <c r="Q501">
        <v>-56.55</v>
      </c>
      <c r="R501">
        <v>9783.5</v>
      </c>
      <c r="S501">
        <v>3659.3505850000001</v>
      </c>
      <c r="T501">
        <v>4514.7079216503998</v>
      </c>
      <c r="U501">
        <v>0.427417369740757</v>
      </c>
      <c r="V501">
        <v>0.12745336150949901</v>
      </c>
      <c r="W501">
        <v>7.9113775320327796E-3</v>
      </c>
      <c r="X501">
        <v>7929.9000000000005</v>
      </c>
      <c r="Y501">
        <v>213.3</v>
      </c>
      <c r="Z501">
        <v>61198.757618377902</v>
      </c>
      <c r="AA501">
        <v>11.429906542056099</v>
      </c>
      <c r="AB501">
        <v>17.155886474449133</v>
      </c>
      <c r="AC501">
        <v>19.5</v>
      </c>
      <c r="AD501">
        <v>187.65900435897436</v>
      </c>
      <c r="AE501">
        <v>0.69779999999999998</v>
      </c>
      <c r="AF501">
        <v>0.12700530801753723</v>
      </c>
      <c r="AG501">
        <v>0.14413667583845741</v>
      </c>
      <c r="AH501">
        <v>0.28431923558905609</v>
      </c>
      <c r="AI501">
        <v>156.33648285710782</v>
      </c>
      <c r="AJ501">
        <v>6.2260503417294482</v>
      </c>
      <c r="AK501">
        <v>1.2296785820412872</v>
      </c>
      <c r="AL501">
        <v>3.4726728661574224</v>
      </c>
      <c r="AM501">
        <v>1.35</v>
      </c>
      <c r="AN501">
        <v>1.3961617966187601</v>
      </c>
      <c r="AO501">
        <v>22</v>
      </c>
      <c r="AP501">
        <v>0.1135155656795748</v>
      </c>
      <c r="AQ501">
        <v>110.77</v>
      </c>
      <c r="AR501">
        <v>3.7148967742817685</v>
      </c>
      <c r="AS501">
        <v>-21382.530000000028</v>
      </c>
      <c r="AT501">
        <v>0.49299123871122003</v>
      </c>
      <c r="AU501">
        <v>35801087.18</v>
      </c>
    </row>
    <row r="502" spans="1:47" ht="15" x14ac:dyDescent="0.25">
      <c r="A502" t="s">
        <v>1282</v>
      </c>
      <c r="B502" t="s">
        <v>593</v>
      </c>
      <c r="C502" t="s">
        <v>136</v>
      </c>
      <c r="D502"/>
      <c r="E502">
        <v>101.235</v>
      </c>
      <c r="F502" t="s">
        <v>1542</v>
      </c>
      <c r="G502">
        <v>316384</v>
      </c>
      <c r="H502">
        <v>0.24986336046946467</v>
      </c>
      <c r="I502">
        <v>321518</v>
      </c>
      <c r="J502">
        <v>0</v>
      </c>
      <c r="K502">
        <v>0.71509929624724677</v>
      </c>
      <c r="L502" s="126">
        <v>166626.1998</v>
      </c>
      <c r="M502">
        <v>36081</v>
      </c>
      <c r="N502">
        <v>10</v>
      </c>
      <c r="O502">
        <v>34.879999999999995</v>
      </c>
      <c r="P502">
        <v>0</v>
      </c>
      <c r="Q502">
        <v>-22.59</v>
      </c>
      <c r="R502">
        <v>9524.5</v>
      </c>
      <c r="S502">
        <v>1056.979853</v>
      </c>
      <c r="T502">
        <v>1194.1464174801101</v>
      </c>
      <c r="U502">
        <v>0.31204460431659697</v>
      </c>
      <c r="V502">
        <v>0.10763531648885601</v>
      </c>
      <c r="W502">
        <v>0</v>
      </c>
      <c r="X502">
        <v>8430.5</v>
      </c>
      <c r="Y502">
        <v>68.37</v>
      </c>
      <c r="Z502">
        <v>52608.745794939299</v>
      </c>
      <c r="AA502">
        <v>11.168674698795199</v>
      </c>
      <c r="AB502">
        <v>15.459702398712885</v>
      </c>
      <c r="AC502">
        <v>11.5</v>
      </c>
      <c r="AD502">
        <v>91.911291565217397</v>
      </c>
      <c r="AE502">
        <v>0.47620000000000001</v>
      </c>
      <c r="AF502">
        <v>0.1249289382787188</v>
      </c>
      <c r="AG502">
        <v>0.15355106847427707</v>
      </c>
      <c r="AH502">
        <v>0.28135058020923132</v>
      </c>
      <c r="AI502">
        <v>153.20916433778044</v>
      </c>
      <c r="AJ502">
        <v>5.8784633102588009</v>
      </c>
      <c r="AK502">
        <v>1.1924532076893151</v>
      </c>
      <c r="AL502">
        <v>4.026052402447835</v>
      </c>
      <c r="AM502">
        <v>3.5</v>
      </c>
      <c r="AN502">
        <v>1.34626238067668</v>
      </c>
      <c r="AO502">
        <v>35</v>
      </c>
      <c r="AP502">
        <v>4.1666666666666664E-2</v>
      </c>
      <c r="AQ502">
        <v>20.2</v>
      </c>
      <c r="AR502">
        <v>4.0256316649362986</v>
      </c>
      <c r="AS502">
        <v>-70243.890000000014</v>
      </c>
      <c r="AT502">
        <v>0.45514900966928207</v>
      </c>
      <c r="AU502">
        <v>10067240.27</v>
      </c>
    </row>
    <row r="503" spans="1:47" ht="15" x14ac:dyDescent="0.25">
      <c r="A503" t="s">
        <v>1283</v>
      </c>
      <c r="B503" t="s">
        <v>730</v>
      </c>
      <c r="C503" t="s">
        <v>98</v>
      </c>
      <c r="D503"/>
      <c r="E503">
        <v>85.491</v>
      </c>
      <c r="F503" t="s">
        <v>1538</v>
      </c>
      <c r="G503">
        <v>898314</v>
      </c>
      <c r="H503">
        <v>0.28823025593868562</v>
      </c>
      <c r="I503">
        <v>868434</v>
      </c>
      <c r="J503">
        <v>0</v>
      </c>
      <c r="K503">
        <v>0.72490737872771027</v>
      </c>
      <c r="L503" s="126">
        <v>150830.57819999999</v>
      </c>
      <c r="M503">
        <v>34001</v>
      </c>
      <c r="N503">
        <v>41</v>
      </c>
      <c r="O503">
        <v>105.15999999999998</v>
      </c>
      <c r="P503">
        <v>0</v>
      </c>
      <c r="Q503">
        <v>-3.2299999999999613</v>
      </c>
      <c r="R503">
        <v>11347.300000000001</v>
      </c>
      <c r="S503">
        <v>2223.6777480000001</v>
      </c>
      <c r="T503">
        <v>2807.8158127193501</v>
      </c>
      <c r="U503">
        <v>0.54678172864461305</v>
      </c>
      <c r="V503">
        <v>0.179788836021576</v>
      </c>
      <c r="W503">
        <v>5.1552874557973102E-3</v>
      </c>
      <c r="X503">
        <v>8986.6</v>
      </c>
      <c r="Y503">
        <v>144.76</v>
      </c>
      <c r="Z503">
        <v>63435.880077369402</v>
      </c>
      <c r="AA503">
        <v>14.775641025640999</v>
      </c>
      <c r="AB503">
        <v>15.361133932025423</v>
      </c>
      <c r="AC503">
        <v>17</v>
      </c>
      <c r="AD503">
        <v>130.80457341176472</v>
      </c>
      <c r="AE503">
        <v>0.60909999999999997</v>
      </c>
      <c r="AF503">
        <v>0.10364042722110978</v>
      </c>
      <c r="AG503">
        <v>9.3213721426639654E-3</v>
      </c>
      <c r="AH503">
        <v>0.30823862868622626</v>
      </c>
      <c r="AI503">
        <v>179.73377678463868</v>
      </c>
      <c r="AJ503">
        <v>5.17296437060575</v>
      </c>
      <c r="AK503">
        <v>1.0694125903870693</v>
      </c>
      <c r="AL503">
        <v>3.5510146871168713</v>
      </c>
      <c r="AM503">
        <v>2.2999999999999998</v>
      </c>
      <c r="AN503">
        <v>0.948140580997337</v>
      </c>
      <c r="AO503">
        <v>20</v>
      </c>
      <c r="AP503">
        <v>5.7543859649122807E-2</v>
      </c>
      <c r="AQ503">
        <v>63.6</v>
      </c>
      <c r="AR503">
        <v>3.4116071086036674</v>
      </c>
      <c r="AS503">
        <v>-53339.489999999991</v>
      </c>
      <c r="AT503">
        <v>0.51733115502569571</v>
      </c>
      <c r="AU503">
        <v>25232703.210000001</v>
      </c>
    </row>
    <row r="504" spans="1:47" ht="15" x14ac:dyDescent="0.25">
      <c r="A504" t="s">
        <v>1284</v>
      </c>
      <c r="B504" t="s">
        <v>280</v>
      </c>
      <c r="C504" t="s">
        <v>145</v>
      </c>
      <c r="D504"/>
      <c r="E504">
        <v>82.195000000000007</v>
      </c>
      <c r="F504" t="s">
        <v>1540</v>
      </c>
      <c r="G504">
        <v>2658105</v>
      </c>
      <c r="H504">
        <v>0.72502213571626528</v>
      </c>
      <c r="I504">
        <v>2658105</v>
      </c>
      <c r="J504">
        <v>0</v>
      </c>
      <c r="K504">
        <v>0.60220673708058547</v>
      </c>
      <c r="L504" s="126">
        <v>110000.0444</v>
      </c>
      <c r="M504">
        <v>28175</v>
      </c>
      <c r="N504">
        <v>9</v>
      </c>
      <c r="O504">
        <v>42.680000000000007</v>
      </c>
      <c r="P504">
        <v>0</v>
      </c>
      <c r="Q504">
        <v>199.11</v>
      </c>
      <c r="R504">
        <v>12069.9</v>
      </c>
      <c r="S504">
        <v>983.85787400000004</v>
      </c>
      <c r="T504">
        <v>1333.8678487597799</v>
      </c>
      <c r="U504">
        <v>0.82944748379378197</v>
      </c>
      <c r="V504">
        <v>0.201412106602706</v>
      </c>
      <c r="W504">
        <v>1.7879435094097701E-2</v>
      </c>
      <c r="X504">
        <v>8902.7000000000007</v>
      </c>
      <c r="Y504">
        <v>67.400000000000006</v>
      </c>
      <c r="Z504">
        <v>62119.658753709205</v>
      </c>
      <c r="AA504">
        <v>8.6911764705882408</v>
      </c>
      <c r="AB504">
        <v>14.597297833827893</v>
      </c>
      <c r="AC504">
        <v>8.4600000000000009</v>
      </c>
      <c r="AD504">
        <v>116.29525697399527</v>
      </c>
      <c r="AE504">
        <v>0.8417</v>
      </c>
      <c r="AF504">
        <v>0.11005424191027527</v>
      </c>
      <c r="AG504">
        <v>0.15508929317548178</v>
      </c>
      <c r="AH504">
        <v>0.28093659140374083</v>
      </c>
      <c r="AI504">
        <v>209.35137629441789</v>
      </c>
      <c r="AJ504">
        <v>5.9541226477385276</v>
      </c>
      <c r="AK504">
        <v>1.4972203017885928</v>
      </c>
      <c r="AL504">
        <v>1.9632510729613735</v>
      </c>
      <c r="AM504">
        <v>0</v>
      </c>
      <c r="AN504">
        <v>0.72412621356170503</v>
      </c>
      <c r="AO504">
        <v>2</v>
      </c>
      <c r="AP504">
        <v>0.19246861924686193</v>
      </c>
      <c r="AQ504">
        <v>89.5</v>
      </c>
      <c r="AR504">
        <v>2.3116373420469345</v>
      </c>
      <c r="AS504">
        <v>79225.529999999912</v>
      </c>
      <c r="AT504">
        <v>0.69942916255899057</v>
      </c>
      <c r="AU504">
        <v>11875062.25</v>
      </c>
    </row>
    <row r="505" spans="1:47" ht="15" x14ac:dyDescent="0.25">
      <c r="A505" t="s">
        <v>1285</v>
      </c>
      <c r="B505" t="s">
        <v>415</v>
      </c>
      <c r="C505" t="s">
        <v>113</v>
      </c>
      <c r="D505"/>
      <c r="E505">
        <v>95.942999999999998</v>
      </c>
      <c r="F505" t="s">
        <v>1542</v>
      </c>
      <c r="G505">
        <v>619740</v>
      </c>
      <c r="H505">
        <v>0.13134412249537888</v>
      </c>
      <c r="I505">
        <v>849388</v>
      </c>
      <c r="J505">
        <v>5.3914893680456807E-2</v>
      </c>
      <c r="K505">
        <v>0.54963120188693348</v>
      </c>
      <c r="L505" s="126">
        <v>229095.2568</v>
      </c>
      <c r="M505">
        <v>41135</v>
      </c>
      <c r="N505">
        <v>43</v>
      </c>
      <c r="O505">
        <v>24.6</v>
      </c>
      <c r="P505">
        <v>0</v>
      </c>
      <c r="Q505">
        <v>63.94</v>
      </c>
      <c r="R505">
        <v>8855.1</v>
      </c>
      <c r="S505">
        <v>1642.2170040000001</v>
      </c>
      <c r="T505">
        <v>1954.45344999748</v>
      </c>
      <c r="U505">
        <v>0.27877161111163401</v>
      </c>
      <c r="V505">
        <v>9.6937668171897695E-2</v>
      </c>
      <c r="W505">
        <v>1.82679876818521E-3</v>
      </c>
      <c r="X505">
        <v>7440.4000000000005</v>
      </c>
      <c r="Y505">
        <v>94.98</v>
      </c>
      <c r="Z505">
        <v>52948.357548957698</v>
      </c>
      <c r="AA505">
        <v>13.281818181818199</v>
      </c>
      <c r="AB505">
        <v>17.29013480732786</v>
      </c>
      <c r="AC505">
        <v>8.42</v>
      </c>
      <c r="AD505">
        <v>195.03764893111639</v>
      </c>
      <c r="AE505">
        <v>0.29899999999999999</v>
      </c>
      <c r="AF505">
        <v>0.10581714608047477</v>
      </c>
      <c r="AG505">
        <v>0.18011776677135219</v>
      </c>
      <c r="AH505">
        <v>0.29304056677733259</v>
      </c>
      <c r="AI505">
        <v>142.57250986301443</v>
      </c>
      <c r="AJ505">
        <v>5.5170534947786534</v>
      </c>
      <c r="AK505">
        <v>1.1345779998718688</v>
      </c>
      <c r="AL505">
        <v>2.4959640805518184</v>
      </c>
      <c r="AM505">
        <v>0</v>
      </c>
      <c r="AN505">
        <v>1.7962659237457601</v>
      </c>
      <c r="AO505">
        <v>78</v>
      </c>
      <c r="AP505">
        <v>2.7881040892193308E-2</v>
      </c>
      <c r="AQ505">
        <v>6.31</v>
      </c>
      <c r="AR505">
        <v>1.2725047771225249</v>
      </c>
      <c r="AS505">
        <v>12915.740000000049</v>
      </c>
      <c r="AT505">
        <v>0.31048813137784859</v>
      </c>
      <c r="AU505">
        <v>14541923.890000001</v>
      </c>
    </row>
    <row r="506" spans="1:47" ht="15" x14ac:dyDescent="0.25">
      <c r="A506" t="s">
        <v>1286</v>
      </c>
      <c r="B506" t="s">
        <v>610</v>
      </c>
      <c r="C506" t="s">
        <v>139</v>
      </c>
      <c r="D506"/>
      <c r="E506">
        <v>100.114</v>
      </c>
      <c r="F506" t="s">
        <v>1540</v>
      </c>
      <c r="G506">
        <v>782969</v>
      </c>
      <c r="H506">
        <v>0.52819377205444396</v>
      </c>
      <c r="I506">
        <v>868689</v>
      </c>
      <c r="J506">
        <v>0</v>
      </c>
      <c r="K506">
        <v>0.75701512194990295</v>
      </c>
      <c r="L506" s="126">
        <v>138425.00409999999</v>
      </c>
      <c r="M506">
        <v>41846</v>
      </c>
      <c r="N506">
        <v>0</v>
      </c>
      <c r="O506">
        <v>0</v>
      </c>
      <c r="P506">
        <v>0</v>
      </c>
      <c r="Q506">
        <v>11.27</v>
      </c>
      <c r="R506">
        <v>10094</v>
      </c>
      <c r="S506">
        <v>901.25861799999996</v>
      </c>
      <c r="T506">
        <v>1007.7425776710301</v>
      </c>
      <c r="U506">
        <v>9.2004218704735893E-2</v>
      </c>
      <c r="V506">
        <v>0.117390674426816</v>
      </c>
      <c r="W506">
        <v>1.33147131803626E-2</v>
      </c>
      <c r="X506">
        <v>9027.4</v>
      </c>
      <c r="Y506">
        <v>63.92</v>
      </c>
      <c r="Z506">
        <v>52403.990926157698</v>
      </c>
      <c r="AA506">
        <v>14.626506024096399</v>
      </c>
      <c r="AB506">
        <v>14.099790644555693</v>
      </c>
      <c r="AC506">
        <v>6</v>
      </c>
      <c r="AD506">
        <v>150.20976966666666</v>
      </c>
      <c r="AE506">
        <v>0.7863</v>
      </c>
      <c r="AF506">
        <v>0.10554194139833459</v>
      </c>
      <c r="AG506">
        <v>0.20642240004481296</v>
      </c>
      <c r="AH506">
        <v>0.31376508462013875</v>
      </c>
      <c r="AI506">
        <v>221.91188633937702</v>
      </c>
      <c r="AJ506">
        <v>2.9323666499999996</v>
      </c>
      <c r="AK506">
        <v>0.7826879000000001</v>
      </c>
      <c r="AL506">
        <v>1.8587543499999999</v>
      </c>
      <c r="AM506">
        <v>1.71</v>
      </c>
      <c r="AN506">
        <v>1.4962981837742999</v>
      </c>
      <c r="AO506">
        <v>50</v>
      </c>
      <c r="AP506">
        <v>0</v>
      </c>
      <c r="AQ506">
        <v>6.04</v>
      </c>
      <c r="AR506">
        <v>0</v>
      </c>
      <c r="AS506">
        <v>11727.729999999981</v>
      </c>
      <c r="AT506">
        <v>0.75678117460792538</v>
      </c>
      <c r="AU506">
        <v>9097333.3399999999</v>
      </c>
    </row>
    <row r="507" spans="1:47" ht="15" x14ac:dyDescent="0.25">
      <c r="A507" t="s">
        <v>1287</v>
      </c>
      <c r="B507" t="s">
        <v>281</v>
      </c>
      <c r="C507" t="s">
        <v>282</v>
      </c>
      <c r="D507"/>
      <c r="E507">
        <v>99.742000000000004</v>
      </c>
      <c r="F507" t="s">
        <v>1542</v>
      </c>
      <c r="G507">
        <v>927070</v>
      </c>
      <c r="H507">
        <v>0.20520776564187301</v>
      </c>
      <c r="I507">
        <v>927070</v>
      </c>
      <c r="J507">
        <v>0</v>
      </c>
      <c r="K507">
        <v>0.71524630651217913</v>
      </c>
      <c r="L507" s="126">
        <v>130333.91770000001</v>
      </c>
      <c r="M507">
        <v>36187</v>
      </c>
      <c r="N507">
        <v>34</v>
      </c>
      <c r="O507">
        <v>28.91</v>
      </c>
      <c r="P507">
        <v>0</v>
      </c>
      <c r="Q507">
        <v>-64.06</v>
      </c>
      <c r="R507">
        <v>9467</v>
      </c>
      <c r="S507">
        <v>2030.876383</v>
      </c>
      <c r="T507">
        <v>2480.9903036627697</v>
      </c>
      <c r="U507">
        <v>0.45579017844140202</v>
      </c>
      <c r="V507">
        <v>0.143174693661303</v>
      </c>
      <c r="W507">
        <v>2.4619913067352901E-3</v>
      </c>
      <c r="X507">
        <v>7749.5</v>
      </c>
      <c r="Y507">
        <v>133.5</v>
      </c>
      <c r="Z507">
        <v>57140.5564794007</v>
      </c>
      <c r="AA507">
        <v>12.853801169590598</v>
      </c>
      <c r="AB507">
        <v>15.212557176029962</v>
      </c>
      <c r="AC507">
        <v>16.8</v>
      </c>
      <c r="AD507">
        <v>120.88549898809524</v>
      </c>
      <c r="AE507">
        <v>0.35439999999999999</v>
      </c>
      <c r="AF507">
        <v>0.11107486898938031</v>
      </c>
      <c r="AG507">
        <v>0.16317274984457458</v>
      </c>
      <c r="AH507">
        <v>0.27731296467476085</v>
      </c>
      <c r="AI507">
        <v>189.25474894352544</v>
      </c>
      <c r="AJ507">
        <v>4.162040572078272</v>
      </c>
      <c r="AK507">
        <v>1.0260092675223036</v>
      </c>
      <c r="AL507">
        <v>2.1102616344870473</v>
      </c>
      <c r="AM507">
        <v>2.5</v>
      </c>
      <c r="AN507">
        <v>1.5775410993337899</v>
      </c>
      <c r="AO507">
        <v>81</v>
      </c>
      <c r="AP507">
        <v>4.3034281546316555E-2</v>
      </c>
      <c r="AQ507">
        <v>16.2</v>
      </c>
      <c r="AR507">
        <v>1.8529911786356452</v>
      </c>
      <c r="AS507">
        <v>57946.669999999925</v>
      </c>
      <c r="AT507">
        <v>0.68506822992036775</v>
      </c>
      <c r="AU507">
        <v>19226343.969999999</v>
      </c>
    </row>
    <row r="508" spans="1:47" ht="15" x14ac:dyDescent="0.25">
      <c r="A508" t="s">
        <v>1288</v>
      </c>
      <c r="B508" t="s">
        <v>294</v>
      </c>
      <c r="C508" t="s">
        <v>295</v>
      </c>
      <c r="D508"/>
      <c r="E508">
        <v>93.472999999999999</v>
      </c>
      <c r="F508" t="s">
        <v>1538</v>
      </c>
      <c r="G508">
        <v>1016592</v>
      </c>
      <c r="H508">
        <v>0.2057489078602</v>
      </c>
      <c r="I508">
        <v>144253</v>
      </c>
      <c r="J508">
        <v>0</v>
      </c>
      <c r="K508">
        <v>0.60231827899664703</v>
      </c>
      <c r="L508" s="126">
        <v>84885.254499999995</v>
      </c>
      <c r="M508">
        <v>25690</v>
      </c>
      <c r="N508">
        <v>38</v>
      </c>
      <c r="O508">
        <v>66.120000000000019</v>
      </c>
      <c r="P508">
        <v>0</v>
      </c>
      <c r="Q508">
        <v>400.29999999999995</v>
      </c>
      <c r="R508">
        <v>9642.2000000000007</v>
      </c>
      <c r="S508">
        <v>2414.8797260000001</v>
      </c>
      <c r="T508">
        <v>3308.8782442176998</v>
      </c>
      <c r="U508">
        <v>0.99958127355614701</v>
      </c>
      <c r="V508">
        <v>0.141976870031497</v>
      </c>
      <c r="W508">
        <v>0</v>
      </c>
      <c r="X508">
        <v>7037</v>
      </c>
      <c r="Y508">
        <v>132.69999999999999</v>
      </c>
      <c r="Z508">
        <v>50592.773172569701</v>
      </c>
      <c r="AA508">
        <v>12.307142857142898</v>
      </c>
      <c r="AB508">
        <v>18.198038628485307</v>
      </c>
      <c r="AC508">
        <v>19.8</v>
      </c>
      <c r="AD508">
        <v>121.96362252525253</v>
      </c>
      <c r="AE508">
        <v>0.56489999999999996</v>
      </c>
      <c r="AF508">
        <v>0.10796513315406953</v>
      </c>
      <c r="AG508">
        <v>0.17963167898939186</v>
      </c>
      <c r="AH508">
        <v>0.28962937614931933</v>
      </c>
      <c r="AI508">
        <v>190.32500668731026</v>
      </c>
      <c r="AJ508">
        <v>8.8820104566460394</v>
      </c>
      <c r="AK508">
        <v>1.5270465305518568</v>
      </c>
      <c r="AL508">
        <v>3.1076081782024838</v>
      </c>
      <c r="AM508">
        <v>0.5</v>
      </c>
      <c r="AN508">
        <v>0.938774797343221</v>
      </c>
      <c r="AO508">
        <v>7</v>
      </c>
      <c r="AP508">
        <v>8.389261744966443E-3</v>
      </c>
      <c r="AQ508">
        <v>81.430000000000007</v>
      </c>
      <c r="AR508">
        <v>2.7345405820073565</v>
      </c>
      <c r="AS508">
        <v>424128.33000000007</v>
      </c>
      <c r="AT508">
        <v>0.77676746373910299</v>
      </c>
      <c r="AU508">
        <v>23284652.760000002</v>
      </c>
    </row>
    <row r="509" spans="1:47" ht="15" x14ac:dyDescent="0.25">
      <c r="A509" t="s">
        <v>1289</v>
      </c>
      <c r="B509" t="s">
        <v>296</v>
      </c>
      <c r="C509" t="s">
        <v>98</v>
      </c>
      <c r="D509"/>
      <c r="E509">
        <v>98.570000000000007</v>
      </c>
      <c r="F509" t="s">
        <v>1542</v>
      </c>
      <c r="G509">
        <v>-401636</v>
      </c>
      <c r="H509">
        <v>0.45317356953500043</v>
      </c>
      <c r="I509">
        <v>-84240</v>
      </c>
      <c r="J509">
        <v>8.2066953606585776E-3</v>
      </c>
      <c r="K509">
        <v>0.7840184015830447</v>
      </c>
      <c r="L509" s="126">
        <v>179267.88939999999</v>
      </c>
      <c r="M509">
        <v>44691</v>
      </c>
      <c r="N509">
        <v>70</v>
      </c>
      <c r="O509">
        <v>98.549999999999983</v>
      </c>
      <c r="P509">
        <v>0</v>
      </c>
      <c r="Q509">
        <v>224.46</v>
      </c>
      <c r="R509">
        <v>10891.6</v>
      </c>
      <c r="S509">
        <v>4986.6988739999997</v>
      </c>
      <c r="T509">
        <v>5857.9797759878802</v>
      </c>
      <c r="U509">
        <v>0.21758162010887</v>
      </c>
      <c r="V509">
        <v>0.119415817968238</v>
      </c>
      <c r="W509">
        <v>1.4372023017807E-2</v>
      </c>
      <c r="X509">
        <v>9271.6</v>
      </c>
      <c r="Y509">
        <v>309.67</v>
      </c>
      <c r="Z509">
        <v>63381.008815836198</v>
      </c>
      <c r="AA509">
        <v>12.741839762611299</v>
      </c>
      <c r="AB509">
        <v>16.103267588077628</v>
      </c>
      <c r="AC509">
        <v>27.75</v>
      </c>
      <c r="AD509">
        <v>179.70086032432431</v>
      </c>
      <c r="AE509">
        <v>0.8417</v>
      </c>
      <c r="AF509">
        <v>0.11550915052443771</v>
      </c>
      <c r="AG509">
        <v>0.14602334140616779</v>
      </c>
      <c r="AH509">
        <v>0.27148538717158932</v>
      </c>
      <c r="AI509">
        <v>151.1645316965654</v>
      </c>
      <c r="AJ509">
        <v>6.4215503335049062</v>
      </c>
      <c r="AK509">
        <v>1.1111311573708034</v>
      </c>
      <c r="AL509">
        <v>3.0971816314943252</v>
      </c>
      <c r="AM509">
        <v>0.66</v>
      </c>
      <c r="AN509">
        <v>0.72519293105552696</v>
      </c>
      <c r="AO509">
        <v>21</v>
      </c>
      <c r="AP509">
        <v>6.8876611418047878E-2</v>
      </c>
      <c r="AQ509">
        <v>114.81</v>
      </c>
      <c r="AR509">
        <v>2.7358677888669147</v>
      </c>
      <c r="AS509">
        <v>-109682.1399999999</v>
      </c>
      <c r="AT509">
        <v>0.29672379656550774</v>
      </c>
      <c r="AU509">
        <v>54313115.869999997</v>
      </c>
    </row>
    <row r="510" spans="1:47" ht="15" x14ac:dyDescent="0.25">
      <c r="A510" t="s">
        <v>1290</v>
      </c>
      <c r="B510" t="s">
        <v>749</v>
      </c>
      <c r="C510" t="s">
        <v>149</v>
      </c>
      <c r="D510"/>
      <c r="E510">
        <v>89.238</v>
      </c>
      <c r="F510" t="s">
        <v>1540</v>
      </c>
      <c r="G510">
        <v>256830</v>
      </c>
      <c r="H510">
        <v>0.38167404278492983</v>
      </c>
      <c r="I510">
        <v>81631</v>
      </c>
      <c r="J510">
        <v>0</v>
      </c>
      <c r="K510">
        <v>0.6754322436408684</v>
      </c>
      <c r="L510" s="126">
        <v>140475.83199999999</v>
      </c>
      <c r="M510">
        <v>0</v>
      </c>
      <c r="N510">
        <v>14</v>
      </c>
      <c r="O510">
        <v>25.259999999999998</v>
      </c>
      <c r="P510">
        <v>0</v>
      </c>
      <c r="Q510">
        <v>-19.960000000000008</v>
      </c>
      <c r="R510">
        <v>10115.1</v>
      </c>
      <c r="S510">
        <v>574.83215900000005</v>
      </c>
      <c r="T510">
        <v>645.94050959649405</v>
      </c>
      <c r="U510">
        <v>0.31228471161440402</v>
      </c>
      <c r="V510">
        <v>9.8183678690113102E-2</v>
      </c>
      <c r="W510">
        <v>1.02962297904422E-2</v>
      </c>
      <c r="X510">
        <v>9001.6</v>
      </c>
      <c r="Y510">
        <v>36</v>
      </c>
      <c r="Z510">
        <v>48553.388888888898</v>
      </c>
      <c r="AA510">
        <v>11.875</v>
      </c>
      <c r="AB510">
        <v>15.967559972222224</v>
      </c>
      <c r="AC510">
        <v>4</v>
      </c>
      <c r="AD510">
        <v>143.70803975000001</v>
      </c>
      <c r="AE510">
        <v>0.40970000000000001</v>
      </c>
      <c r="AF510">
        <v>0.10513424810399205</v>
      </c>
      <c r="AG510">
        <v>0.20243159213950332</v>
      </c>
      <c r="AH510">
        <v>0.31535497184148714</v>
      </c>
      <c r="AI510">
        <v>58.114354732891691</v>
      </c>
      <c r="AJ510">
        <v>25.587485780997426</v>
      </c>
      <c r="AK510">
        <v>6.6077689636592227</v>
      </c>
      <c r="AL510">
        <v>7.5622166676644911</v>
      </c>
      <c r="AM510">
        <v>2.1</v>
      </c>
      <c r="AN510">
        <v>1.8097002166284699</v>
      </c>
      <c r="AO510">
        <v>22</v>
      </c>
      <c r="AP510">
        <v>2.4590163934426229E-2</v>
      </c>
      <c r="AQ510">
        <v>11.09</v>
      </c>
      <c r="AR510">
        <v>3.9422051888757434</v>
      </c>
      <c r="AS510">
        <v>-21989.25</v>
      </c>
      <c r="AT510">
        <v>0.43747069172276809</v>
      </c>
      <c r="AU510">
        <v>5814466.3399999999</v>
      </c>
    </row>
    <row r="511" spans="1:47" ht="15" x14ac:dyDescent="0.25">
      <c r="A511" t="s">
        <v>1291</v>
      </c>
      <c r="B511" t="s">
        <v>659</v>
      </c>
      <c r="C511" t="s">
        <v>210</v>
      </c>
      <c r="D511"/>
      <c r="E511">
        <v>96.512</v>
      </c>
      <c r="F511" t="s">
        <v>1542</v>
      </c>
      <c r="G511">
        <v>749044</v>
      </c>
      <c r="H511">
        <v>0.23091151640719715</v>
      </c>
      <c r="I511">
        <v>768678</v>
      </c>
      <c r="J511">
        <v>0</v>
      </c>
      <c r="K511">
        <v>0.79110132550219658</v>
      </c>
      <c r="L511" s="126">
        <v>186253.9069</v>
      </c>
      <c r="M511">
        <v>40406</v>
      </c>
      <c r="N511">
        <v>48</v>
      </c>
      <c r="O511">
        <v>52.1</v>
      </c>
      <c r="P511">
        <v>0</v>
      </c>
      <c r="Q511">
        <v>-17.999999999999993</v>
      </c>
      <c r="R511">
        <v>10200.1</v>
      </c>
      <c r="S511">
        <v>2147.6135859999999</v>
      </c>
      <c r="T511">
        <v>2558.0553054103002</v>
      </c>
      <c r="U511">
        <v>0.38311555689702198</v>
      </c>
      <c r="V511">
        <v>0.12056458838214899</v>
      </c>
      <c r="W511">
        <v>1.5417357301072699E-2</v>
      </c>
      <c r="X511">
        <v>8563.5</v>
      </c>
      <c r="Y511">
        <v>136</v>
      </c>
      <c r="Z511">
        <v>60875.044117647099</v>
      </c>
      <c r="AA511">
        <v>12.223880597014899</v>
      </c>
      <c r="AB511">
        <v>15.791276367647058</v>
      </c>
      <c r="AC511">
        <v>17.5</v>
      </c>
      <c r="AD511">
        <v>122.72077634285714</v>
      </c>
      <c r="AE511">
        <v>0.7752</v>
      </c>
      <c r="AF511">
        <v>0.11411242713221609</v>
      </c>
      <c r="AG511">
        <v>0.15138783087054386</v>
      </c>
      <c r="AH511">
        <v>0.27127856620895646</v>
      </c>
      <c r="AI511">
        <v>146.04303215653061</v>
      </c>
      <c r="AJ511">
        <v>5.5758026297330732</v>
      </c>
      <c r="AK511">
        <v>1.0555684789123976</v>
      </c>
      <c r="AL511">
        <v>3.7694017421025112</v>
      </c>
      <c r="AM511">
        <v>2</v>
      </c>
      <c r="AN511">
        <v>1.1526411385337201</v>
      </c>
      <c r="AO511">
        <v>24</v>
      </c>
      <c r="AP511">
        <v>3.2581453634085211E-2</v>
      </c>
      <c r="AQ511">
        <v>58.08</v>
      </c>
      <c r="AR511">
        <v>4.6685625324338345</v>
      </c>
      <c r="AS511">
        <v>22737.140000000014</v>
      </c>
      <c r="AT511">
        <v>0.34750199238123092</v>
      </c>
      <c r="AU511">
        <v>21905893.850000001</v>
      </c>
    </row>
    <row r="512" spans="1:47" ht="15" x14ac:dyDescent="0.25">
      <c r="A512" t="s">
        <v>1292</v>
      </c>
      <c r="B512" t="s">
        <v>297</v>
      </c>
      <c r="C512" t="s">
        <v>109</v>
      </c>
      <c r="D512"/>
      <c r="E512">
        <v>101.09100000000001</v>
      </c>
      <c r="F512" t="s">
        <v>1540</v>
      </c>
      <c r="G512">
        <v>6009539</v>
      </c>
      <c r="H512">
        <v>0.23875853315968842</v>
      </c>
      <c r="I512">
        <v>6113017</v>
      </c>
      <c r="J512">
        <v>7.6225948807066438E-3</v>
      </c>
      <c r="K512">
        <v>0.75828967652116763</v>
      </c>
      <c r="L512" s="126">
        <v>252588.13</v>
      </c>
      <c r="M512">
        <v>50501</v>
      </c>
      <c r="N512">
        <v>77</v>
      </c>
      <c r="O512">
        <v>102.79</v>
      </c>
      <c r="P512">
        <v>0</v>
      </c>
      <c r="Q512">
        <v>-27.98</v>
      </c>
      <c r="R512">
        <v>12785.4</v>
      </c>
      <c r="S512">
        <v>5294.0927940000001</v>
      </c>
      <c r="T512">
        <v>6110.077240881631</v>
      </c>
      <c r="U512">
        <v>0.18869362360481501</v>
      </c>
      <c r="V512">
        <v>0.106706454907673</v>
      </c>
      <c r="W512">
        <v>3.0102460270551901E-2</v>
      </c>
      <c r="X512">
        <v>11078</v>
      </c>
      <c r="Y512">
        <v>318.85000000000002</v>
      </c>
      <c r="Z512">
        <v>68409.232115414794</v>
      </c>
      <c r="AA512">
        <v>10.1727019498607</v>
      </c>
      <c r="AB512">
        <v>16.603709562490199</v>
      </c>
      <c r="AC512">
        <v>45.33</v>
      </c>
      <c r="AD512">
        <v>116.79004619457314</v>
      </c>
      <c r="AE512">
        <v>0.33229999999999998</v>
      </c>
      <c r="AF512">
        <v>0.11442727882906212</v>
      </c>
      <c r="AG512">
        <v>0.16281934124074485</v>
      </c>
      <c r="AH512">
        <v>0.28988721476459917</v>
      </c>
      <c r="AI512">
        <v>152.26499258070996</v>
      </c>
      <c r="AJ512">
        <v>9.583946880369183</v>
      </c>
      <c r="AK512">
        <v>1.960396871375317</v>
      </c>
      <c r="AL512">
        <v>4.4625434279653398</v>
      </c>
      <c r="AM512">
        <v>1</v>
      </c>
      <c r="AN512">
        <v>0.89536782473730903</v>
      </c>
      <c r="AO512">
        <v>25</v>
      </c>
      <c r="AP512">
        <v>0.18015414258188825</v>
      </c>
      <c r="AQ512">
        <v>153.84</v>
      </c>
      <c r="AR512">
        <v>4.5946675348182699</v>
      </c>
      <c r="AS512">
        <v>12078.939999999944</v>
      </c>
      <c r="AT512">
        <v>0.31908730041383132</v>
      </c>
      <c r="AU512">
        <v>67687224.060000002</v>
      </c>
    </row>
    <row r="513" spans="1:47" ht="15" x14ac:dyDescent="0.25">
      <c r="A513" t="s">
        <v>1293</v>
      </c>
      <c r="B513" t="s">
        <v>298</v>
      </c>
      <c r="C513" t="s">
        <v>136</v>
      </c>
      <c r="D513"/>
      <c r="E513">
        <v>88.904000000000011</v>
      </c>
      <c r="F513" t="s">
        <v>1538</v>
      </c>
      <c r="G513">
        <v>1061140</v>
      </c>
      <c r="H513">
        <v>0.45769466397699959</v>
      </c>
      <c r="I513">
        <v>1031376</v>
      </c>
      <c r="J513">
        <v>0</v>
      </c>
      <c r="K513">
        <v>0.69337424589303709</v>
      </c>
      <c r="L513" s="126">
        <v>77085.107900000003</v>
      </c>
      <c r="M513">
        <v>27754</v>
      </c>
      <c r="N513">
        <v>1</v>
      </c>
      <c r="O513">
        <v>68.910000000000011</v>
      </c>
      <c r="P513">
        <v>0</v>
      </c>
      <c r="Q513">
        <v>225.14000000000001</v>
      </c>
      <c r="R513">
        <v>9780.1</v>
      </c>
      <c r="S513">
        <v>1872.9497120000001</v>
      </c>
      <c r="T513">
        <v>2280.7004786892803</v>
      </c>
      <c r="U513">
        <v>0.56548075648493401</v>
      </c>
      <c r="V513">
        <v>0.11623280305136099</v>
      </c>
      <c r="W513">
        <v>3.2035029886589902E-3</v>
      </c>
      <c r="X513">
        <v>8031.6</v>
      </c>
      <c r="Y513">
        <v>120.04</v>
      </c>
      <c r="Z513">
        <v>54291.973758747103</v>
      </c>
      <c r="AA513">
        <v>10.9319727891156</v>
      </c>
      <c r="AB513">
        <v>15.602713362212596</v>
      </c>
      <c r="AC513">
        <v>10.34</v>
      </c>
      <c r="AD513">
        <v>181.13633578336558</v>
      </c>
      <c r="AE513">
        <v>0.33229999999999998</v>
      </c>
      <c r="AF513">
        <v>0.11608313931895216</v>
      </c>
      <c r="AG513">
        <v>0.14151800713023033</v>
      </c>
      <c r="AH513">
        <v>0.27133899204882345</v>
      </c>
      <c r="AI513">
        <v>152.27531106291656</v>
      </c>
      <c r="AJ513">
        <v>6.7142570230431549</v>
      </c>
      <c r="AK513">
        <v>1.6826804673146241</v>
      </c>
      <c r="AL513">
        <v>3.3254396852779067</v>
      </c>
      <c r="AM513">
        <v>0.5</v>
      </c>
      <c r="AN513">
        <v>0.69147872418807199</v>
      </c>
      <c r="AO513">
        <v>6</v>
      </c>
      <c r="AP513">
        <v>3.7499999999999999E-2</v>
      </c>
      <c r="AQ513">
        <v>60</v>
      </c>
      <c r="AR513">
        <v>0.57239615269624367</v>
      </c>
      <c r="AS513">
        <v>53269.109999999986</v>
      </c>
      <c r="AT513">
        <v>0.59629945306769072</v>
      </c>
      <c r="AU513">
        <v>18317571.870000001</v>
      </c>
    </row>
    <row r="514" spans="1:47" ht="15" x14ac:dyDescent="0.25">
      <c r="A514" t="s">
        <v>1294</v>
      </c>
      <c r="B514" t="s">
        <v>778</v>
      </c>
      <c r="C514" t="s">
        <v>130</v>
      </c>
      <c r="D514"/>
      <c r="E514">
        <v>95.875</v>
      </c>
      <c r="F514" t="s">
        <v>1541</v>
      </c>
      <c r="G514">
        <v>595801</v>
      </c>
      <c r="H514">
        <v>0.54355032305494522</v>
      </c>
      <c r="I514">
        <v>574641</v>
      </c>
      <c r="J514">
        <v>0</v>
      </c>
      <c r="K514">
        <v>0.53103464042142823</v>
      </c>
      <c r="L514" s="126">
        <v>119356.78230000001</v>
      </c>
      <c r="M514">
        <v>33737</v>
      </c>
      <c r="N514">
        <v>21</v>
      </c>
      <c r="O514">
        <v>10.039999999999999</v>
      </c>
      <c r="P514">
        <v>5</v>
      </c>
      <c r="Q514">
        <v>-73.78</v>
      </c>
      <c r="R514">
        <v>11130.300000000001</v>
      </c>
      <c r="S514">
        <v>364.37383199999999</v>
      </c>
      <c r="T514">
        <v>424.313664381634</v>
      </c>
      <c r="U514">
        <v>0.46550944415788897</v>
      </c>
      <c r="V514">
        <v>0.11461665282264299</v>
      </c>
      <c r="W514">
        <v>2.2153813723922999E-3</v>
      </c>
      <c r="X514">
        <v>9558</v>
      </c>
      <c r="Y514">
        <v>34.020000000000003</v>
      </c>
      <c r="Z514">
        <v>44485.890652557297</v>
      </c>
      <c r="AA514">
        <v>7.0303030303030303</v>
      </c>
      <c r="AB514">
        <v>10.710577072310404</v>
      </c>
      <c r="AC514">
        <v>5.5</v>
      </c>
      <c r="AD514">
        <v>66.249787636363635</v>
      </c>
      <c r="AE514">
        <v>0.7974</v>
      </c>
      <c r="AF514">
        <v>0.12883367747512203</v>
      </c>
      <c r="AG514">
        <v>0.13533876797319935</v>
      </c>
      <c r="AH514">
        <v>0.27534259864014543</v>
      </c>
      <c r="AI514">
        <v>323.73894511722239</v>
      </c>
      <c r="AJ514">
        <v>3.4642354317492075</v>
      </c>
      <c r="AK514">
        <v>1.1183000457774537</v>
      </c>
      <c r="AL514">
        <v>1.7874603685932757</v>
      </c>
      <c r="AM514">
        <v>5</v>
      </c>
      <c r="AN514">
        <v>1.78651854075965</v>
      </c>
      <c r="AO514">
        <v>51</v>
      </c>
      <c r="AP514">
        <v>0</v>
      </c>
      <c r="AQ514">
        <v>2.76</v>
      </c>
      <c r="AR514">
        <v>3.0575567864304261</v>
      </c>
      <c r="AS514">
        <v>-6447.0099999999802</v>
      </c>
      <c r="AT514">
        <v>0.66209474669410395</v>
      </c>
      <c r="AU514">
        <v>4055599.85</v>
      </c>
    </row>
    <row r="515" spans="1:47" ht="15" x14ac:dyDescent="0.25">
      <c r="A515" t="s">
        <v>1295</v>
      </c>
      <c r="B515" t="s">
        <v>500</v>
      </c>
      <c r="C515" t="s">
        <v>392</v>
      </c>
      <c r="D515"/>
      <c r="E515">
        <v>95.963000000000008</v>
      </c>
      <c r="F515" t="s">
        <v>1539</v>
      </c>
      <c r="G515">
        <v>550780</v>
      </c>
      <c r="H515">
        <v>0.50987574651084344</v>
      </c>
      <c r="I515">
        <v>362413</v>
      </c>
      <c r="J515">
        <v>0</v>
      </c>
      <c r="K515">
        <v>0.6811000373633499</v>
      </c>
      <c r="L515" s="126">
        <v>132057.36410000001</v>
      </c>
      <c r="M515">
        <v>40292</v>
      </c>
      <c r="N515">
        <v>63</v>
      </c>
      <c r="O515">
        <v>26.650000000000002</v>
      </c>
      <c r="P515">
        <v>0</v>
      </c>
      <c r="Q515">
        <v>-8.0999999999999943</v>
      </c>
      <c r="R515">
        <v>10279.700000000001</v>
      </c>
      <c r="S515">
        <v>1236.1228450000001</v>
      </c>
      <c r="T515">
        <v>1509.5766779655901</v>
      </c>
      <c r="U515">
        <v>0.43699300129025598</v>
      </c>
      <c r="V515">
        <v>0.16119287885177799</v>
      </c>
      <c r="W515">
        <v>3.6367825561868E-3</v>
      </c>
      <c r="X515">
        <v>8417.6</v>
      </c>
      <c r="Y515">
        <v>76.27</v>
      </c>
      <c r="Z515">
        <v>50299.662121410802</v>
      </c>
      <c r="AA515">
        <v>10.1951219512195</v>
      </c>
      <c r="AB515">
        <v>16.207196079716798</v>
      </c>
      <c r="AC515">
        <v>12.280000000000001</v>
      </c>
      <c r="AD515">
        <v>100.66146946254071</v>
      </c>
      <c r="AE515">
        <v>0.40970000000000001</v>
      </c>
      <c r="AF515">
        <v>0.12541975846566092</v>
      </c>
      <c r="AG515">
        <v>0.13505756637753963</v>
      </c>
      <c r="AH515">
        <v>0.27082246131258259</v>
      </c>
      <c r="AI515">
        <v>230.22630893938376</v>
      </c>
      <c r="AJ515">
        <v>4.5273797559981448</v>
      </c>
      <c r="AK515">
        <v>1.1930109140230791</v>
      </c>
      <c r="AL515">
        <v>1.9993629035658569</v>
      </c>
      <c r="AM515">
        <v>1</v>
      </c>
      <c r="AN515">
        <v>1.16524236946531</v>
      </c>
      <c r="AO515">
        <v>43</v>
      </c>
      <c r="AP515">
        <v>4.1251778093883355E-2</v>
      </c>
      <c r="AQ515">
        <v>15.47</v>
      </c>
      <c r="AR515">
        <v>2.9840932540861811</v>
      </c>
      <c r="AS515">
        <v>9712.0300000000279</v>
      </c>
      <c r="AT515">
        <v>0.5470734585444863</v>
      </c>
      <c r="AU515">
        <v>12706970.33</v>
      </c>
    </row>
    <row r="516" spans="1:47" ht="15" x14ac:dyDescent="0.25">
      <c r="A516" t="s">
        <v>1557</v>
      </c>
      <c r="B516" t="s">
        <v>615</v>
      </c>
      <c r="C516" t="s">
        <v>616</v>
      </c>
      <c r="D516"/>
      <c r="E516">
        <v>79.114000000000004</v>
      </c>
      <c r="F516" t="s">
        <v>1542</v>
      </c>
      <c r="G516">
        <v>2668918</v>
      </c>
      <c r="H516">
        <v>0.29055954719650512</v>
      </c>
      <c r="I516">
        <v>2668918</v>
      </c>
      <c r="J516">
        <v>0</v>
      </c>
      <c r="K516">
        <v>0.60609477930248212</v>
      </c>
      <c r="L516" s="126">
        <v>169934.19380000001</v>
      </c>
      <c r="M516">
        <v>37448</v>
      </c>
      <c r="N516">
        <v>51</v>
      </c>
      <c r="O516">
        <v>51.62</v>
      </c>
      <c r="P516">
        <v>0</v>
      </c>
      <c r="Q516">
        <v>-229.39000000000001</v>
      </c>
      <c r="R516">
        <v>11408.5</v>
      </c>
      <c r="S516">
        <v>2204.8268400000002</v>
      </c>
      <c r="T516">
        <v>2759.4352083305503</v>
      </c>
      <c r="U516">
        <v>0.59228528440809403</v>
      </c>
      <c r="V516">
        <v>0.19894684065076099</v>
      </c>
      <c r="W516">
        <v>9.0710071363245899E-4</v>
      </c>
      <c r="X516">
        <v>9115.5</v>
      </c>
      <c r="Y516">
        <v>154.20000000000002</v>
      </c>
      <c r="Z516">
        <v>42280.135003242496</v>
      </c>
      <c r="AA516">
        <v>13.2529411764706</v>
      </c>
      <c r="AB516">
        <v>14.298487937743189</v>
      </c>
      <c r="AC516">
        <v>19.8</v>
      </c>
      <c r="AD516">
        <v>111.35489090909091</v>
      </c>
      <c r="AE516">
        <v>0.69779999999999998</v>
      </c>
      <c r="AF516">
        <v>0.11316576961370281</v>
      </c>
      <c r="AG516">
        <v>0.27678758689522592</v>
      </c>
      <c r="AH516">
        <v>0.39159530961342393</v>
      </c>
      <c r="AI516">
        <v>237.64587336028617</v>
      </c>
      <c r="AJ516">
        <v>5.5575075195431785</v>
      </c>
      <c r="AK516">
        <v>1.6046748274703799</v>
      </c>
      <c r="AL516">
        <v>2.3421707432514962</v>
      </c>
      <c r="AM516">
        <v>0.5</v>
      </c>
      <c r="AN516">
        <v>1.53933598290407</v>
      </c>
      <c r="AO516">
        <v>546</v>
      </c>
      <c r="AP516">
        <v>2.2996057818659658E-2</v>
      </c>
      <c r="AQ516">
        <v>2.74</v>
      </c>
      <c r="AR516">
        <v>4.4505219014040858</v>
      </c>
      <c r="AS516">
        <v>-232759.87999999989</v>
      </c>
      <c r="AT516">
        <v>0.57366560964639435</v>
      </c>
      <c r="AU516">
        <v>25153670.719999999</v>
      </c>
    </row>
    <row r="517" spans="1:47" ht="15" x14ac:dyDescent="0.25">
      <c r="A517" t="s">
        <v>1296</v>
      </c>
      <c r="B517" t="s">
        <v>299</v>
      </c>
      <c r="C517" t="s">
        <v>145</v>
      </c>
      <c r="D517"/>
      <c r="E517">
        <v>95.841000000000008</v>
      </c>
      <c r="F517" t="s">
        <v>1538</v>
      </c>
      <c r="G517">
        <v>-352463</v>
      </c>
      <c r="H517">
        <v>0.42744117118725866</v>
      </c>
      <c r="I517">
        <v>-519388</v>
      </c>
      <c r="J517">
        <v>1.3311686345762372E-2</v>
      </c>
      <c r="K517">
        <v>0.80422686707259594</v>
      </c>
      <c r="L517" s="126">
        <v>320423.00209999998</v>
      </c>
      <c r="M517">
        <v>61169</v>
      </c>
      <c r="N517">
        <v>54</v>
      </c>
      <c r="O517">
        <v>22.86</v>
      </c>
      <c r="P517">
        <v>0</v>
      </c>
      <c r="Q517">
        <v>-22.56</v>
      </c>
      <c r="R517">
        <v>14156</v>
      </c>
      <c r="S517">
        <v>5182.8790660000004</v>
      </c>
      <c r="T517">
        <v>6133.7399773115503</v>
      </c>
      <c r="U517">
        <v>0.171062163849455</v>
      </c>
      <c r="V517">
        <v>9.8132045244213706E-2</v>
      </c>
      <c r="W517">
        <v>5.0488589771776102E-2</v>
      </c>
      <c r="X517">
        <v>11961.5</v>
      </c>
      <c r="Y517">
        <v>354.05</v>
      </c>
      <c r="Z517">
        <v>66423.406298545393</v>
      </c>
      <c r="AA517">
        <v>12.892183288409699</v>
      </c>
      <c r="AB517">
        <v>14.638833684507839</v>
      </c>
      <c r="AC517">
        <v>33.1</v>
      </c>
      <c r="AD517">
        <v>156.58244912386706</v>
      </c>
      <c r="AE517">
        <v>0.33229999999999998</v>
      </c>
      <c r="AF517">
        <v>0.1232843340565614</v>
      </c>
      <c r="AG517">
        <v>0.11258715125231786</v>
      </c>
      <c r="AH517">
        <v>0.26373166845398621</v>
      </c>
      <c r="AI517">
        <v>197.38604489368186</v>
      </c>
      <c r="AJ517">
        <v>6.646402718205171</v>
      </c>
      <c r="AK517">
        <v>1.5643582482590896</v>
      </c>
      <c r="AL517">
        <v>3.3450321985322007</v>
      </c>
      <c r="AM517">
        <v>0</v>
      </c>
      <c r="AN517">
        <v>0.83841946175216098</v>
      </c>
      <c r="AO517">
        <v>17</v>
      </c>
      <c r="AP517">
        <v>6.4676616915422883E-2</v>
      </c>
      <c r="AQ517">
        <v>194.59</v>
      </c>
      <c r="AR517">
        <v>4.4527398517440329</v>
      </c>
      <c r="AS517">
        <v>15836.179999999935</v>
      </c>
      <c r="AT517">
        <v>0.39683006221666334</v>
      </c>
      <c r="AU517">
        <v>73368577.780000001</v>
      </c>
    </row>
    <row r="518" spans="1:47" ht="15" x14ac:dyDescent="0.25">
      <c r="A518" t="s">
        <v>1555</v>
      </c>
      <c r="B518" t="s">
        <v>300</v>
      </c>
      <c r="C518" t="s">
        <v>237</v>
      </c>
      <c r="D518"/>
      <c r="E518">
        <v>96.915000000000006</v>
      </c>
      <c r="F518" t="s">
        <v>1538</v>
      </c>
      <c r="G518">
        <v>-600153</v>
      </c>
      <c r="H518">
        <v>3.3331198071167495E-2</v>
      </c>
      <c r="I518">
        <v>-860592</v>
      </c>
      <c r="J518">
        <v>5.7199846847534302E-3</v>
      </c>
      <c r="K518">
        <v>0.84086782703173824</v>
      </c>
      <c r="L518" s="126">
        <v>171810.23850000001</v>
      </c>
      <c r="M518">
        <v>49104</v>
      </c>
      <c r="N518">
        <v>0</v>
      </c>
      <c r="O518">
        <v>222.78</v>
      </c>
      <c r="P518">
        <v>0</v>
      </c>
      <c r="Q518">
        <v>-39.229999999999997</v>
      </c>
      <c r="R518">
        <v>10874.9</v>
      </c>
      <c r="S518">
        <v>7495.1994199999999</v>
      </c>
      <c r="T518">
        <v>8968.8166585107392</v>
      </c>
      <c r="U518">
        <v>0.21467257598330899</v>
      </c>
      <c r="V518">
        <v>0.12593121144734001</v>
      </c>
      <c r="W518">
        <v>1.7999020631795301E-2</v>
      </c>
      <c r="X518">
        <v>9088.1</v>
      </c>
      <c r="Y518">
        <v>441.37</v>
      </c>
      <c r="Z518">
        <v>63651.198427623101</v>
      </c>
      <c r="AA518">
        <v>11.0528634361233</v>
      </c>
      <c r="AB518">
        <v>16.981669393026259</v>
      </c>
      <c r="AC518">
        <v>48.480000000000004</v>
      </c>
      <c r="AD518">
        <v>154.60394843234323</v>
      </c>
      <c r="AE518">
        <v>0.60909999999999997</v>
      </c>
      <c r="AF518">
        <v>0.12697265339030131</v>
      </c>
      <c r="AG518">
        <v>0.15648751921717607</v>
      </c>
      <c r="AH518">
        <v>0.31095605171435314</v>
      </c>
      <c r="AI518">
        <v>152.12096918429958</v>
      </c>
      <c r="AJ518">
        <v>7.7002897006342002</v>
      </c>
      <c r="AK518">
        <v>1.3492079913908104</v>
      </c>
      <c r="AL518">
        <v>3.9361946873160925</v>
      </c>
      <c r="AM518">
        <v>0.3</v>
      </c>
      <c r="AN518">
        <v>0.682647969842192</v>
      </c>
      <c r="AO518">
        <v>29</v>
      </c>
      <c r="AP518">
        <v>9.657248726262159E-2</v>
      </c>
      <c r="AQ518">
        <v>113.17</v>
      </c>
      <c r="AR518">
        <v>3.3697141197912943</v>
      </c>
      <c r="AS518">
        <v>-128502.20000000019</v>
      </c>
      <c r="AT518">
        <v>0.29604504727996506</v>
      </c>
      <c r="AU518">
        <v>81509508.790000007</v>
      </c>
    </row>
    <row r="519" spans="1:47" ht="15" x14ac:dyDescent="0.25">
      <c r="A519" t="s">
        <v>1297</v>
      </c>
      <c r="B519" t="s">
        <v>560</v>
      </c>
      <c r="C519" t="s">
        <v>206</v>
      </c>
      <c r="D519"/>
      <c r="E519">
        <v>88.53</v>
      </c>
      <c r="F519" t="s">
        <v>1539</v>
      </c>
      <c r="G519">
        <v>1383342</v>
      </c>
      <c r="H519">
        <v>0.12796000620475348</v>
      </c>
      <c r="I519">
        <v>1353959</v>
      </c>
      <c r="J519">
        <v>8.9282382848214683E-3</v>
      </c>
      <c r="K519">
        <v>0.62685740877514917</v>
      </c>
      <c r="L519" s="126">
        <v>79225.496899999998</v>
      </c>
      <c r="M519">
        <v>34390</v>
      </c>
      <c r="N519">
        <v>17</v>
      </c>
      <c r="O519">
        <v>6.67</v>
      </c>
      <c r="P519">
        <v>0</v>
      </c>
      <c r="Q519">
        <v>91.36</v>
      </c>
      <c r="R519">
        <v>12027</v>
      </c>
      <c r="S519">
        <v>762.772738</v>
      </c>
      <c r="T519">
        <v>1036.98965632164</v>
      </c>
      <c r="U519">
        <v>0.97915162379597298</v>
      </c>
      <c r="V519">
        <v>0.185567704439904</v>
      </c>
      <c r="W519">
        <v>0</v>
      </c>
      <c r="X519">
        <v>8846.6</v>
      </c>
      <c r="Y519">
        <v>56.72</v>
      </c>
      <c r="Z519">
        <v>46939.982722143905</v>
      </c>
      <c r="AA519">
        <v>12.241935483871</v>
      </c>
      <c r="AB519">
        <v>13.448038399153738</v>
      </c>
      <c r="AC519">
        <v>6.1400000000000006</v>
      </c>
      <c r="AD519">
        <v>124.23008762214982</v>
      </c>
      <c r="AE519">
        <v>0.7752</v>
      </c>
      <c r="AF519">
        <v>0.11083720021500311</v>
      </c>
      <c r="AG519">
        <v>0.17810478101318436</v>
      </c>
      <c r="AH519">
        <v>0.29245734783138189</v>
      </c>
      <c r="AI519">
        <v>185.84827818007307</v>
      </c>
      <c r="AJ519">
        <v>9.2373987020316033</v>
      </c>
      <c r="AK519">
        <v>1.6728927059819414</v>
      </c>
      <c r="AL519">
        <v>4.1506156884875844</v>
      </c>
      <c r="AM519">
        <v>2.2999999999999998</v>
      </c>
      <c r="AN519">
        <v>1.37248392016071</v>
      </c>
      <c r="AO519">
        <v>150</v>
      </c>
      <c r="AP519">
        <v>1.7761989342806395E-3</v>
      </c>
      <c r="AQ519">
        <v>3.61</v>
      </c>
      <c r="AR519">
        <v>3.5036076848846389</v>
      </c>
      <c r="AS519">
        <v>-75042.399999999965</v>
      </c>
      <c r="AT519">
        <v>0.69136654901732419</v>
      </c>
      <c r="AU519">
        <v>9173870.0600000005</v>
      </c>
    </row>
    <row r="520" spans="1:47" ht="15" x14ac:dyDescent="0.25">
      <c r="A520" t="s">
        <v>1298</v>
      </c>
      <c r="B520" t="s">
        <v>428</v>
      </c>
      <c r="C520" t="s">
        <v>198</v>
      </c>
      <c r="D520"/>
      <c r="E520">
        <v>94.602000000000004</v>
      </c>
      <c r="F520" t="s">
        <v>1540</v>
      </c>
      <c r="G520">
        <v>1016214</v>
      </c>
      <c r="H520">
        <v>0.70701602601588476</v>
      </c>
      <c r="I520">
        <v>1040516</v>
      </c>
      <c r="J520">
        <v>1.2151277327083527E-2</v>
      </c>
      <c r="K520">
        <v>0.71066721144893352</v>
      </c>
      <c r="L520" s="126">
        <v>230316.22029999999</v>
      </c>
      <c r="M520">
        <v>38280</v>
      </c>
      <c r="N520">
        <v>130</v>
      </c>
      <c r="O520">
        <v>60.91</v>
      </c>
      <c r="P520">
        <v>0</v>
      </c>
      <c r="Q520">
        <v>44.180000000000007</v>
      </c>
      <c r="R520">
        <v>11817.6</v>
      </c>
      <c r="S520">
        <v>2841.5994289999999</v>
      </c>
      <c r="T520">
        <v>3249.7243269319001</v>
      </c>
      <c r="U520">
        <v>0.34623335891724699</v>
      </c>
      <c r="V520">
        <v>9.7497658245763896E-2</v>
      </c>
      <c r="W520">
        <v>1.3879686417969101E-2</v>
      </c>
      <c r="X520">
        <v>10333.4</v>
      </c>
      <c r="Y520">
        <v>184.25</v>
      </c>
      <c r="Z520">
        <v>60787.815468114</v>
      </c>
      <c r="AA520">
        <v>12.283422459892998</v>
      </c>
      <c r="AB520">
        <v>15.422520645861601</v>
      </c>
      <c r="AC520">
        <v>15</v>
      </c>
      <c r="AD520">
        <v>189.43996193333334</v>
      </c>
      <c r="AE520">
        <v>0.31009999999999999</v>
      </c>
      <c r="AF520">
        <v>0.11360754335554174</v>
      </c>
      <c r="AG520">
        <v>0.14068172943796481</v>
      </c>
      <c r="AH520">
        <v>0.2594620510260966</v>
      </c>
      <c r="AI520">
        <v>147.5091794157311</v>
      </c>
      <c r="AJ520">
        <v>6.9907313640072335</v>
      </c>
      <c r="AK520">
        <v>1.7653391290241003</v>
      </c>
      <c r="AL520">
        <v>3.5225409746112484</v>
      </c>
      <c r="AM520">
        <v>2</v>
      </c>
      <c r="AN520">
        <v>1.2424577025124901</v>
      </c>
      <c r="AO520">
        <v>138</v>
      </c>
      <c r="AP520">
        <v>5.1673228346456691E-2</v>
      </c>
      <c r="AQ520">
        <v>14.44</v>
      </c>
      <c r="AR520">
        <v>4.4258654370343447</v>
      </c>
      <c r="AS520">
        <v>-6274.3799999998882</v>
      </c>
      <c r="AT520">
        <v>0.46451930004866909</v>
      </c>
      <c r="AU520">
        <v>33607701.149999999</v>
      </c>
    </row>
    <row r="521" spans="1:47" ht="15" x14ac:dyDescent="0.25">
      <c r="A521" t="s">
        <v>1299</v>
      </c>
      <c r="B521" t="s">
        <v>301</v>
      </c>
      <c r="C521" t="s">
        <v>98</v>
      </c>
      <c r="D521"/>
      <c r="E521">
        <v>96.915000000000006</v>
      </c>
      <c r="F521" t="s">
        <v>1542</v>
      </c>
      <c r="G521">
        <v>-84528</v>
      </c>
      <c r="H521">
        <v>0.19384006181273483</v>
      </c>
      <c r="I521">
        <v>-317662</v>
      </c>
      <c r="J521">
        <v>0</v>
      </c>
      <c r="K521">
        <v>0.75460406914718592</v>
      </c>
      <c r="L521" s="126">
        <v>149953.04399999999</v>
      </c>
      <c r="M521">
        <v>41473</v>
      </c>
      <c r="N521">
        <v>28</v>
      </c>
      <c r="O521">
        <v>70.77</v>
      </c>
      <c r="P521">
        <v>0</v>
      </c>
      <c r="Q521">
        <v>-76.8</v>
      </c>
      <c r="R521">
        <v>11056.800000000001</v>
      </c>
      <c r="S521">
        <v>2316.5798399999999</v>
      </c>
      <c r="T521">
        <v>2735.1884095314699</v>
      </c>
      <c r="U521">
        <v>0.22412706958548001</v>
      </c>
      <c r="V521">
        <v>0.122291779937099</v>
      </c>
      <c r="W521">
        <v>1.01072540629552E-2</v>
      </c>
      <c r="X521">
        <v>9364.6</v>
      </c>
      <c r="Y521">
        <v>157.1</v>
      </c>
      <c r="Z521">
        <v>58443.984723106303</v>
      </c>
      <c r="AA521">
        <v>5.8301886792452793</v>
      </c>
      <c r="AB521">
        <v>14.745893316359007</v>
      </c>
      <c r="AC521">
        <v>17</v>
      </c>
      <c r="AD521">
        <v>136.26940235294117</v>
      </c>
      <c r="AE521">
        <v>0.47620000000000001</v>
      </c>
      <c r="AF521">
        <v>0.1122032884485826</v>
      </c>
      <c r="AG521">
        <v>0.17861294309463702</v>
      </c>
      <c r="AH521">
        <v>0.29309898200535173</v>
      </c>
      <c r="AI521">
        <v>159.53518787420683</v>
      </c>
      <c r="AJ521">
        <v>5.4063677836223132</v>
      </c>
      <c r="AK521">
        <v>1.0584231660064507</v>
      </c>
      <c r="AL521">
        <v>2.8587070588999288</v>
      </c>
      <c r="AM521">
        <v>1.25</v>
      </c>
      <c r="AN521">
        <v>0.81258572409387997</v>
      </c>
      <c r="AO521">
        <v>14</v>
      </c>
      <c r="AP521">
        <v>1.4200298953662182E-2</v>
      </c>
      <c r="AQ521">
        <v>89.71</v>
      </c>
      <c r="AR521">
        <v>4.185502569293055</v>
      </c>
      <c r="AS521">
        <v>-73770.62</v>
      </c>
      <c r="AT521">
        <v>0.36571634462255836</v>
      </c>
      <c r="AU521">
        <v>25613939</v>
      </c>
    </row>
    <row r="522" spans="1:47" ht="15" x14ac:dyDescent="0.25">
      <c r="A522" t="s">
        <v>1300</v>
      </c>
      <c r="B522" t="s">
        <v>646</v>
      </c>
      <c r="C522" t="s">
        <v>147</v>
      </c>
      <c r="D522"/>
      <c r="E522">
        <v>96.683000000000007</v>
      </c>
      <c r="F522" t="s">
        <v>1539</v>
      </c>
      <c r="G522">
        <v>3765230</v>
      </c>
      <c r="H522">
        <v>0.38397928477296339</v>
      </c>
      <c r="I522">
        <v>4030465</v>
      </c>
      <c r="J522">
        <v>0</v>
      </c>
      <c r="K522">
        <v>0.71267880594972433</v>
      </c>
      <c r="L522" s="126">
        <v>129002.29120000001</v>
      </c>
      <c r="M522">
        <v>43088</v>
      </c>
      <c r="N522">
        <v>93</v>
      </c>
      <c r="O522">
        <v>98.25</v>
      </c>
      <c r="P522">
        <v>0</v>
      </c>
      <c r="Q522">
        <v>119.08000000000001</v>
      </c>
      <c r="R522">
        <v>9044.5</v>
      </c>
      <c r="S522">
        <v>3891.347244</v>
      </c>
      <c r="T522">
        <v>4447.8457468419301</v>
      </c>
      <c r="U522">
        <v>0.33258134261738997</v>
      </c>
      <c r="V522">
        <v>0.10488936540663001</v>
      </c>
      <c r="W522">
        <v>1.7419887188047599E-3</v>
      </c>
      <c r="X522">
        <v>7912.9000000000005</v>
      </c>
      <c r="Y522">
        <v>214.78</v>
      </c>
      <c r="Z522">
        <v>61080.822236707303</v>
      </c>
      <c r="AA522">
        <v>12.408695652173899</v>
      </c>
      <c r="AB522">
        <v>18.117828680510289</v>
      </c>
      <c r="AC522">
        <v>23.8</v>
      </c>
      <c r="AD522">
        <v>163.5019850420168</v>
      </c>
      <c r="AE522">
        <v>0.27689999999999998</v>
      </c>
      <c r="AF522">
        <v>0.10797913905884901</v>
      </c>
      <c r="AG522">
        <v>0.13817742844085382</v>
      </c>
      <c r="AH522">
        <v>0.25505811805821788</v>
      </c>
      <c r="AI522">
        <v>189.10211653164922</v>
      </c>
      <c r="AJ522">
        <v>5.3501365745207661</v>
      </c>
      <c r="AK522">
        <v>1.3945192440973986</v>
      </c>
      <c r="AL522">
        <v>2.2971961047044149</v>
      </c>
      <c r="AM522">
        <v>2.2999999999999998</v>
      </c>
      <c r="AN522">
        <v>1.3265600145021801</v>
      </c>
      <c r="AO522">
        <v>152</v>
      </c>
      <c r="AP522">
        <v>1.6560509554140127E-2</v>
      </c>
      <c r="AQ522">
        <v>14.92</v>
      </c>
      <c r="AR522">
        <v>4.0863501301361094</v>
      </c>
      <c r="AS522">
        <v>-15923.100000000093</v>
      </c>
      <c r="AT522">
        <v>0.48241218673758973</v>
      </c>
      <c r="AU522">
        <v>35195353.130000003</v>
      </c>
    </row>
    <row r="523" spans="1:47" ht="15" x14ac:dyDescent="0.25">
      <c r="A523" t="s">
        <v>1301</v>
      </c>
      <c r="B523" t="s">
        <v>434</v>
      </c>
      <c r="C523" t="s">
        <v>293</v>
      </c>
      <c r="D523"/>
      <c r="E523">
        <v>89.01700000000001</v>
      </c>
      <c r="F523" t="s">
        <v>1542</v>
      </c>
      <c r="G523">
        <v>2739909</v>
      </c>
      <c r="H523">
        <v>0.15622620797408532</v>
      </c>
      <c r="I523">
        <v>2524333</v>
      </c>
      <c r="J523">
        <v>0</v>
      </c>
      <c r="K523">
        <v>0.73684969584930693</v>
      </c>
      <c r="L523" s="126">
        <v>88398.354600000006</v>
      </c>
      <c r="M523">
        <v>32523</v>
      </c>
      <c r="N523">
        <v>121</v>
      </c>
      <c r="O523">
        <v>85.7</v>
      </c>
      <c r="P523">
        <v>0</v>
      </c>
      <c r="Q523">
        <v>146.11000000000001</v>
      </c>
      <c r="R523">
        <v>9493.6</v>
      </c>
      <c r="S523">
        <v>2985.3168690000002</v>
      </c>
      <c r="T523">
        <v>3635.4158753480501</v>
      </c>
      <c r="U523">
        <v>0.52273344186834503</v>
      </c>
      <c r="V523">
        <v>0.13491121802923101</v>
      </c>
      <c r="W523">
        <v>6.0898442603480998E-2</v>
      </c>
      <c r="X523">
        <v>7796</v>
      </c>
      <c r="Y523">
        <v>175.35</v>
      </c>
      <c r="Z523">
        <v>54967.6712859994</v>
      </c>
      <c r="AA523">
        <v>14.028089887640398</v>
      </c>
      <c r="AB523">
        <v>17.024903729683491</v>
      </c>
      <c r="AC523">
        <v>15</v>
      </c>
      <c r="AD523">
        <v>199.02112460000001</v>
      </c>
      <c r="AE523">
        <v>0.35439999999999999</v>
      </c>
      <c r="AF523">
        <v>0.11535193437281015</v>
      </c>
      <c r="AG523">
        <v>0.17291943963719142</v>
      </c>
      <c r="AH523">
        <v>0.29240013526683228</v>
      </c>
      <c r="AI523">
        <v>185.67945190544526</v>
      </c>
      <c r="AJ523">
        <v>5.484794321609491</v>
      </c>
      <c r="AK523">
        <v>1.2217454069188471</v>
      </c>
      <c r="AL523">
        <v>3.055283432435163</v>
      </c>
      <c r="AM523">
        <v>4.5</v>
      </c>
      <c r="AN523">
        <v>1.11580796106415</v>
      </c>
      <c r="AO523">
        <v>43</v>
      </c>
      <c r="AP523">
        <v>1.9569471624266144E-3</v>
      </c>
      <c r="AQ523">
        <v>44.91</v>
      </c>
      <c r="AR523">
        <v>3.3007389533433877</v>
      </c>
      <c r="AS523">
        <v>261433.83999999985</v>
      </c>
      <c r="AT523">
        <v>0.6391486046003082</v>
      </c>
      <c r="AU523">
        <v>28341536.66</v>
      </c>
    </row>
    <row r="524" spans="1:47" ht="15" x14ac:dyDescent="0.25">
      <c r="A524" t="s">
        <v>1302</v>
      </c>
      <c r="B524" t="s">
        <v>518</v>
      </c>
      <c r="C524" t="s">
        <v>145</v>
      </c>
      <c r="D524"/>
      <c r="E524">
        <v>88.02300000000001</v>
      </c>
      <c r="F524" t="s">
        <v>1538</v>
      </c>
      <c r="G524">
        <v>1562128</v>
      </c>
      <c r="H524">
        <v>0.50938878595238846</v>
      </c>
      <c r="I524">
        <v>1647686</v>
      </c>
      <c r="J524">
        <v>9.1914414686634412E-3</v>
      </c>
      <c r="K524">
        <v>0.69256920104403863</v>
      </c>
      <c r="L524" s="126">
        <v>200175.60630000001</v>
      </c>
      <c r="M524">
        <v>48445</v>
      </c>
      <c r="N524">
        <v>30</v>
      </c>
      <c r="O524">
        <v>46.18</v>
      </c>
      <c r="P524">
        <v>0</v>
      </c>
      <c r="Q524">
        <v>44.910000000000004</v>
      </c>
      <c r="R524">
        <v>10661.9</v>
      </c>
      <c r="S524">
        <v>1857.1887549999999</v>
      </c>
      <c r="T524">
        <v>2261.21691656755</v>
      </c>
      <c r="U524">
        <v>0.36972039172184201</v>
      </c>
      <c r="V524">
        <v>0.16922156681914599</v>
      </c>
      <c r="W524">
        <v>2.1537929245107898E-3</v>
      </c>
      <c r="X524">
        <v>8756.9</v>
      </c>
      <c r="Y524">
        <v>105.12</v>
      </c>
      <c r="Z524">
        <v>59865.326484018304</v>
      </c>
      <c r="AA524">
        <v>9.9626168224299096</v>
      </c>
      <c r="AB524">
        <v>17.667320728691017</v>
      </c>
      <c r="AC524">
        <v>13</v>
      </c>
      <c r="AD524">
        <v>142.86067346153845</v>
      </c>
      <c r="AE524">
        <v>0.73099999999999998</v>
      </c>
      <c r="AF524">
        <v>0.12037482693493674</v>
      </c>
      <c r="AG524">
        <v>0.13259199534664523</v>
      </c>
      <c r="AH524">
        <v>0.268306157839305</v>
      </c>
      <c r="AI524">
        <v>202.26861647135055</v>
      </c>
      <c r="AJ524">
        <v>4.1568743860657902</v>
      </c>
      <c r="AK524">
        <v>0.85270133714538221</v>
      </c>
      <c r="AL524">
        <v>1.3915081551759478</v>
      </c>
      <c r="AM524">
        <v>0.5</v>
      </c>
      <c r="AN524">
        <v>0.76852043411609705</v>
      </c>
      <c r="AO524">
        <v>24</v>
      </c>
      <c r="AP524">
        <v>0.40802919708029195</v>
      </c>
      <c r="AQ524">
        <v>54.92</v>
      </c>
      <c r="AR524">
        <v>2.7019908793174858</v>
      </c>
      <c r="AS524">
        <v>28976.010000000009</v>
      </c>
      <c r="AT524">
        <v>0.39956149266643132</v>
      </c>
      <c r="AU524">
        <v>19801188.16</v>
      </c>
    </row>
    <row r="525" spans="1:47" ht="15" x14ac:dyDescent="0.25">
      <c r="A525" t="s">
        <v>1303</v>
      </c>
      <c r="B525" t="s">
        <v>302</v>
      </c>
      <c r="C525" t="s">
        <v>181</v>
      </c>
      <c r="D525"/>
      <c r="E525">
        <v>88.329000000000008</v>
      </c>
      <c r="F525" t="s">
        <v>1539</v>
      </c>
      <c r="G525">
        <v>4014252</v>
      </c>
      <c r="H525">
        <v>0.41015690353687884</v>
      </c>
      <c r="I525">
        <v>3812814</v>
      </c>
      <c r="J525">
        <v>2.1027031437819677E-3</v>
      </c>
      <c r="K525">
        <v>0.57076288518792895</v>
      </c>
      <c r="L525" s="126">
        <v>117491.9532</v>
      </c>
      <c r="M525">
        <v>31318</v>
      </c>
      <c r="N525">
        <v>31</v>
      </c>
      <c r="O525">
        <v>169.74</v>
      </c>
      <c r="P525">
        <v>0</v>
      </c>
      <c r="Q525">
        <v>-61.849999999999994</v>
      </c>
      <c r="R525">
        <v>7824.4000000000005</v>
      </c>
      <c r="S525">
        <v>2610.1221930000002</v>
      </c>
      <c r="T525">
        <v>3156.9495132668999</v>
      </c>
      <c r="U525">
        <v>0.465875661783624</v>
      </c>
      <c r="V525">
        <v>0.158121284170852</v>
      </c>
      <c r="W525">
        <v>4.4527114597044497E-3</v>
      </c>
      <c r="X525">
        <v>6469.1</v>
      </c>
      <c r="Y525">
        <v>148.65</v>
      </c>
      <c r="Z525">
        <v>49363.390514631705</v>
      </c>
      <c r="AA525">
        <v>10.714285714285699</v>
      </c>
      <c r="AB525">
        <v>17.558844217961656</v>
      </c>
      <c r="AC525">
        <v>21</v>
      </c>
      <c r="AD525">
        <v>124.291533</v>
      </c>
      <c r="AE525">
        <v>0.31009999999999999</v>
      </c>
      <c r="AF525">
        <v>0.11722103457651815</v>
      </c>
      <c r="AG525">
        <v>0.12109547434257377</v>
      </c>
      <c r="AH525">
        <v>0.2434251626148789</v>
      </c>
      <c r="AI525">
        <v>153.39205232373578</v>
      </c>
      <c r="AJ525">
        <v>4.9824747235071385</v>
      </c>
      <c r="AK525">
        <v>1.1793841227658277</v>
      </c>
      <c r="AL525">
        <v>2.8618470822135413</v>
      </c>
      <c r="AM525">
        <v>1.5</v>
      </c>
      <c r="AN525">
        <v>0.57838880604811904</v>
      </c>
      <c r="AO525">
        <v>41</v>
      </c>
      <c r="AP525">
        <v>3.5904255319148939E-2</v>
      </c>
      <c r="AQ525">
        <v>15.37</v>
      </c>
      <c r="AR525">
        <v>2.0401756067725638</v>
      </c>
      <c r="AS525">
        <v>-91076.260000000009</v>
      </c>
      <c r="AT525">
        <v>0.41486989153810511</v>
      </c>
      <c r="AU525">
        <v>20422725.77</v>
      </c>
    </row>
    <row r="526" spans="1:47" ht="15" x14ac:dyDescent="0.25">
      <c r="A526" t="s">
        <v>1304</v>
      </c>
      <c r="B526" t="s">
        <v>388</v>
      </c>
      <c r="C526" t="s">
        <v>272</v>
      </c>
      <c r="D526"/>
      <c r="E526">
        <v>96.558000000000007</v>
      </c>
      <c r="F526" t="s">
        <v>1538</v>
      </c>
      <c r="G526">
        <v>3404976</v>
      </c>
      <c r="H526">
        <v>0.33586709168175982</v>
      </c>
      <c r="I526">
        <v>3298054</v>
      </c>
      <c r="J526">
        <v>3.3890213155575227E-3</v>
      </c>
      <c r="K526">
        <v>0.69099475501380991</v>
      </c>
      <c r="L526" s="126">
        <v>150355.11429999999</v>
      </c>
      <c r="M526">
        <v>44469</v>
      </c>
      <c r="N526">
        <v>62</v>
      </c>
      <c r="O526">
        <v>45.760000000000005</v>
      </c>
      <c r="P526">
        <v>0</v>
      </c>
      <c r="Q526">
        <v>101.03</v>
      </c>
      <c r="R526">
        <v>8848.8000000000011</v>
      </c>
      <c r="S526">
        <v>2458.1705630000001</v>
      </c>
      <c r="T526">
        <v>2811.5622522085405</v>
      </c>
      <c r="U526">
        <v>0.16464519553356999</v>
      </c>
      <c r="V526">
        <v>0.13134757443598899</v>
      </c>
      <c r="W526">
        <v>8.9581517781766699E-3</v>
      </c>
      <c r="X526">
        <v>7736.6</v>
      </c>
      <c r="Y526">
        <v>150.47</v>
      </c>
      <c r="Z526">
        <v>53979.088190336901</v>
      </c>
      <c r="AA526">
        <v>13.092024539877299</v>
      </c>
      <c r="AB526">
        <v>16.336615690835384</v>
      </c>
      <c r="AC526">
        <v>13.5</v>
      </c>
      <c r="AD526">
        <v>182.08670837037039</v>
      </c>
      <c r="AE526">
        <v>0.56489999999999996</v>
      </c>
      <c r="AF526">
        <v>0.11123886725841015</v>
      </c>
      <c r="AG526">
        <v>0.13643985915294235</v>
      </c>
      <c r="AH526">
        <v>0.25059476810949022</v>
      </c>
      <c r="AI526">
        <v>139.25966129145286</v>
      </c>
      <c r="AJ526">
        <v>5.7391610287330135</v>
      </c>
      <c r="AK526">
        <v>1.5637568502354495</v>
      </c>
      <c r="AL526">
        <v>3.4155975625430881</v>
      </c>
      <c r="AM526">
        <v>2</v>
      </c>
      <c r="AN526">
        <v>1.0753021975824699</v>
      </c>
      <c r="AO526">
        <v>28</v>
      </c>
      <c r="AP526">
        <v>3.1201248049921998E-2</v>
      </c>
      <c r="AQ526">
        <v>45.04</v>
      </c>
      <c r="AR526">
        <v>0</v>
      </c>
      <c r="AS526">
        <v>-42754.020000000019</v>
      </c>
      <c r="AT526">
        <v>0.33239262973705119</v>
      </c>
      <c r="AU526">
        <v>21751923.039999999</v>
      </c>
    </row>
    <row r="527" spans="1:47" ht="15" x14ac:dyDescent="0.25">
      <c r="A527" t="s">
        <v>1305</v>
      </c>
      <c r="B527" t="s">
        <v>303</v>
      </c>
      <c r="C527" t="s">
        <v>237</v>
      </c>
      <c r="D527"/>
      <c r="E527">
        <v>70.63</v>
      </c>
      <c r="F527" t="s">
        <v>1538</v>
      </c>
      <c r="G527">
        <v>4562153</v>
      </c>
      <c r="H527">
        <v>0.12522944573199826</v>
      </c>
      <c r="I527">
        <v>8047514</v>
      </c>
      <c r="J527">
        <v>0</v>
      </c>
      <c r="K527">
        <v>0.62016034271259168</v>
      </c>
      <c r="L527" s="126">
        <v>70023.267000000007</v>
      </c>
      <c r="M527">
        <v>26221</v>
      </c>
      <c r="N527">
        <v>0</v>
      </c>
      <c r="O527">
        <v>8946.0400000000009</v>
      </c>
      <c r="P527">
        <v>1959.45</v>
      </c>
      <c r="Q527">
        <v>-226.00000000000003</v>
      </c>
      <c r="R527">
        <v>13267</v>
      </c>
      <c r="S527">
        <v>21983.038171</v>
      </c>
      <c r="T527">
        <v>29446.890416792998</v>
      </c>
      <c r="U527">
        <v>0.63456584724500997</v>
      </c>
      <c r="V527">
        <v>0.21304188127090701</v>
      </c>
      <c r="W527">
        <v>1.5520069170879299E-2</v>
      </c>
      <c r="X527">
        <v>9904.3000000000011</v>
      </c>
      <c r="Y527">
        <v>1409.6000000000001</v>
      </c>
      <c r="Z527">
        <v>48271.765500851303</v>
      </c>
      <c r="AA527">
        <v>12.7476966690291</v>
      </c>
      <c r="AB527">
        <v>15.595231392593643</v>
      </c>
      <c r="AC527">
        <v>179</v>
      </c>
      <c r="AD527">
        <v>122.81026911173184</v>
      </c>
      <c r="AE527">
        <v>0.27689999999999998</v>
      </c>
      <c r="AF527">
        <v>9.487420552577025E-2</v>
      </c>
      <c r="AG527">
        <v>0.19272846696069437</v>
      </c>
      <c r="AH527">
        <v>0.31658898231434024</v>
      </c>
      <c r="AI527">
        <v>198.55845065848064</v>
      </c>
      <c r="AJ527">
        <v>6.6840276289268212</v>
      </c>
      <c r="AK527">
        <v>1.9184913416471969</v>
      </c>
      <c r="AL527">
        <v>3.4379933597836203</v>
      </c>
      <c r="AM527">
        <v>2</v>
      </c>
      <c r="AN527">
        <v>0.37748449165084602</v>
      </c>
      <c r="AO527">
        <v>70</v>
      </c>
      <c r="AP527">
        <v>0.18984622342831298</v>
      </c>
      <c r="AQ527">
        <v>35.61</v>
      </c>
      <c r="AR527">
        <v>4.3274824308883248</v>
      </c>
      <c r="AS527">
        <v>56436.959999999031</v>
      </c>
      <c r="AT527">
        <v>0.64896196078918034</v>
      </c>
      <c r="AU527">
        <v>291650023.44999999</v>
      </c>
    </row>
    <row r="528" spans="1:47" ht="15" x14ac:dyDescent="0.25">
      <c r="A528" t="s">
        <v>1306</v>
      </c>
      <c r="B528" t="s">
        <v>304</v>
      </c>
      <c r="C528" t="s">
        <v>295</v>
      </c>
      <c r="D528"/>
      <c r="E528">
        <v>86.65</v>
      </c>
      <c r="F528" t="s">
        <v>1542</v>
      </c>
      <c r="G528">
        <v>1418007</v>
      </c>
      <c r="H528">
        <v>0.30776774589238604</v>
      </c>
      <c r="I528">
        <v>1278899</v>
      </c>
      <c r="J528">
        <v>0</v>
      </c>
      <c r="K528">
        <v>0.60247089066024606</v>
      </c>
      <c r="L528" s="126">
        <v>81613.039900000003</v>
      </c>
      <c r="M528">
        <v>30581</v>
      </c>
      <c r="N528">
        <v>0</v>
      </c>
      <c r="O528">
        <v>17.77</v>
      </c>
      <c r="P528">
        <v>0</v>
      </c>
      <c r="Q528">
        <v>101.2</v>
      </c>
      <c r="R528">
        <v>8178</v>
      </c>
      <c r="S528">
        <v>937.75921900000003</v>
      </c>
      <c r="T528">
        <v>1135.97636446911</v>
      </c>
      <c r="U528">
        <v>0.59601710617787096</v>
      </c>
      <c r="V528">
        <v>0.11223654523198</v>
      </c>
      <c r="W528">
        <v>0</v>
      </c>
      <c r="X528">
        <v>6751</v>
      </c>
      <c r="Y528">
        <v>53.620000000000005</v>
      </c>
      <c r="Z528">
        <v>43203.170458783999</v>
      </c>
      <c r="AA528">
        <v>12.822580645161299</v>
      </c>
      <c r="AB528">
        <v>17.488982077582989</v>
      </c>
      <c r="AC528">
        <v>5.6000000000000005</v>
      </c>
      <c r="AD528">
        <v>167.45700339285713</v>
      </c>
      <c r="AE528">
        <v>0.70879999999999999</v>
      </c>
      <c r="AF528">
        <v>0.11366707907953448</v>
      </c>
      <c r="AG528">
        <v>0.20052643326426062</v>
      </c>
      <c r="AH528">
        <v>0.32743191895554397</v>
      </c>
      <c r="AI528">
        <v>145.26330132511339</v>
      </c>
      <c r="AJ528">
        <v>9.043223047672182</v>
      </c>
      <c r="AK528">
        <v>1.4533319140814258</v>
      </c>
      <c r="AL528">
        <v>3.6049630015709653</v>
      </c>
      <c r="AM528">
        <v>0.5</v>
      </c>
      <c r="AN528">
        <v>1.08650196514423</v>
      </c>
      <c r="AO528">
        <v>5</v>
      </c>
      <c r="AP528">
        <v>2.4390243902439025E-2</v>
      </c>
      <c r="AQ528">
        <v>49</v>
      </c>
      <c r="AR528">
        <v>1.9939056218721798</v>
      </c>
      <c r="AS528">
        <v>-44538.820000000007</v>
      </c>
      <c r="AT528">
        <v>0.44664391024711902</v>
      </c>
      <c r="AU528">
        <v>7668998.0899999999</v>
      </c>
    </row>
    <row r="529" spans="1:47" ht="15" x14ac:dyDescent="0.25">
      <c r="A529" t="s">
        <v>1307</v>
      </c>
      <c r="B529" t="s">
        <v>431</v>
      </c>
      <c r="C529" t="s">
        <v>308</v>
      </c>
      <c r="D529"/>
      <c r="E529">
        <v>91.191000000000003</v>
      </c>
      <c r="F529" t="s">
        <v>1538</v>
      </c>
      <c r="G529">
        <v>1385449</v>
      </c>
      <c r="H529">
        <v>0.23180529413713855</v>
      </c>
      <c r="I529">
        <v>1382822</v>
      </c>
      <c r="J529">
        <v>0</v>
      </c>
      <c r="K529">
        <v>0.57730708948870357</v>
      </c>
      <c r="L529" s="126">
        <v>130074.3462</v>
      </c>
      <c r="M529">
        <v>40173</v>
      </c>
      <c r="N529">
        <v>0</v>
      </c>
      <c r="O529">
        <v>23.56</v>
      </c>
      <c r="P529">
        <v>0</v>
      </c>
      <c r="Q529">
        <v>-7.0600000000000023</v>
      </c>
      <c r="R529">
        <v>9426.7000000000007</v>
      </c>
      <c r="S529">
        <v>842.57293400000003</v>
      </c>
      <c r="T529">
        <v>1024.6062163013401</v>
      </c>
      <c r="U529">
        <v>0.36529080223220201</v>
      </c>
      <c r="V529">
        <v>0.138619881184078</v>
      </c>
      <c r="W529">
        <v>0</v>
      </c>
      <c r="X529">
        <v>7751.9000000000005</v>
      </c>
      <c r="Y529">
        <v>57.21</v>
      </c>
      <c r="Z529">
        <v>46080.569306065401</v>
      </c>
      <c r="AA529">
        <v>11.0555555555556</v>
      </c>
      <c r="AB529">
        <v>14.727721272504807</v>
      </c>
      <c r="AC529">
        <v>11.43</v>
      </c>
      <c r="AD529">
        <v>73.715917235345586</v>
      </c>
      <c r="AE529">
        <v>0.3987</v>
      </c>
      <c r="AF529">
        <v>0.1266094769300504</v>
      </c>
      <c r="AG529">
        <v>0.12670203465402316</v>
      </c>
      <c r="AH529">
        <v>0.2624402083490725</v>
      </c>
      <c r="AI529">
        <v>207.81465073740429</v>
      </c>
      <c r="AJ529">
        <v>5.9905458055157377</v>
      </c>
      <c r="AK529">
        <v>1.4966633732916808</v>
      </c>
      <c r="AL529">
        <v>1.4767666291640731</v>
      </c>
      <c r="AM529">
        <v>0.5</v>
      </c>
      <c r="AN529">
        <v>1.4644033030029799</v>
      </c>
      <c r="AO529">
        <v>83</v>
      </c>
      <c r="AP529">
        <v>0</v>
      </c>
      <c r="AQ529">
        <v>6.9</v>
      </c>
      <c r="AR529">
        <v>1.8826900808318601</v>
      </c>
      <c r="AS529">
        <v>-6997.3699999999953</v>
      </c>
      <c r="AT529">
        <v>0.57777391964820302</v>
      </c>
      <c r="AU529">
        <v>7942657.1399999997</v>
      </c>
    </row>
    <row r="530" spans="1:47" ht="15" x14ac:dyDescent="0.25">
      <c r="A530" t="s">
        <v>1308</v>
      </c>
      <c r="B530" t="s">
        <v>789</v>
      </c>
      <c r="C530" t="s">
        <v>171</v>
      </c>
      <c r="D530"/>
      <c r="E530">
        <v>90.888000000000005</v>
      </c>
      <c r="F530" t="s">
        <v>1542</v>
      </c>
      <c r="G530">
        <v>1821365</v>
      </c>
      <c r="H530">
        <v>0.33376833742356565</v>
      </c>
      <c r="I530">
        <v>1776509</v>
      </c>
      <c r="J530">
        <v>0</v>
      </c>
      <c r="K530">
        <v>0.64497452358881113</v>
      </c>
      <c r="L530" s="126">
        <v>139375.677</v>
      </c>
      <c r="M530">
        <v>35711</v>
      </c>
      <c r="N530">
        <v>0</v>
      </c>
      <c r="O530">
        <v>17.25</v>
      </c>
      <c r="P530">
        <v>0</v>
      </c>
      <c r="Q530">
        <v>23.11</v>
      </c>
      <c r="R530">
        <v>10425.4</v>
      </c>
      <c r="S530">
        <v>842.077629</v>
      </c>
      <c r="T530">
        <v>941.47427157315099</v>
      </c>
      <c r="U530">
        <v>0.40139054685657699</v>
      </c>
      <c r="V530">
        <v>8.5781022452503602E-2</v>
      </c>
      <c r="W530">
        <v>0</v>
      </c>
      <c r="X530">
        <v>9324.7000000000007</v>
      </c>
      <c r="Y530">
        <v>50.6</v>
      </c>
      <c r="Z530">
        <v>52750.025197628507</v>
      </c>
      <c r="AA530">
        <v>18.229508196721298</v>
      </c>
      <c r="AB530">
        <v>16.641850375494069</v>
      </c>
      <c r="AC530">
        <v>7.29</v>
      </c>
      <c r="AD530">
        <v>115.51133456790123</v>
      </c>
      <c r="AE530">
        <v>0.29899999999999999</v>
      </c>
      <c r="AF530">
        <v>0.11040941144343025</v>
      </c>
      <c r="AG530">
        <v>0.16030935609563196</v>
      </c>
      <c r="AH530">
        <v>0.2776798004268683</v>
      </c>
      <c r="AI530">
        <v>212.33790548780865</v>
      </c>
      <c r="AJ530">
        <v>4.1231521489891216</v>
      </c>
      <c r="AK530">
        <v>1.0488375604709039</v>
      </c>
      <c r="AL530">
        <v>2.129051928078074</v>
      </c>
      <c r="AM530">
        <v>2</v>
      </c>
      <c r="AN530">
        <v>1.60649692889879</v>
      </c>
      <c r="AO530">
        <v>58</v>
      </c>
      <c r="AP530">
        <v>9.7087378640776691E-3</v>
      </c>
      <c r="AQ530">
        <v>8.84</v>
      </c>
      <c r="AR530">
        <v>4.6713676530886366</v>
      </c>
      <c r="AS530">
        <v>-5290.0599999999977</v>
      </c>
      <c r="AT530">
        <v>0.42018427469443881</v>
      </c>
      <c r="AU530">
        <v>8778996.7599999998</v>
      </c>
    </row>
    <row r="531" spans="1:47" ht="15" x14ac:dyDescent="0.25">
      <c r="A531" t="s">
        <v>1309</v>
      </c>
      <c r="B531" t="s">
        <v>410</v>
      </c>
      <c r="C531" t="s">
        <v>106</v>
      </c>
      <c r="D531"/>
      <c r="E531">
        <v>78.031000000000006</v>
      </c>
      <c r="F531" t="s">
        <v>1538</v>
      </c>
      <c r="G531">
        <v>1636053</v>
      </c>
      <c r="H531">
        <v>0.52815708583683862</v>
      </c>
      <c r="I531">
        <v>1650049</v>
      </c>
      <c r="J531">
        <v>1.7574733646750921E-3</v>
      </c>
      <c r="K531">
        <v>0.62010982359981037</v>
      </c>
      <c r="L531" s="126">
        <v>50403.683900000004</v>
      </c>
      <c r="M531">
        <v>28612</v>
      </c>
      <c r="N531">
        <v>4</v>
      </c>
      <c r="O531">
        <v>25.990000000000002</v>
      </c>
      <c r="P531">
        <v>0</v>
      </c>
      <c r="Q531">
        <v>26.5</v>
      </c>
      <c r="R531">
        <v>11959.1</v>
      </c>
      <c r="S531">
        <v>831.86447199999998</v>
      </c>
      <c r="T531">
        <v>1158.81451824347</v>
      </c>
      <c r="U531">
        <v>0.99703258152849705</v>
      </c>
      <c r="V531">
        <v>0.21593987367692299</v>
      </c>
      <c r="W531">
        <v>0</v>
      </c>
      <c r="X531">
        <v>8585</v>
      </c>
      <c r="Y531">
        <v>64.25</v>
      </c>
      <c r="Z531">
        <v>49574.661478599206</v>
      </c>
      <c r="AA531">
        <v>13.268656716417899</v>
      </c>
      <c r="AB531">
        <v>12.947306957198442</v>
      </c>
      <c r="AC531">
        <v>10</v>
      </c>
      <c r="AD531">
        <v>83.186447200000003</v>
      </c>
      <c r="AE531">
        <v>0.33229999999999998</v>
      </c>
      <c r="AF531">
        <v>0.10606409492302735</v>
      </c>
      <c r="AG531">
        <v>0.19814274244347296</v>
      </c>
      <c r="AH531">
        <v>0.30821802028686796</v>
      </c>
      <c r="AI531">
        <v>228.52280196911693</v>
      </c>
      <c r="AJ531">
        <v>5.437170699631773</v>
      </c>
      <c r="AK531">
        <v>1.9617894266175697</v>
      </c>
      <c r="AL531">
        <v>2.5025960547080484</v>
      </c>
      <c r="AM531">
        <v>5.5</v>
      </c>
      <c r="AN531">
        <v>1.20481651679055</v>
      </c>
      <c r="AO531">
        <v>39</v>
      </c>
      <c r="AP531">
        <v>0</v>
      </c>
      <c r="AQ531">
        <v>14.38</v>
      </c>
      <c r="AR531">
        <v>1.040720541824758</v>
      </c>
      <c r="AS531">
        <v>-71767.490000000049</v>
      </c>
      <c r="AT531">
        <v>0.74622198260626715</v>
      </c>
      <c r="AU531">
        <v>9948373.0399999991</v>
      </c>
    </row>
    <row r="532" spans="1:47" ht="15" x14ac:dyDescent="0.25">
      <c r="A532" t="s">
        <v>1310</v>
      </c>
      <c r="B532" t="s">
        <v>634</v>
      </c>
      <c r="C532" t="s">
        <v>335</v>
      </c>
      <c r="D532"/>
      <c r="E532">
        <v>71.317999999999998</v>
      </c>
      <c r="F532" t="s">
        <v>1542</v>
      </c>
      <c r="G532">
        <v>2248816</v>
      </c>
      <c r="H532">
        <v>0.2038596644564819</v>
      </c>
      <c r="I532">
        <v>2309793</v>
      </c>
      <c r="J532">
        <v>0</v>
      </c>
      <c r="K532">
        <v>0.63979465781103895</v>
      </c>
      <c r="L532" s="126">
        <v>111847.25810000001</v>
      </c>
      <c r="M532">
        <v>34806</v>
      </c>
      <c r="N532">
        <v>13</v>
      </c>
      <c r="O532">
        <v>94.24</v>
      </c>
      <c r="P532">
        <v>0</v>
      </c>
      <c r="Q532">
        <v>198.15</v>
      </c>
      <c r="R532">
        <v>8910.5</v>
      </c>
      <c r="S532">
        <v>3044.5532680000001</v>
      </c>
      <c r="T532">
        <v>3601.5558962246</v>
      </c>
      <c r="U532">
        <v>0.34873153745063701</v>
      </c>
      <c r="V532">
        <v>0.14265888351013101</v>
      </c>
      <c r="W532">
        <v>0</v>
      </c>
      <c r="X532">
        <v>7532.5</v>
      </c>
      <c r="Y532">
        <v>148.47999999999999</v>
      </c>
      <c r="Z532">
        <v>51389.655172413804</v>
      </c>
      <c r="AA532">
        <v>8.2884615384615401</v>
      </c>
      <c r="AB532">
        <v>20.50480379849138</v>
      </c>
      <c r="AC532">
        <v>20.05</v>
      </c>
      <c r="AD532">
        <v>151.84804329177058</v>
      </c>
      <c r="AE532">
        <v>0.66449999999999998</v>
      </c>
      <c r="AF532">
        <v>0.12247441827922977</v>
      </c>
      <c r="AG532">
        <v>0.16910826751815819</v>
      </c>
      <c r="AH532">
        <v>0.29508420319917456</v>
      </c>
      <c r="AI532">
        <v>157.87899165770153</v>
      </c>
      <c r="AJ532">
        <v>5.2095765918892551</v>
      </c>
      <c r="AK532">
        <v>1.9541751842736508</v>
      </c>
      <c r="AL532">
        <v>2.484430285996035</v>
      </c>
      <c r="AM532">
        <v>0.5</v>
      </c>
      <c r="AN532">
        <v>1.46330348740154</v>
      </c>
      <c r="AO532">
        <v>230</v>
      </c>
      <c r="AP532">
        <v>0</v>
      </c>
      <c r="AQ532">
        <v>5.96</v>
      </c>
      <c r="AR532">
        <v>3.1459220846605076</v>
      </c>
      <c r="AS532">
        <v>9836.339999999851</v>
      </c>
      <c r="AT532">
        <v>0.49140579238211934</v>
      </c>
      <c r="AU532">
        <v>27128559.550000001</v>
      </c>
    </row>
    <row r="533" spans="1:47" ht="15" x14ac:dyDescent="0.25">
      <c r="A533" t="s">
        <v>1311</v>
      </c>
      <c r="B533" t="s">
        <v>468</v>
      </c>
      <c r="C533" t="s">
        <v>196</v>
      </c>
      <c r="D533"/>
      <c r="E533">
        <v>90.016000000000005</v>
      </c>
      <c r="F533" t="s">
        <v>1538</v>
      </c>
      <c r="G533">
        <v>1092049</v>
      </c>
      <c r="H533">
        <v>0.49121372525333629</v>
      </c>
      <c r="I533">
        <v>983900</v>
      </c>
      <c r="J533">
        <v>1.6195060521867709E-2</v>
      </c>
      <c r="K533">
        <v>0.57981273052759885</v>
      </c>
      <c r="L533" s="126">
        <v>159228.52189999999</v>
      </c>
      <c r="M533">
        <v>34652</v>
      </c>
      <c r="N533">
        <v>23</v>
      </c>
      <c r="O533">
        <v>23.93</v>
      </c>
      <c r="P533">
        <v>0</v>
      </c>
      <c r="Q533">
        <v>65.949999999999989</v>
      </c>
      <c r="R533">
        <v>9188.6</v>
      </c>
      <c r="S533">
        <v>734.10306400000002</v>
      </c>
      <c r="T533">
        <v>834.21534880427805</v>
      </c>
      <c r="U533">
        <v>0.43424007286257599</v>
      </c>
      <c r="V533">
        <v>8.97215203558938E-2</v>
      </c>
      <c r="W533">
        <v>0</v>
      </c>
      <c r="X533">
        <v>8085.9000000000005</v>
      </c>
      <c r="Y533">
        <v>49.24</v>
      </c>
      <c r="Z533">
        <v>46943.663688058507</v>
      </c>
      <c r="AA533">
        <v>9.3888888888888911</v>
      </c>
      <c r="AB533">
        <v>14.908673111291632</v>
      </c>
      <c r="AC533">
        <v>7</v>
      </c>
      <c r="AD533">
        <v>104.87186628571429</v>
      </c>
      <c r="AE533">
        <v>0.58699999999999997</v>
      </c>
      <c r="AF533">
        <v>0.12261919409539981</v>
      </c>
      <c r="AG533">
        <v>0.15426102146341208</v>
      </c>
      <c r="AH533">
        <v>0.27953647418566124</v>
      </c>
      <c r="AI533">
        <v>195.07206415910014</v>
      </c>
      <c r="AJ533">
        <v>4.5744849619072223</v>
      </c>
      <c r="AK533">
        <v>1.0777095451910923</v>
      </c>
      <c r="AL533">
        <v>2.1492389125926135</v>
      </c>
      <c r="AM533">
        <v>0.5</v>
      </c>
      <c r="AN533">
        <v>1.6907826621619499</v>
      </c>
      <c r="AO533">
        <v>86</v>
      </c>
      <c r="AP533">
        <v>0</v>
      </c>
      <c r="AQ533">
        <v>4.88</v>
      </c>
      <c r="AR533">
        <v>2.1277574186628532</v>
      </c>
      <c r="AS533">
        <v>31030.680000000022</v>
      </c>
      <c r="AT533">
        <v>0.58568827272399937</v>
      </c>
      <c r="AU533">
        <v>6745385.3100000005</v>
      </c>
    </row>
    <row r="534" spans="1:47" ht="15" x14ac:dyDescent="0.25">
      <c r="A534" t="s">
        <v>1312</v>
      </c>
      <c r="B534" t="s">
        <v>773</v>
      </c>
      <c r="C534" t="s">
        <v>267</v>
      </c>
      <c r="D534"/>
      <c r="E534">
        <v>95.204999999999998</v>
      </c>
      <c r="F534" t="s">
        <v>1541</v>
      </c>
      <c r="G534">
        <v>241440</v>
      </c>
      <c r="H534">
        <v>0.12763880095755009</v>
      </c>
      <c r="I534">
        <v>241440</v>
      </c>
      <c r="J534">
        <v>0</v>
      </c>
      <c r="K534">
        <v>0.77180041154441781</v>
      </c>
      <c r="L534" s="126">
        <v>154992.13250000001</v>
      </c>
      <c r="M534">
        <v>35869</v>
      </c>
      <c r="N534">
        <v>58</v>
      </c>
      <c r="O534">
        <v>41.550000000000004</v>
      </c>
      <c r="P534">
        <v>0</v>
      </c>
      <c r="Q534">
        <v>-7.3900000000000006</v>
      </c>
      <c r="R534">
        <v>10701</v>
      </c>
      <c r="S534">
        <v>1625.6203399999999</v>
      </c>
      <c r="T534">
        <v>1882.5053970493</v>
      </c>
      <c r="U534">
        <v>0.38899136252195299</v>
      </c>
      <c r="V534">
        <v>0.10980389246359901</v>
      </c>
      <c r="W534">
        <v>5.4314933091941997E-3</v>
      </c>
      <c r="X534">
        <v>9240.8000000000011</v>
      </c>
      <c r="Y534">
        <v>117.18</v>
      </c>
      <c r="Z534">
        <v>52541.4203789042</v>
      </c>
      <c r="AA534">
        <v>13.186046511627898</v>
      </c>
      <c r="AB534">
        <v>13.872848096944869</v>
      </c>
      <c r="AC534">
        <v>14</v>
      </c>
      <c r="AD534">
        <v>116.11573857142857</v>
      </c>
      <c r="AE534">
        <v>0.3765</v>
      </c>
      <c r="AF534">
        <v>0.1071220691441042</v>
      </c>
      <c r="AG534">
        <v>0.18508456006933777</v>
      </c>
      <c r="AH534">
        <v>0.30845049740317521</v>
      </c>
      <c r="AI534">
        <v>206.20804978362906</v>
      </c>
      <c r="AJ534">
        <v>4.4736330604744401</v>
      </c>
      <c r="AK534">
        <v>1.2449109231062956</v>
      </c>
      <c r="AL534">
        <v>2.4284158870698294</v>
      </c>
      <c r="AM534">
        <v>3</v>
      </c>
      <c r="AN534">
        <v>1.5201986052237899</v>
      </c>
      <c r="AO534">
        <v>97</v>
      </c>
      <c r="AP534">
        <v>4.0450928381962868E-2</v>
      </c>
      <c r="AQ534">
        <v>13.28</v>
      </c>
      <c r="AR534">
        <v>2.2404977151370082</v>
      </c>
      <c r="AS534">
        <v>587.77000000001863</v>
      </c>
      <c r="AT534">
        <v>0.60691702877356146</v>
      </c>
      <c r="AU534">
        <v>17395799.32</v>
      </c>
    </row>
    <row r="535" spans="1:47" ht="15" x14ac:dyDescent="0.25">
      <c r="A535" t="s">
        <v>1313</v>
      </c>
      <c r="B535" t="s">
        <v>619</v>
      </c>
      <c r="C535" t="s">
        <v>141</v>
      </c>
      <c r="D535"/>
      <c r="E535">
        <v>73.942000000000007</v>
      </c>
      <c r="F535" t="s">
        <v>1542</v>
      </c>
      <c r="G535">
        <v>881604</v>
      </c>
      <c r="H535">
        <v>0.8190567701578525</v>
      </c>
      <c r="I535">
        <v>754396</v>
      </c>
      <c r="J535">
        <v>3.334777291431985E-3</v>
      </c>
      <c r="K535">
        <v>0.61073601444443848</v>
      </c>
      <c r="L535" s="126">
        <v>66660.831000000006</v>
      </c>
      <c r="M535">
        <v>25503</v>
      </c>
      <c r="N535">
        <v>26</v>
      </c>
      <c r="O535">
        <v>574.30000000000007</v>
      </c>
      <c r="P535">
        <v>50.31</v>
      </c>
      <c r="Q535">
        <v>-103.37</v>
      </c>
      <c r="R535">
        <v>12622.800000000001</v>
      </c>
      <c r="S535">
        <v>2448.8474620000002</v>
      </c>
      <c r="T535">
        <v>3483.9543518359205</v>
      </c>
      <c r="U535">
        <v>1</v>
      </c>
      <c r="V535">
        <v>0.177154673262372</v>
      </c>
      <c r="W535">
        <v>2.04326528199248E-3</v>
      </c>
      <c r="X535">
        <v>8872.5</v>
      </c>
      <c r="Y535">
        <v>161.95000000000002</v>
      </c>
      <c r="Z535">
        <v>55354.476690336502</v>
      </c>
      <c r="AA535">
        <v>8.3459459459459513</v>
      </c>
      <c r="AB535">
        <v>15.121009336214881</v>
      </c>
      <c r="AC535">
        <v>39.950000000000003</v>
      </c>
      <c r="AD535">
        <v>61.297808811013766</v>
      </c>
      <c r="AE535">
        <v>0.60909999999999997</v>
      </c>
      <c r="AF535">
        <v>0.11427287881861493</v>
      </c>
      <c r="AG535">
        <v>0.11821584429021653</v>
      </c>
      <c r="AH535">
        <v>0.24684867417469242</v>
      </c>
      <c r="AI535">
        <v>237.96500559657969</v>
      </c>
      <c r="AJ535">
        <v>4.5883762741531386</v>
      </c>
      <c r="AK535">
        <v>1.113911727356969</v>
      </c>
      <c r="AL535">
        <v>2.3926874420839481</v>
      </c>
      <c r="AM535">
        <v>3.01</v>
      </c>
      <c r="AN535">
        <v>1.18174263639184</v>
      </c>
      <c r="AO535">
        <v>31</v>
      </c>
      <c r="AP535">
        <v>0.11668611435239207</v>
      </c>
      <c r="AQ535">
        <v>49.48</v>
      </c>
      <c r="AR535">
        <v>4.7736775628485386</v>
      </c>
      <c r="AS535">
        <v>28073.260000000009</v>
      </c>
      <c r="AT535">
        <v>0.7892034595370353</v>
      </c>
      <c r="AU535">
        <v>30911390.940000001</v>
      </c>
    </row>
    <row r="536" spans="1:47" ht="15" x14ac:dyDescent="0.25">
      <c r="A536" t="s">
        <v>1314</v>
      </c>
      <c r="B536" t="s">
        <v>305</v>
      </c>
      <c r="C536" t="s">
        <v>272</v>
      </c>
      <c r="D536"/>
      <c r="E536">
        <v>89.413000000000011</v>
      </c>
      <c r="F536" t="s">
        <v>1539</v>
      </c>
      <c r="G536">
        <v>2729000</v>
      </c>
      <c r="H536">
        <v>0.29356772372138651</v>
      </c>
      <c r="I536">
        <v>2690992</v>
      </c>
      <c r="J536">
        <v>1.6648328024748335E-3</v>
      </c>
      <c r="K536">
        <v>0.7406384056528047</v>
      </c>
      <c r="L536" s="126">
        <v>138797.86550000001</v>
      </c>
      <c r="M536">
        <v>0</v>
      </c>
      <c r="N536">
        <v>141</v>
      </c>
      <c r="O536">
        <v>76.569999999999993</v>
      </c>
      <c r="P536">
        <v>0</v>
      </c>
      <c r="Q536">
        <v>-94.670000000000016</v>
      </c>
      <c r="R536">
        <v>10194.200000000001</v>
      </c>
      <c r="S536">
        <v>4096.6973150000003</v>
      </c>
      <c r="T536">
        <v>4719.6089858281002</v>
      </c>
      <c r="U536">
        <v>0.35129660927854001</v>
      </c>
      <c r="V536">
        <v>9.9378903710878597E-2</v>
      </c>
      <c r="W536">
        <v>1.7704295783443801E-2</v>
      </c>
      <c r="X536">
        <v>8848.8000000000011</v>
      </c>
      <c r="Y536">
        <v>242.07</v>
      </c>
      <c r="Z536">
        <v>58326.077580865</v>
      </c>
      <c r="AA536">
        <v>12.488636363636401</v>
      </c>
      <c r="AB536">
        <v>16.923606043706368</v>
      </c>
      <c r="AC536">
        <v>26</v>
      </c>
      <c r="AD536">
        <v>157.56528134615385</v>
      </c>
      <c r="AE536" t="s">
        <v>1552</v>
      </c>
      <c r="AF536">
        <v>0.11285737299368108</v>
      </c>
      <c r="AG536">
        <v>0.17927864987161254</v>
      </c>
      <c r="AH536">
        <v>0.29531249177511981</v>
      </c>
      <c r="AI536">
        <v>163.40748376720137</v>
      </c>
      <c r="AJ536">
        <v>5.2343807054050382</v>
      </c>
      <c r="AK536">
        <v>1.0241716323265579</v>
      </c>
      <c r="AL536">
        <v>3.6558292639570023</v>
      </c>
      <c r="AM536">
        <v>1.1000000000000001</v>
      </c>
      <c r="AN536">
        <v>1.0659907871177801</v>
      </c>
      <c r="AO536">
        <v>39</v>
      </c>
      <c r="AP536">
        <v>0.10434782608695652</v>
      </c>
      <c r="AQ536">
        <v>51.1</v>
      </c>
      <c r="AR536">
        <v>3.1178671165163894</v>
      </c>
      <c r="AS536">
        <v>-114362.43999999994</v>
      </c>
      <c r="AT536">
        <v>0.56287211120616232</v>
      </c>
      <c r="AU536">
        <v>41762656.479999997</v>
      </c>
    </row>
    <row r="537" spans="1:47" ht="15" x14ac:dyDescent="0.25">
      <c r="A537" t="s">
        <v>1315</v>
      </c>
      <c r="B537" t="s">
        <v>750</v>
      </c>
      <c r="C537" t="s">
        <v>149</v>
      </c>
      <c r="D537"/>
      <c r="E537">
        <v>98.635000000000005</v>
      </c>
      <c r="F537" t="s">
        <v>1538</v>
      </c>
      <c r="G537">
        <v>472771</v>
      </c>
      <c r="H537">
        <v>0.22081184757496355</v>
      </c>
      <c r="I537">
        <v>472771</v>
      </c>
      <c r="J537">
        <v>2.5183478530823784E-3</v>
      </c>
      <c r="K537">
        <v>0.6514154975077624</v>
      </c>
      <c r="L537" s="126">
        <v>135720.5031</v>
      </c>
      <c r="M537">
        <v>38790</v>
      </c>
      <c r="N537">
        <v>40</v>
      </c>
      <c r="O537">
        <v>27.51</v>
      </c>
      <c r="P537">
        <v>0</v>
      </c>
      <c r="Q537">
        <v>-74.91</v>
      </c>
      <c r="R537">
        <v>9610.5</v>
      </c>
      <c r="S537">
        <v>1337.5458369999999</v>
      </c>
      <c r="T537">
        <v>1496.74015323091</v>
      </c>
      <c r="U537">
        <v>0.27858789485357999</v>
      </c>
      <c r="V537">
        <v>9.89642854385408E-2</v>
      </c>
      <c r="W537">
        <v>2.5941234341414201E-3</v>
      </c>
      <c r="X537">
        <v>8588.2999999999993</v>
      </c>
      <c r="Y537">
        <v>88.75</v>
      </c>
      <c r="Z537">
        <v>50116.180281690104</v>
      </c>
      <c r="AA537">
        <v>11.336956521739099</v>
      </c>
      <c r="AB537">
        <v>15.070939008450702</v>
      </c>
      <c r="AC537">
        <v>9</v>
      </c>
      <c r="AD537">
        <v>148.6162041111111</v>
      </c>
      <c r="AE537">
        <v>0.75309999999999999</v>
      </c>
      <c r="AF537">
        <v>0.11271255988282126</v>
      </c>
      <c r="AG537">
        <v>0.16920458145421793</v>
      </c>
      <c r="AH537">
        <v>0.28476910193464283</v>
      </c>
      <c r="AI537">
        <v>168.04956793417168</v>
      </c>
      <c r="AJ537">
        <v>4.6029690266667851</v>
      </c>
      <c r="AK537">
        <v>1.1145583119044018</v>
      </c>
      <c r="AL537">
        <v>2.7729716515255327</v>
      </c>
      <c r="AM537">
        <v>0</v>
      </c>
      <c r="AN537">
        <v>1.16859685644335</v>
      </c>
      <c r="AO537">
        <v>95</v>
      </c>
      <c r="AP537">
        <v>3.8823529411764708E-2</v>
      </c>
      <c r="AQ537">
        <v>8.83</v>
      </c>
      <c r="AR537">
        <v>4.276522003916388</v>
      </c>
      <c r="AS537">
        <v>-10406.940000000002</v>
      </c>
      <c r="AT537">
        <v>0.41405849945628609</v>
      </c>
      <c r="AU537">
        <v>12854511.460000001</v>
      </c>
    </row>
    <row r="538" spans="1:47" ht="15" x14ac:dyDescent="0.25">
      <c r="A538" t="s">
        <v>1316</v>
      </c>
      <c r="B538" t="s">
        <v>720</v>
      </c>
      <c r="C538" t="s">
        <v>100</v>
      </c>
      <c r="D538"/>
      <c r="E538">
        <v>98.527000000000001</v>
      </c>
      <c r="F538" t="s">
        <v>1541</v>
      </c>
      <c r="G538">
        <v>542492</v>
      </c>
      <c r="H538">
        <v>0.34463526074088557</v>
      </c>
      <c r="I538">
        <v>554428</v>
      </c>
      <c r="J538">
        <v>5.3588417241288329E-3</v>
      </c>
      <c r="K538">
        <v>0.71683435841803278</v>
      </c>
      <c r="L538" s="126">
        <v>129873.8152</v>
      </c>
      <c r="M538">
        <v>40439</v>
      </c>
      <c r="N538">
        <v>52</v>
      </c>
      <c r="O538">
        <v>17.290000000000003</v>
      </c>
      <c r="P538">
        <v>0</v>
      </c>
      <c r="Q538">
        <v>107.85999999999999</v>
      </c>
      <c r="R538">
        <v>8652.7000000000007</v>
      </c>
      <c r="S538">
        <v>1375.9106469999999</v>
      </c>
      <c r="T538">
        <v>1588.3291434350601</v>
      </c>
      <c r="U538">
        <v>0.29686287542769502</v>
      </c>
      <c r="V538">
        <v>0.111981853135555</v>
      </c>
      <c r="W538">
        <v>2.6540168200326502E-4</v>
      </c>
      <c r="X538">
        <v>7495.5</v>
      </c>
      <c r="Y538">
        <v>84.56</v>
      </c>
      <c r="Z538">
        <v>49481.568353831601</v>
      </c>
      <c r="AA538">
        <v>13.639175257731999</v>
      </c>
      <c r="AB538">
        <v>16.271412570955533</v>
      </c>
      <c r="AC538">
        <v>10.44</v>
      </c>
      <c r="AD538">
        <v>131.79220756704981</v>
      </c>
      <c r="AE538">
        <v>0.58699999999999997</v>
      </c>
      <c r="AF538">
        <v>0.10936158386477558</v>
      </c>
      <c r="AG538">
        <v>0.17986531759975252</v>
      </c>
      <c r="AH538">
        <v>0.30081098595307909</v>
      </c>
      <c r="AI538">
        <v>161.32951691593388</v>
      </c>
      <c r="AJ538">
        <v>5.5277132559972966</v>
      </c>
      <c r="AK538">
        <v>1.1825224011713031</v>
      </c>
      <c r="AL538">
        <v>2.6417726771032775</v>
      </c>
      <c r="AM538">
        <v>0</v>
      </c>
      <c r="AN538">
        <v>0.89434184164667496</v>
      </c>
      <c r="AO538">
        <v>45</v>
      </c>
      <c r="AP538">
        <v>6.5632458233890217E-2</v>
      </c>
      <c r="AQ538">
        <v>15.47</v>
      </c>
      <c r="AR538">
        <v>2.3282011210983571</v>
      </c>
      <c r="AS538">
        <v>-28738.369999999995</v>
      </c>
      <c r="AT538">
        <v>0.53335989306837284</v>
      </c>
      <c r="AU538">
        <v>11905399.439999999</v>
      </c>
    </row>
    <row r="539" spans="1:47" ht="15" x14ac:dyDescent="0.25">
      <c r="A539" t="s">
        <v>1317</v>
      </c>
      <c r="B539" t="s">
        <v>663</v>
      </c>
      <c r="C539" t="s">
        <v>171</v>
      </c>
      <c r="D539"/>
      <c r="E539">
        <v>94.75200000000001</v>
      </c>
      <c r="F539" t="s">
        <v>1542</v>
      </c>
      <c r="G539">
        <v>1309034</v>
      </c>
      <c r="H539">
        <v>0.36800608298690068</v>
      </c>
      <c r="I539">
        <v>1369463</v>
      </c>
      <c r="J539">
        <v>0</v>
      </c>
      <c r="K539">
        <v>0.62382416464327406</v>
      </c>
      <c r="L539" s="126">
        <v>144129.90789999999</v>
      </c>
      <c r="M539">
        <v>36047</v>
      </c>
      <c r="N539">
        <v>79</v>
      </c>
      <c r="O539">
        <v>23.919999999999998</v>
      </c>
      <c r="P539">
        <v>0</v>
      </c>
      <c r="Q539">
        <v>23.5</v>
      </c>
      <c r="R539">
        <v>10221</v>
      </c>
      <c r="S539">
        <v>831.072858</v>
      </c>
      <c r="T539">
        <v>977.66898540031104</v>
      </c>
      <c r="U539">
        <v>0.481864510608287</v>
      </c>
      <c r="V539">
        <v>0.115861982584444</v>
      </c>
      <c r="W539">
        <v>2.4065278762839802E-3</v>
      </c>
      <c r="X539">
        <v>8688.4</v>
      </c>
      <c r="Y539">
        <v>58.93</v>
      </c>
      <c r="Z539">
        <v>44959.613100288501</v>
      </c>
      <c r="AA539">
        <v>11.9375</v>
      </c>
      <c r="AB539">
        <v>14.102712676056338</v>
      </c>
      <c r="AC539">
        <v>3</v>
      </c>
      <c r="AD539">
        <v>277.02428600000002</v>
      </c>
      <c r="AE539">
        <v>0.3765</v>
      </c>
      <c r="AF539">
        <v>0.13110755914104669</v>
      </c>
      <c r="AG539">
        <v>0.17202047907524684</v>
      </c>
      <c r="AH539">
        <v>0.31152921426858243</v>
      </c>
      <c r="AI539">
        <v>231.27454849451959</v>
      </c>
      <c r="AJ539">
        <v>5.923652747572917</v>
      </c>
      <c r="AK539">
        <v>0.9696535487966037</v>
      </c>
      <c r="AL539">
        <v>2.1640309355587233</v>
      </c>
      <c r="AM539">
        <v>0.5</v>
      </c>
      <c r="AN539">
        <v>1.34154854766747</v>
      </c>
      <c r="AO539">
        <v>60</v>
      </c>
      <c r="AP539">
        <v>0</v>
      </c>
      <c r="AQ539">
        <v>7.37</v>
      </c>
      <c r="AR539">
        <v>3.1775846595720534</v>
      </c>
      <c r="AS539">
        <v>-17292.219999999972</v>
      </c>
      <c r="AT539">
        <v>0.51213587127185689</v>
      </c>
      <c r="AU539">
        <v>8494375.4399999995</v>
      </c>
    </row>
    <row r="540" spans="1:47" ht="15" x14ac:dyDescent="0.25">
      <c r="A540" t="s">
        <v>1318</v>
      </c>
      <c r="B540" t="s">
        <v>731</v>
      </c>
      <c r="C540" t="s">
        <v>98</v>
      </c>
      <c r="D540"/>
      <c r="E540">
        <v>96.509</v>
      </c>
      <c r="F540" t="s">
        <v>1540</v>
      </c>
      <c r="G540">
        <v>189744</v>
      </c>
      <c r="H540">
        <v>0.70436791696246726</v>
      </c>
      <c r="I540">
        <v>6645</v>
      </c>
      <c r="J540">
        <v>7.8462566651023805E-3</v>
      </c>
      <c r="K540">
        <v>0.84094748087961979</v>
      </c>
      <c r="L540" s="126">
        <v>192768.63949999999</v>
      </c>
      <c r="M540">
        <v>51379</v>
      </c>
      <c r="N540">
        <v>70</v>
      </c>
      <c r="O540">
        <v>35.44</v>
      </c>
      <c r="P540">
        <v>0</v>
      </c>
      <c r="Q540">
        <v>-8.9</v>
      </c>
      <c r="R540">
        <v>10672.2</v>
      </c>
      <c r="S540">
        <v>4087.0570379999999</v>
      </c>
      <c r="T540">
        <v>4643.5724658173403</v>
      </c>
      <c r="U540">
        <v>0.18685274169153901</v>
      </c>
      <c r="V540">
        <v>0.102037361877405</v>
      </c>
      <c r="W540">
        <v>2.5047460813048698E-2</v>
      </c>
      <c r="X540">
        <v>9393.2000000000007</v>
      </c>
      <c r="Y540">
        <v>221.92000000000002</v>
      </c>
      <c r="Z540">
        <v>73019.264149242998</v>
      </c>
      <c r="AA540">
        <v>12.641592920353999</v>
      </c>
      <c r="AB540">
        <v>18.416803523792357</v>
      </c>
      <c r="AC540">
        <v>27.55</v>
      </c>
      <c r="AD540">
        <v>148.3505276950998</v>
      </c>
      <c r="AE540">
        <v>0.40970000000000001</v>
      </c>
      <c r="AF540">
        <v>0.11517529387126788</v>
      </c>
      <c r="AG540">
        <v>0.14644426948870679</v>
      </c>
      <c r="AH540">
        <v>0.27512386394259236</v>
      </c>
      <c r="AI540">
        <v>171.04116568485239</v>
      </c>
      <c r="AJ540">
        <v>4.6996111178662625</v>
      </c>
      <c r="AK540">
        <v>1.0754412027665921</v>
      </c>
      <c r="AL540">
        <v>2.8919623634764076</v>
      </c>
      <c r="AM540">
        <v>2.75</v>
      </c>
      <c r="AN540">
        <v>1.29672601145821</v>
      </c>
      <c r="AO540">
        <v>23</v>
      </c>
      <c r="AP540">
        <v>0.10037759597230964</v>
      </c>
      <c r="AQ540">
        <v>123.43</v>
      </c>
      <c r="AR540">
        <v>3.5990334701853355</v>
      </c>
      <c r="AS540">
        <v>-55449.879999999888</v>
      </c>
      <c r="AT540">
        <v>0.33531870339086439</v>
      </c>
      <c r="AU540">
        <v>43618093.189999998</v>
      </c>
    </row>
    <row r="541" spans="1:47" ht="15" x14ac:dyDescent="0.25">
      <c r="A541" t="s">
        <v>1319</v>
      </c>
      <c r="B541" t="s">
        <v>417</v>
      </c>
      <c r="C541" t="s">
        <v>113</v>
      </c>
      <c r="D541"/>
      <c r="E541">
        <v>85.841000000000008</v>
      </c>
      <c r="F541" t="s">
        <v>1542</v>
      </c>
      <c r="G541">
        <v>379873</v>
      </c>
      <c r="H541">
        <v>0.11913673933699678</v>
      </c>
      <c r="I541">
        <v>-5897</v>
      </c>
      <c r="J541">
        <v>1.3220222442072438E-2</v>
      </c>
      <c r="K541">
        <v>0.76634220747336901</v>
      </c>
      <c r="L541" s="126">
        <v>116582.76360000001</v>
      </c>
      <c r="M541">
        <v>38794</v>
      </c>
      <c r="N541">
        <v>27</v>
      </c>
      <c r="O541">
        <v>16.330000000000002</v>
      </c>
      <c r="P541">
        <v>0</v>
      </c>
      <c r="Q541">
        <v>68.13</v>
      </c>
      <c r="R541">
        <v>8945.5</v>
      </c>
      <c r="S541">
        <v>1501.8610719999999</v>
      </c>
      <c r="T541">
        <v>1757.98458340977</v>
      </c>
      <c r="U541">
        <v>0.36120656172117599</v>
      </c>
      <c r="V541">
        <v>0.14124747019210299</v>
      </c>
      <c r="W541">
        <v>0</v>
      </c>
      <c r="X541">
        <v>7642.2</v>
      </c>
      <c r="Y541">
        <v>117</v>
      </c>
      <c r="Z541">
        <v>48089.538461538497</v>
      </c>
      <c r="AA541">
        <v>14.196261682243</v>
      </c>
      <c r="AB541">
        <v>12.836419418803418</v>
      </c>
      <c r="AC541">
        <v>28</v>
      </c>
      <c r="AD541">
        <v>53.637895428571426</v>
      </c>
      <c r="AE541">
        <v>0.62019999999999997</v>
      </c>
      <c r="AF541">
        <v>0.1016041058193676</v>
      </c>
      <c r="AG541">
        <v>0.19915185820488332</v>
      </c>
      <c r="AH541">
        <v>0.30431481695904183</v>
      </c>
      <c r="AI541">
        <v>151.58792264108968</v>
      </c>
      <c r="AJ541">
        <v>5.3973356349708341</v>
      </c>
      <c r="AK541">
        <v>1.3307544890716143</v>
      </c>
      <c r="AL541">
        <v>3.1615017745449436</v>
      </c>
      <c r="AM541">
        <v>0.5</v>
      </c>
      <c r="AN541">
        <v>1.9671528329193999</v>
      </c>
      <c r="AO541">
        <v>148</v>
      </c>
      <c r="AP541">
        <v>5.9594755661501785E-3</v>
      </c>
      <c r="AQ541">
        <v>5.67</v>
      </c>
      <c r="AR541">
        <v>2.6562599814780037</v>
      </c>
      <c r="AS541">
        <v>14138.130000000005</v>
      </c>
      <c r="AT541">
        <v>0.35943182544028723</v>
      </c>
      <c r="AU541">
        <v>13434943.32</v>
      </c>
    </row>
    <row r="542" spans="1:47" ht="15" x14ac:dyDescent="0.25">
      <c r="A542" t="s">
        <v>1320</v>
      </c>
      <c r="B542" t="s">
        <v>685</v>
      </c>
      <c r="C542" t="s">
        <v>143</v>
      </c>
      <c r="D542"/>
      <c r="E542">
        <v>86.534000000000006</v>
      </c>
      <c r="F542" t="s">
        <v>1539</v>
      </c>
      <c r="G542">
        <v>-2337622</v>
      </c>
      <c r="H542">
        <v>0.44012072226521903</v>
      </c>
      <c r="I542">
        <v>-2559132</v>
      </c>
      <c r="J542">
        <v>0.13372456049335071</v>
      </c>
      <c r="K542">
        <v>0.72672384904116671</v>
      </c>
      <c r="L542" s="126">
        <v>100288.1045</v>
      </c>
      <c r="M542">
        <v>36708</v>
      </c>
      <c r="N542">
        <v>24</v>
      </c>
      <c r="O542">
        <v>55.39</v>
      </c>
      <c r="P542">
        <v>0</v>
      </c>
      <c r="Q542">
        <v>347.28999999999996</v>
      </c>
      <c r="R542">
        <v>9334.3000000000011</v>
      </c>
      <c r="S542">
        <v>2098.7576140000001</v>
      </c>
      <c r="T542">
        <v>2421.7574058565101</v>
      </c>
      <c r="U542">
        <v>0.46708991570095598</v>
      </c>
      <c r="V542">
        <v>0.10786519581388899</v>
      </c>
      <c r="W542">
        <v>7.7608962041864505E-4</v>
      </c>
      <c r="X542">
        <v>8089.3</v>
      </c>
      <c r="Y542">
        <v>111</v>
      </c>
      <c r="Z542">
        <v>56550.549549549498</v>
      </c>
      <c r="AA542">
        <v>4.6126126126126099</v>
      </c>
      <c r="AB542">
        <v>18.907726252252253</v>
      </c>
      <c r="AC542">
        <v>8</v>
      </c>
      <c r="AD542">
        <v>262.34470175000001</v>
      </c>
      <c r="AE542">
        <v>0.33229999999999998</v>
      </c>
      <c r="AF542">
        <v>0.10096345118097678</v>
      </c>
      <c r="AG542">
        <v>0</v>
      </c>
      <c r="AH542">
        <v>0.32885057328018802</v>
      </c>
      <c r="AI542">
        <v>161.75474372811493</v>
      </c>
      <c r="AJ542">
        <v>4.9874167265614879</v>
      </c>
      <c r="AK542">
        <v>1.2583234850537874</v>
      </c>
      <c r="AL542">
        <v>0</v>
      </c>
      <c r="AM542">
        <v>0.5</v>
      </c>
      <c r="AN542">
        <v>1.03572263275327</v>
      </c>
      <c r="AO542">
        <v>63</v>
      </c>
      <c r="AP542">
        <v>6.628787878787879E-3</v>
      </c>
      <c r="AQ542">
        <v>16.239999999999998</v>
      </c>
      <c r="AR542">
        <v>3.6032533360008001</v>
      </c>
      <c r="AS542">
        <v>-55512.759999999893</v>
      </c>
      <c r="AT542">
        <v>0.5278519662982547</v>
      </c>
      <c r="AU542">
        <v>19590400.789999999</v>
      </c>
    </row>
    <row r="543" spans="1:47" ht="15" x14ac:dyDescent="0.25">
      <c r="A543" t="s">
        <v>1321</v>
      </c>
      <c r="B543" t="s">
        <v>452</v>
      </c>
      <c r="C543" t="s">
        <v>168</v>
      </c>
      <c r="D543"/>
      <c r="E543">
        <v>90.807000000000002</v>
      </c>
      <c r="F543" t="s">
        <v>1538</v>
      </c>
      <c r="G543">
        <v>384963</v>
      </c>
      <c r="H543">
        <v>0.39604765253424329</v>
      </c>
      <c r="I543">
        <v>389731</v>
      </c>
      <c r="J543">
        <v>0</v>
      </c>
      <c r="K543">
        <v>0.7817088982783732</v>
      </c>
      <c r="L543" s="126">
        <v>120369.711</v>
      </c>
      <c r="M543">
        <v>36610</v>
      </c>
      <c r="N543">
        <v>27</v>
      </c>
      <c r="O543">
        <v>11.68</v>
      </c>
      <c r="P543">
        <v>0</v>
      </c>
      <c r="Q543">
        <v>72.22999999999999</v>
      </c>
      <c r="R543">
        <v>9963.4</v>
      </c>
      <c r="S543">
        <v>1168.934563</v>
      </c>
      <c r="T543">
        <v>1401.3717431809403</v>
      </c>
      <c r="U543">
        <v>0.42294454681121402</v>
      </c>
      <c r="V543">
        <v>0.12636687431065399</v>
      </c>
      <c r="W543">
        <v>0</v>
      </c>
      <c r="X543">
        <v>8310.9</v>
      </c>
      <c r="Y543">
        <v>79</v>
      </c>
      <c r="Z543">
        <v>51354.240506329101</v>
      </c>
      <c r="AA543">
        <v>12.65</v>
      </c>
      <c r="AB543">
        <v>14.796640037974685</v>
      </c>
      <c r="AC543">
        <v>11</v>
      </c>
      <c r="AD543">
        <v>106.26677845454546</v>
      </c>
      <c r="AE543">
        <v>0.3765</v>
      </c>
      <c r="AF543">
        <v>9.6444459801502777E-2</v>
      </c>
      <c r="AG543">
        <v>0.19520556009963988</v>
      </c>
      <c r="AH543">
        <v>0.29571782583830231</v>
      </c>
      <c r="AI543">
        <v>163.41376672938705</v>
      </c>
      <c r="AJ543">
        <v>5.4885053397550001</v>
      </c>
      <c r="AK543">
        <v>0.97611365302062614</v>
      </c>
      <c r="AL543">
        <v>3.2706098837818032</v>
      </c>
      <c r="AM543">
        <v>4</v>
      </c>
      <c r="AN543">
        <v>1.3116242074659199</v>
      </c>
      <c r="AO543">
        <v>81</v>
      </c>
      <c r="AP543">
        <v>4.9878345498783457E-2</v>
      </c>
      <c r="AQ543">
        <v>9.26</v>
      </c>
      <c r="AR543">
        <v>3.7376271543235862</v>
      </c>
      <c r="AS543">
        <v>-981.77999999991152</v>
      </c>
      <c r="AT543">
        <v>0.55320081724331349</v>
      </c>
      <c r="AU543">
        <v>11646603.65</v>
      </c>
    </row>
    <row r="544" spans="1:47" ht="15" x14ac:dyDescent="0.25">
      <c r="A544" t="s">
        <v>1322</v>
      </c>
      <c r="B544" t="s">
        <v>306</v>
      </c>
      <c r="C544" t="s">
        <v>122</v>
      </c>
      <c r="D544"/>
      <c r="E544">
        <v>103.34400000000001</v>
      </c>
      <c r="F544" t="s">
        <v>1538</v>
      </c>
      <c r="G544">
        <v>3845309</v>
      </c>
      <c r="H544">
        <v>0.21112445057656423</v>
      </c>
      <c r="I544">
        <v>3885958</v>
      </c>
      <c r="J544">
        <v>0</v>
      </c>
      <c r="K544">
        <v>0.78980469047229473</v>
      </c>
      <c r="L544" s="126">
        <v>302480.02889999998</v>
      </c>
      <c r="M544">
        <v>73480</v>
      </c>
      <c r="N544">
        <v>48</v>
      </c>
      <c r="O544">
        <v>60.189999999999991</v>
      </c>
      <c r="P544">
        <v>0</v>
      </c>
      <c r="Q544">
        <v>-1.74</v>
      </c>
      <c r="R544">
        <v>14956.800000000001</v>
      </c>
      <c r="S544">
        <v>5664.7785880000001</v>
      </c>
      <c r="T544">
        <v>6534.1168067749704</v>
      </c>
      <c r="U544">
        <v>8.7288177696381308E-3</v>
      </c>
      <c r="V544">
        <v>0.12820232948529101</v>
      </c>
      <c r="W544">
        <v>1.41258062882651E-2</v>
      </c>
      <c r="X544">
        <v>12966.9</v>
      </c>
      <c r="Y544">
        <v>395.83</v>
      </c>
      <c r="Z544">
        <v>78953.757926382503</v>
      </c>
      <c r="AA544">
        <v>13.354625550660799</v>
      </c>
      <c r="AB544">
        <v>14.31114010560089</v>
      </c>
      <c r="AC544">
        <v>30</v>
      </c>
      <c r="AD544">
        <v>188.82595293333333</v>
      </c>
      <c r="AE544">
        <v>0.40970000000000001</v>
      </c>
      <c r="AF544">
        <v>0.11958048839571263</v>
      </c>
      <c r="AG544">
        <v>0.13385219343293786</v>
      </c>
      <c r="AH544">
        <v>0.25722338824857455</v>
      </c>
      <c r="AI544">
        <v>168.78541414229764</v>
      </c>
      <c r="AJ544">
        <v>6.9372915768952401</v>
      </c>
      <c r="AK544">
        <v>1.3223513385181125</v>
      </c>
      <c r="AL544">
        <v>5.0297505365367963</v>
      </c>
      <c r="AM544">
        <v>2</v>
      </c>
      <c r="AN544">
        <v>0.46585706054362802</v>
      </c>
      <c r="AO544">
        <v>10</v>
      </c>
      <c r="AP544">
        <v>0.11965811965811966</v>
      </c>
      <c r="AQ544">
        <v>65.5</v>
      </c>
      <c r="AR544">
        <v>0</v>
      </c>
      <c r="AS544">
        <v>-53549.340000000084</v>
      </c>
      <c r="AT544">
        <v>7.0314604618518003E-2</v>
      </c>
      <c r="AU544">
        <v>84727109.769999996</v>
      </c>
    </row>
    <row r="545" spans="1:47" ht="15" x14ac:dyDescent="0.25">
      <c r="A545" t="s">
        <v>1323</v>
      </c>
      <c r="B545" t="s">
        <v>389</v>
      </c>
      <c r="C545" t="s">
        <v>347</v>
      </c>
      <c r="D545"/>
      <c r="E545">
        <v>87.987000000000009</v>
      </c>
      <c r="F545" t="s">
        <v>1538</v>
      </c>
      <c r="G545">
        <v>703346</v>
      </c>
      <c r="H545">
        <v>0.20060132040462117</v>
      </c>
      <c r="I545">
        <v>703346</v>
      </c>
      <c r="J545">
        <v>6.6994650965586195E-3</v>
      </c>
      <c r="K545">
        <v>0.70388469307342716</v>
      </c>
      <c r="L545" s="126">
        <v>163446.70259999999</v>
      </c>
      <c r="M545">
        <v>34548</v>
      </c>
      <c r="N545">
        <v>46</v>
      </c>
      <c r="O545">
        <v>58.089999999999996</v>
      </c>
      <c r="P545">
        <v>0</v>
      </c>
      <c r="Q545">
        <v>-19.189999999999998</v>
      </c>
      <c r="R545">
        <v>10438.4</v>
      </c>
      <c r="S545">
        <v>1574.6168029999999</v>
      </c>
      <c r="T545">
        <v>1827.64374074439</v>
      </c>
      <c r="U545">
        <v>0.38139940641799402</v>
      </c>
      <c r="V545">
        <v>0.14541133408697701</v>
      </c>
      <c r="W545">
        <v>1.42089465559958E-2</v>
      </c>
      <c r="X545">
        <v>8993.3000000000011</v>
      </c>
      <c r="Y545">
        <v>96.100000000000009</v>
      </c>
      <c r="Z545">
        <v>55895.212486992699</v>
      </c>
      <c r="AA545">
        <v>13.1008403361345</v>
      </c>
      <c r="AB545">
        <v>16.385190457856396</v>
      </c>
      <c r="AC545">
        <v>11.5</v>
      </c>
      <c r="AD545">
        <v>136.92320026086955</v>
      </c>
      <c r="AE545">
        <v>0.65339999999999998</v>
      </c>
      <c r="AF545">
        <v>0.11615779422663129</v>
      </c>
      <c r="AG545">
        <v>0.17701907126199912</v>
      </c>
      <c r="AH545">
        <v>0.29722518769079526</v>
      </c>
      <c r="AI545">
        <v>152.99658910092299</v>
      </c>
      <c r="AJ545">
        <v>5.8419316262022081</v>
      </c>
      <c r="AK545">
        <v>1.2518470721552772</v>
      </c>
      <c r="AL545">
        <v>2.5272698216353757</v>
      </c>
      <c r="AM545">
        <v>0</v>
      </c>
      <c r="AN545">
        <v>1.56872475662725</v>
      </c>
      <c r="AO545">
        <v>214</v>
      </c>
      <c r="AP545">
        <v>4.6439628482972138E-2</v>
      </c>
      <c r="AQ545">
        <v>2.93</v>
      </c>
      <c r="AR545">
        <v>3.0781213461151942</v>
      </c>
      <c r="AS545">
        <v>23195.259999999893</v>
      </c>
      <c r="AT545">
        <v>0.62929596465128035</v>
      </c>
      <c r="AU545">
        <v>16436470.77</v>
      </c>
    </row>
    <row r="546" spans="1:47" ht="15" x14ac:dyDescent="0.25">
      <c r="A546" t="s">
        <v>1324</v>
      </c>
      <c r="B546" t="s">
        <v>529</v>
      </c>
      <c r="C546" t="s">
        <v>212</v>
      </c>
      <c r="D546"/>
      <c r="E546">
        <v>84.948999999999998</v>
      </c>
      <c r="F546" t="s">
        <v>1542</v>
      </c>
      <c r="G546">
        <v>459548</v>
      </c>
      <c r="H546">
        <v>0.40108884256020066</v>
      </c>
      <c r="I546">
        <v>343044</v>
      </c>
      <c r="J546">
        <v>7.2155419200307909E-3</v>
      </c>
      <c r="K546">
        <v>0.47842249895786759</v>
      </c>
      <c r="L546" s="126">
        <v>177996.152</v>
      </c>
      <c r="M546">
        <v>32815</v>
      </c>
      <c r="N546">
        <v>19</v>
      </c>
      <c r="O546">
        <v>24.169999999999998</v>
      </c>
      <c r="P546">
        <v>0</v>
      </c>
      <c r="Q546">
        <v>-88.36</v>
      </c>
      <c r="R546">
        <v>10677.1</v>
      </c>
      <c r="S546">
        <v>462.20337000000001</v>
      </c>
      <c r="T546">
        <v>576.28952085853598</v>
      </c>
      <c r="U546">
        <v>0.60028426664219303</v>
      </c>
      <c r="V546">
        <v>0.180468712290003</v>
      </c>
      <c r="W546">
        <v>4.3270995622554601E-3</v>
      </c>
      <c r="X546">
        <v>8563.4</v>
      </c>
      <c r="Y546">
        <v>40.76</v>
      </c>
      <c r="Z546">
        <v>43885.366781158002</v>
      </c>
      <c r="AA546">
        <v>10.0227272727273</v>
      </c>
      <c r="AB546">
        <v>11.339631256133465</v>
      </c>
      <c r="AC546">
        <v>8.1</v>
      </c>
      <c r="AD546">
        <v>57.062144444444449</v>
      </c>
      <c r="AE546">
        <v>0.57589999999999997</v>
      </c>
      <c r="AF546">
        <v>0.12120394781251868</v>
      </c>
      <c r="AG546">
        <v>0.10758921500171922</v>
      </c>
      <c r="AH546">
        <v>0.25191473898272698</v>
      </c>
      <c r="AI546">
        <v>259.95050620249697</v>
      </c>
      <c r="AJ546">
        <v>5.0498433624635872</v>
      </c>
      <c r="AK546">
        <v>1.7277871826883062</v>
      </c>
      <c r="AL546">
        <v>1.6294492717436539</v>
      </c>
      <c r="AM546">
        <v>0.5</v>
      </c>
      <c r="AN546">
        <v>1.4046976146077601</v>
      </c>
      <c r="AO546">
        <v>98</v>
      </c>
      <c r="AP546">
        <v>2.843601895734597E-2</v>
      </c>
      <c r="AQ546">
        <v>2.14</v>
      </c>
      <c r="AR546">
        <v>4.551244734251175</v>
      </c>
      <c r="AS546">
        <v>17685.77999999997</v>
      </c>
      <c r="AT546">
        <v>0.72809459995451309</v>
      </c>
      <c r="AU546">
        <v>4934974.92</v>
      </c>
    </row>
    <row r="547" spans="1:47" ht="15" x14ac:dyDescent="0.25">
      <c r="A547" t="s">
        <v>1325</v>
      </c>
      <c r="B547" t="s">
        <v>307</v>
      </c>
      <c r="C547" t="s">
        <v>308</v>
      </c>
      <c r="D547"/>
      <c r="E547">
        <v>83.123000000000005</v>
      </c>
      <c r="F547" t="s">
        <v>1542</v>
      </c>
      <c r="G547">
        <v>2314850</v>
      </c>
      <c r="H547">
        <v>0.36240078053776903</v>
      </c>
      <c r="I547">
        <v>2314850</v>
      </c>
      <c r="J547">
        <v>0</v>
      </c>
      <c r="K547">
        <v>0.60978128391033104</v>
      </c>
      <c r="L547" s="126">
        <v>118563.86840000001</v>
      </c>
      <c r="M547">
        <v>30756</v>
      </c>
      <c r="N547">
        <v>44</v>
      </c>
      <c r="O547">
        <v>126.51</v>
      </c>
      <c r="P547">
        <v>0</v>
      </c>
      <c r="Q547">
        <v>-135.56</v>
      </c>
      <c r="R547">
        <v>11060.2</v>
      </c>
      <c r="S547">
        <v>1933.6106339999999</v>
      </c>
      <c r="T547">
        <v>2471.6368549572103</v>
      </c>
      <c r="U547">
        <v>0.54596197261087298</v>
      </c>
      <c r="V547">
        <v>0.16913900205619201</v>
      </c>
      <c r="W547">
        <v>1.81359832136711E-3</v>
      </c>
      <c r="X547">
        <v>8652.6</v>
      </c>
      <c r="Y547">
        <v>117.25</v>
      </c>
      <c r="Z547">
        <v>55201.663113006405</v>
      </c>
      <c r="AA547">
        <v>12.228813559321999</v>
      </c>
      <c r="AB547">
        <v>16.491348690831554</v>
      </c>
      <c r="AC547">
        <v>16</v>
      </c>
      <c r="AD547">
        <v>120.85066462499999</v>
      </c>
      <c r="AE547">
        <v>0.69779999999999998</v>
      </c>
      <c r="AF547">
        <v>0.13016474227706828</v>
      </c>
      <c r="AG547">
        <v>0.14106768666792283</v>
      </c>
      <c r="AH547">
        <v>0.27550600535849229</v>
      </c>
      <c r="AI547">
        <v>130.80503155735127</v>
      </c>
      <c r="AJ547">
        <v>5.3690348955821072</v>
      </c>
      <c r="AK547">
        <v>1.0457754837383266</v>
      </c>
      <c r="AL547">
        <v>3.5867749460316456</v>
      </c>
      <c r="AM547">
        <v>3.5</v>
      </c>
      <c r="AN547">
        <v>1.14091828797879</v>
      </c>
      <c r="AO547">
        <v>53</v>
      </c>
      <c r="AP547">
        <v>2.9569892473118281E-2</v>
      </c>
      <c r="AQ547">
        <v>12.32</v>
      </c>
      <c r="AR547">
        <v>2.8316822054602948</v>
      </c>
      <c r="AS547">
        <v>43402.740000000107</v>
      </c>
      <c r="AT547">
        <v>0.57105602368134267</v>
      </c>
      <c r="AU547">
        <v>21386040.98</v>
      </c>
    </row>
    <row r="548" spans="1:47" ht="15" x14ac:dyDescent="0.25">
      <c r="A548" t="s">
        <v>1326</v>
      </c>
      <c r="B548" t="s">
        <v>694</v>
      </c>
      <c r="C548" t="s">
        <v>250</v>
      </c>
      <c r="D548"/>
      <c r="E548">
        <v>91.307000000000002</v>
      </c>
      <c r="F548" t="s">
        <v>1539</v>
      </c>
      <c r="G548">
        <v>1501431</v>
      </c>
      <c r="H548">
        <v>0.44695406723942738</v>
      </c>
      <c r="I548">
        <v>1501567</v>
      </c>
      <c r="J548">
        <v>0</v>
      </c>
      <c r="K548">
        <v>0.5534531093888585</v>
      </c>
      <c r="L548" s="126">
        <v>79160.5677</v>
      </c>
      <c r="M548">
        <v>36953</v>
      </c>
      <c r="N548">
        <v>8</v>
      </c>
      <c r="O548">
        <v>18.699999999999996</v>
      </c>
      <c r="P548">
        <v>0</v>
      </c>
      <c r="Q548">
        <v>149.06</v>
      </c>
      <c r="R548">
        <v>10926.2</v>
      </c>
      <c r="S548">
        <v>1019.100018</v>
      </c>
      <c r="T548">
        <v>1271.51647276265</v>
      </c>
      <c r="U548">
        <v>0.55759978212462402</v>
      </c>
      <c r="V548">
        <v>0.14473288822962199</v>
      </c>
      <c r="W548">
        <v>0</v>
      </c>
      <c r="X548">
        <v>8757.2000000000007</v>
      </c>
      <c r="Y548">
        <v>56</v>
      </c>
      <c r="Z548">
        <v>53367.035714285696</v>
      </c>
      <c r="AA548">
        <v>8.5</v>
      </c>
      <c r="AB548">
        <v>18.198214607142855</v>
      </c>
      <c r="AC548">
        <v>9</v>
      </c>
      <c r="AD548">
        <v>113.23333533333333</v>
      </c>
      <c r="AE548">
        <v>0.58699999999999997</v>
      </c>
      <c r="AF548">
        <v>0.11595051757569358</v>
      </c>
      <c r="AG548">
        <v>0.16804161641991661</v>
      </c>
      <c r="AH548">
        <v>0.28665178892684112</v>
      </c>
      <c r="AI548">
        <v>202.31085895241344</v>
      </c>
      <c r="AJ548">
        <v>8.7033819813265438</v>
      </c>
      <c r="AK548">
        <v>1.5758576452043167</v>
      </c>
      <c r="AL548">
        <v>3.0458445980356492</v>
      </c>
      <c r="AM548">
        <v>0</v>
      </c>
      <c r="AN548">
        <v>1.07580581258893</v>
      </c>
      <c r="AO548">
        <v>49</v>
      </c>
      <c r="AP548">
        <v>9.3603744149765994E-3</v>
      </c>
      <c r="AQ548">
        <v>12.92</v>
      </c>
      <c r="AR548">
        <v>1.1040759797595103</v>
      </c>
      <c r="AS548">
        <v>60676.920000000042</v>
      </c>
      <c r="AT548">
        <v>0.56815380760355905</v>
      </c>
      <c r="AU548">
        <v>11134903.439999999</v>
      </c>
    </row>
    <row r="549" spans="1:47" ht="15" x14ac:dyDescent="0.25">
      <c r="A549" t="s">
        <v>1327</v>
      </c>
      <c r="B549" t="s">
        <v>624</v>
      </c>
      <c r="C549" t="s">
        <v>141</v>
      </c>
      <c r="D549"/>
      <c r="E549">
        <v>92.996000000000009</v>
      </c>
      <c r="F549" t="s">
        <v>1538</v>
      </c>
      <c r="G549">
        <v>1172300</v>
      </c>
      <c r="H549">
        <v>0.20031626206420641</v>
      </c>
      <c r="I549">
        <v>1154942</v>
      </c>
      <c r="J549">
        <v>0</v>
      </c>
      <c r="K549">
        <v>0.70659211987284054</v>
      </c>
      <c r="L549" s="126">
        <v>123791.7304</v>
      </c>
      <c r="M549">
        <v>0</v>
      </c>
      <c r="N549">
        <v>74</v>
      </c>
      <c r="O549">
        <v>44.76</v>
      </c>
      <c r="P549">
        <v>0</v>
      </c>
      <c r="Q549">
        <v>-33.81</v>
      </c>
      <c r="R549">
        <v>10451.1</v>
      </c>
      <c r="S549">
        <v>1825.3992539999999</v>
      </c>
      <c r="T549">
        <v>2143.2784087943701</v>
      </c>
      <c r="U549">
        <v>0.27732619638728101</v>
      </c>
      <c r="V549">
        <v>0.14111653241642</v>
      </c>
      <c r="W549">
        <v>5.03992974678843E-3</v>
      </c>
      <c r="X549">
        <v>8901</v>
      </c>
      <c r="Y549">
        <v>110.05</v>
      </c>
      <c r="Z549">
        <v>57852.342935029505</v>
      </c>
      <c r="AA549">
        <v>5.81102362204724</v>
      </c>
      <c r="AB549">
        <v>16.586999127669241</v>
      </c>
      <c r="AC549">
        <v>10</v>
      </c>
      <c r="AD549">
        <v>182.53992539999999</v>
      </c>
      <c r="AE549">
        <v>0.52049999999999996</v>
      </c>
      <c r="AF549">
        <v>0.11463318862718304</v>
      </c>
      <c r="AG549">
        <v>0.17183927788937936</v>
      </c>
      <c r="AH549">
        <v>0.29000038314660997</v>
      </c>
      <c r="AI549">
        <v>101.01735255776543</v>
      </c>
      <c r="AJ549">
        <v>13.49869921961854</v>
      </c>
      <c r="AK549">
        <v>1.4124675564136076</v>
      </c>
      <c r="AL549">
        <v>3.9306746313660201</v>
      </c>
      <c r="AM549">
        <v>3.8</v>
      </c>
      <c r="AN549">
        <v>1.02557844935806</v>
      </c>
      <c r="AO549">
        <v>61</v>
      </c>
      <c r="AP549">
        <v>1.5021459227467811E-2</v>
      </c>
      <c r="AQ549">
        <v>14.8</v>
      </c>
      <c r="AR549">
        <v>2.2376969888226941</v>
      </c>
      <c r="AS549">
        <v>84062.88</v>
      </c>
      <c r="AT549">
        <v>0.37897036536327094</v>
      </c>
      <c r="AU549">
        <v>19077408.66</v>
      </c>
    </row>
    <row r="550" spans="1:47" ht="15" x14ac:dyDescent="0.25">
      <c r="A550" t="s">
        <v>1328</v>
      </c>
      <c r="B550" t="s">
        <v>524</v>
      </c>
      <c r="C550" t="s">
        <v>179</v>
      </c>
      <c r="D550"/>
      <c r="E550">
        <v>103.14100000000001</v>
      </c>
      <c r="F550" t="s">
        <v>1542</v>
      </c>
      <c r="G550">
        <v>-331720</v>
      </c>
      <c r="H550">
        <v>0.60112348679015859</v>
      </c>
      <c r="I550">
        <v>-233739</v>
      </c>
      <c r="J550">
        <v>0</v>
      </c>
      <c r="K550">
        <v>0.74060857548339998</v>
      </c>
      <c r="L550" s="126">
        <v>261075.4443</v>
      </c>
      <c r="M550">
        <v>49672</v>
      </c>
      <c r="N550">
        <v>13</v>
      </c>
      <c r="O550">
        <v>11</v>
      </c>
      <c r="P550">
        <v>0</v>
      </c>
      <c r="Q550">
        <v>112.14</v>
      </c>
      <c r="R550">
        <v>11433.9</v>
      </c>
      <c r="S550">
        <v>986.71569199999999</v>
      </c>
      <c r="T550">
        <v>1112.0585687922</v>
      </c>
      <c r="U550">
        <v>0.151898369728167</v>
      </c>
      <c r="V550">
        <v>7.1360675188289202E-2</v>
      </c>
      <c r="W550">
        <v>4.0538526268821097E-3</v>
      </c>
      <c r="X550">
        <v>10145.200000000001</v>
      </c>
      <c r="Y550">
        <v>71.2</v>
      </c>
      <c r="Z550">
        <v>51996.034831460704</v>
      </c>
      <c r="AA550">
        <v>11.445783132530099</v>
      </c>
      <c r="AB550">
        <v>13.858366460674157</v>
      </c>
      <c r="AC550">
        <v>11.17</v>
      </c>
      <c r="AD550">
        <v>88.336230259623989</v>
      </c>
      <c r="AE550">
        <v>0.8085</v>
      </c>
      <c r="AF550">
        <v>0.10982481273915985</v>
      </c>
      <c r="AG550">
        <v>9.6638184477288985E-3</v>
      </c>
      <c r="AH550">
        <v>0.2857419515972045</v>
      </c>
      <c r="AI550">
        <v>242.47308717169972</v>
      </c>
      <c r="AJ550">
        <v>6.3066478441141554</v>
      </c>
      <c r="AK550">
        <v>1.2462509822279437</v>
      </c>
      <c r="AL550">
        <v>2.5322521859796367</v>
      </c>
      <c r="AM550">
        <v>1.5</v>
      </c>
      <c r="AN550">
        <v>0.87252464215708303</v>
      </c>
      <c r="AO550">
        <v>48</v>
      </c>
      <c r="AP550">
        <v>4.2692939244663386E-2</v>
      </c>
      <c r="AQ550">
        <v>11.9</v>
      </c>
      <c r="AR550">
        <v>0</v>
      </c>
      <c r="AS550">
        <v>23096.869999999995</v>
      </c>
      <c r="AT550">
        <v>0.43529368651320799</v>
      </c>
      <c r="AU550">
        <v>11282040.68</v>
      </c>
    </row>
    <row r="551" spans="1:47" ht="15" x14ac:dyDescent="0.25">
      <c r="A551" t="s">
        <v>1329</v>
      </c>
      <c r="B551" t="s">
        <v>310</v>
      </c>
      <c r="C551" t="s">
        <v>311</v>
      </c>
      <c r="D551"/>
      <c r="E551">
        <v>90.349000000000004</v>
      </c>
      <c r="F551" t="s">
        <v>1540</v>
      </c>
      <c r="G551">
        <v>1103645</v>
      </c>
      <c r="H551">
        <v>0.16571086910933314</v>
      </c>
      <c r="I551">
        <v>1139474</v>
      </c>
      <c r="J551">
        <v>1.711741719293252E-3</v>
      </c>
      <c r="K551">
        <v>0.70744654012371089</v>
      </c>
      <c r="L551" s="126">
        <v>108434.3119</v>
      </c>
      <c r="M551">
        <v>31486</v>
      </c>
      <c r="N551">
        <v>52</v>
      </c>
      <c r="O551">
        <v>76.709999999999994</v>
      </c>
      <c r="P551">
        <v>0</v>
      </c>
      <c r="Q551">
        <v>-281.58000000000004</v>
      </c>
      <c r="R551">
        <v>10360.300000000001</v>
      </c>
      <c r="S551">
        <v>1990.883525</v>
      </c>
      <c r="T551">
        <v>2436.1701404852402</v>
      </c>
      <c r="U551">
        <v>0.49937882126981797</v>
      </c>
      <c r="V551">
        <v>0.17804017038113801</v>
      </c>
      <c r="W551">
        <v>3.70119844153113E-3</v>
      </c>
      <c r="X551">
        <v>8466.6</v>
      </c>
      <c r="Y551">
        <v>130.96</v>
      </c>
      <c r="Z551">
        <v>50128.0161881491</v>
      </c>
      <c r="AA551">
        <v>13.102941176470599</v>
      </c>
      <c r="AB551">
        <v>15.202226061392791</v>
      </c>
      <c r="AC551">
        <v>9</v>
      </c>
      <c r="AD551">
        <v>221.20928055555555</v>
      </c>
      <c r="AE551">
        <v>0.58699999999999997</v>
      </c>
      <c r="AF551">
        <v>0.11347533630889331</v>
      </c>
      <c r="AG551">
        <v>0.15060719213472942</v>
      </c>
      <c r="AH551">
        <v>0.28572515236347845</v>
      </c>
      <c r="AI551">
        <v>192.4120598667368</v>
      </c>
      <c r="AJ551">
        <v>5.1618816404312531</v>
      </c>
      <c r="AK551">
        <v>1.5029700054820267</v>
      </c>
      <c r="AL551">
        <v>2.9141282794267371</v>
      </c>
      <c r="AM551">
        <v>2.5</v>
      </c>
      <c r="AN551">
        <v>0.63986900136959202</v>
      </c>
      <c r="AO551">
        <v>71</v>
      </c>
      <c r="AP551">
        <v>2.5316455696202531E-2</v>
      </c>
      <c r="AQ551">
        <v>2.56</v>
      </c>
      <c r="AR551">
        <v>1.3556534092568258</v>
      </c>
      <c r="AS551">
        <v>15297.609999999986</v>
      </c>
      <c r="AT551">
        <v>0.63607158758543869</v>
      </c>
      <c r="AU551">
        <v>20626114.039999999</v>
      </c>
    </row>
    <row r="552" spans="1:47" ht="15" x14ac:dyDescent="0.25">
      <c r="A552" t="s">
        <v>1330</v>
      </c>
      <c r="B552" t="s">
        <v>309</v>
      </c>
      <c r="C552" t="s">
        <v>141</v>
      </c>
      <c r="D552"/>
      <c r="E552">
        <v>95.569000000000003</v>
      </c>
      <c r="F552" t="s">
        <v>1539</v>
      </c>
      <c r="G552">
        <v>1855623</v>
      </c>
      <c r="H552">
        <v>0.38999640755015952</v>
      </c>
      <c r="I552">
        <v>1605623</v>
      </c>
      <c r="J552">
        <v>1.0119184046327331E-2</v>
      </c>
      <c r="K552">
        <v>0.621487449274855</v>
      </c>
      <c r="L552" s="126">
        <v>188008.0245</v>
      </c>
      <c r="M552">
        <v>39206</v>
      </c>
      <c r="N552">
        <v>77</v>
      </c>
      <c r="O552">
        <v>104.44999999999997</v>
      </c>
      <c r="P552">
        <v>0</v>
      </c>
      <c r="Q552">
        <v>-74.06</v>
      </c>
      <c r="R552">
        <v>10198.700000000001</v>
      </c>
      <c r="S552">
        <v>2884.8595249999998</v>
      </c>
      <c r="T552">
        <v>3389.6997152057702</v>
      </c>
      <c r="U552">
        <v>0.33539922329493699</v>
      </c>
      <c r="V552">
        <v>0.14020698772152501</v>
      </c>
      <c r="W552">
        <v>7.6339970141180401E-3</v>
      </c>
      <c r="X552">
        <v>8679.7999999999993</v>
      </c>
      <c r="Y552">
        <v>162.89000000000001</v>
      </c>
      <c r="Z552">
        <v>58759.145742525601</v>
      </c>
      <c r="AA552">
        <v>15.1782178217822</v>
      </c>
      <c r="AB552">
        <v>17.710476548591071</v>
      </c>
      <c r="AC552">
        <v>32.18</v>
      </c>
      <c r="AD552">
        <v>89.647592448725916</v>
      </c>
      <c r="AE552">
        <v>0.3765</v>
      </c>
      <c r="AF552">
        <v>0.15679709457044677</v>
      </c>
      <c r="AG552">
        <v>0.13016950160432345</v>
      </c>
      <c r="AH552">
        <v>0.29162174194720925</v>
      </c>
      <c r="AI552">
        <v>181.57452571282479</v>
      </c>
      <c r="AJ552">
        <v>4.720802971266683</v>
      </c>
      <c r="AK552">
        <v>0.9134872102279995</v>
      </c>
      <c r="AL552">
        <v>2.0885571869565136</v>
      </c>
      <c r="AM552">
        <v>0</v>
      </c>
      <c r="AN552">
        <v>0.92323832066224298</v>
      </c>
      <c r="AO552">
        <v>37</v>
      </c>
      <c r="AP552">
        <v>8.7064676616915429E-2</v>
      </c>
      <c r="AQ552">
        <v>29.51</v>
      </c>
      <c r="AR552">
        <v>3.0442688209884428</v>
      </c>
      <c r="AS552">
        <v>91080.399999999907</v>
      </c>
      <c r="AT552">
        <v>0.50356775074593008</v>
      </c>
      <c r="AU552">
        <v>29421914.719999999</v>
      </c>
    </row>
    <row r="553" spans="1:47" ht="15" x14ac:dyDescent="0.25">
      <c r="A553" t="s">
        <v>1331</v>
      </c>
      <c r="B553" t="s">
        <v>525</v>
      </c>
      <c r="C553" t="s">
        <v>179</v>
      </c>
      <c r="D553"/>
      <c r="E553">
        <v>94.570999999999998</v>
      </c>
      <c r="F553" t="s">
        <v>1542</v>
      </c>
      <c r="G553">
        <v>158143</v>
      </c>
      <c r="H553">
        <v>1.0854300054420227</v>
      </c>
      <c r="I553">
        <v>168835</v>
      </c>
      <c r="J553">
        <v>0</v>
      </c>
      <c r="K553">
        <v>0.56073811221108194</v>
      </c>
      <c r="L553" s="126">
        <v>188047.55069999999</v>
      </c>
      <c r="M553">
        <v>40701</v>
      </c>
      <c r="N553">
        <v>16</v>
      </c>
      <c r="O553">
        <v>6.4899999999999993</v>
      </c>
      <c r="P553">
        <v>0</v>
      </c>
      <c r="Q553">
        <v>-19.18</v>
      </c>
      <c r="R553">
        <v>13416.1</v>
      </c>
      <c r="S553">
        <v>227.525487</v>
      </c>
      <c r="T553">
        <v>263.85018091710202</v>
      </c>
      <c r="U553">
        <v>0.33678260844685098</v>
      </c>
      <c r="V553">
        <v>0.145223295357676</v>
      </c>
      <c r="W553">
        <v>0</v>
      </c>
      <c r="X553">
        <v>11569.1</v>
      </c>
      <c r="Y553">
        <v>20.05</v>
      </c>
      <c r="Z553">
        <v>39699.761097256902</v>
      </c>
      <c r="AA553">
        <v>2.8965517241379297</v>
      </c>
      <c r="AB553">
        <v>11.347904588528678</v>
      </c>
      <c r="AC553">
        <v>5.66</v>
      </c>
      <c r="AD553">
        <v>40.198849293286216</v>
      </c>
      <c r="AE553">
        <v>0.27689999999999998</v>
      </c>
      <c r="AF553">
        <v>0.1345473768640684</v>
      </c>
      <c r="AG553">
        <v>0.14069071967756719</v>
      </c>
      <c r="AH553">
        <v>0.28154698617231089</v>
      </c>
      <c r="AI553">
        <v>315.53827637780199</v>
      </c>
      <c r="AJ553">
        <v>7.038382989985096</v>
      </c>
      <c r="AK553">
        <v>0.95914880280807313</v>
      </c>
      <c r="AL553">
        <v>2.5952783697574975</v>
      </c>
      <c r="AM553">
        <v>4</v>
      </c>
      <c r="AN553">
        <v>1.2632083592764201</v>
      </c>
      <c r="AO553">
        <v>48</v>
      </c>
      <c r="AP553">
        <v>3.3333333333333333E-2</v>
      </c>
      <c r="AQ553">
        <v>2.77</v>
      </c>
      <c r="AR553">
        <v>0</v>
      </c>
      <c r="AS553">
        <v>17947.510000000009</v>
      </c>
      <c r="AT553">
        <v>0.58918918193791436</v>
      </c>
      <c r="AU553">
        <v>3052510.31</v>
      </c>
    </row>
    <row r="554" spans="1:47" ht="15" x14ac:dyDescent="0.25">
      <c r="A554" t="s">
        <v>1332</v>
      </c>
      <c r="B554" t="s">
        <v>478</v>
      </c>
      <c r="C554" t="s">
        <v>204</v>
      </c>
      <c r="D554"/>
      <c r="E554">
        <v>86.710000000000008</v>
      </c>
      <c r="F554" t="s">
        <v>1539</v>
      </c>
      <c r="G554">
        <v>601256</v>
      </c>
      <c r="H554">
        <v>0.51350652802895957</v>
      </c>
      <c r="I554">
        <v>-456744</v>
      </c>
      <c r="J554">
        <v>7.021678088533001E-2</v>
      </c>
      <c r="K554">
        <v>0.68041336507714334</v>
      </c>
      <c r="L554" s="126">
        <v>210056.595</v>
      </c>
      <c r="M554">
        <v>36865</v>
      </c>
      <c r="N554">
        <v>17</v>
      </c>
      <c r="O554">
        <v>37.61</v>
      </c>
      <c r="P554">
        <v>0</v>
      </c>
      <c r="Q554">
        <v>39.139999999999986</v>
      </c>
      <c r="R554">
        <v>11009</v>
      </c>
      <c r="S554">
        <v>1846.005701</v>
      </c>
      <c r="T554">
        <v>2260.1523480051901</v>
      </c>
      <c r="U554">
        <v>0.37111029431214099</v>
      </c>
      <c r="V554">
        <v>0.15930908655411599</v>
      </c>
      <c r="W554">
        <v>2.1296943979481199E-3</v>
      </c>
      <c r="X554">
        <v>8991.8000000000011</v>
      </c>
      <c r="Y554">
        <v>112.47</v>
      </c>
      <c r="Z554">
        <v>56844.2361518627</v>
      </c>
      <c r="AA554">
        <v>12.649572649572598</v>
      </c>
      <c r="AB554">
        <v>16.413316448830798</v>
      </c>
      <c r="AC554">
        <v>12.25</v>
      </c>
      <c r="AD554">
        <v>150.69434293877552</v>
      </c>
      <c r="AE554">
        <v>0.47620000000000001</v>
      </c>
      <c r="AF554">
        <v>0.11423726445446741</v>
      </c>
      <c r="AG554">
        <v>0.16387457665294372</v>
      </c>
      <c r="AH554">
        <v>0.28416006771948088</v>
      </c>
      <c r="AI554">
        <v>153.53961249765393</v>
      </c>
      <c r="AJ554">
        <v>7.3425573059078797</v>
      </c>
      <c r="AK554">
        <v>1.7858178771146824</v>
      </c>
      <c r="AL554">
        <v>4.6313652512921832</v>
      </c>
      <c r="AM554">
        <v>0</v>
      </c>
      <c r="AN554">
        <v>0.669025346048707</v>
      </c>
      <c r="AO554">
        <v>30</v>
      </c>
      <c r="AP554">
        <v>2.6963657678780773E-2</v>
      </c>
      <c r="AQ554">
        <v>27.43</v>
      </c>
      <c r="AR554">
        <v>2.9200833282461387</v>
      </c>
      <c r="AS554">
        <v>-1531.4599999999627</v>
      </c>
      <c r="AT554">
        <v>0.53312403069333747</v>
      </c>
      <c r="AU554">
        <v>20322765.16</v>
      </c>
    </row>
    <row r="555" spans="1:47" ht="15" x14ac:dyDescent="0.25">
      <c r="A555" t="s">
        <v>1333</v>
      </c>
      <c r="B555" t="s">
        <v>390</v>
      </c>
      <c r="C555" t="s">
        <v>196</v>
      </c>
      <c r="D555"/>
      <c r="E555">
        <v>98.762</v>
      </c>
      <c r="F555" t="s">
        <v>1538</v>
      </c>
      <c r="G555">
        <v>1597816</v>
      </c>
      <c r="H555">
        <v>0.44570241233791674</v>
      </c>
      <c r="I555">
        <v>1563350</v>
      </c>
      <c r="J555">
        <v>0</v>
      </c>
      <c r="K555">
        <v>0.70824349471920467</v>
      </c>
      <c r="L555" s="126">
        <v>117506.41190000001</v>
      </c>
      <c r="M555">
        <v>39669</v>
      </c>
      <c r="N555">
        <v>33</v>
      </c>
      <c r="O555">
        <v>13.970000000000002</v>
      </c>
      <c r="P555">
        <v>0</v>
      </c>
      <c r="Q555">
        <v>-0.71000000000000085</v>
      </c>
      <c r="R555">
        <v>9056.4</v>
      </c>
      <c r="S555">
        <v>1349.384088</v>
      </c>
      <c r="T555">
        <v>1475.9772501513</v>
      </c>
      <c r="U555">
        <v>0.13680167095612</v>
      </c>
      <c r="V555">
        <v>6.06981301531399E-2</v>
      </c>
      <c r="W555">
        <v>1.48215768793029E-3</v>
      </c>
      <c r="X555">
        <v>8279.6</v>
      </c>
      <c r="Y555">
        <v>73.210000000000008</v>
      </c>
      <c r="Z555">
        <v>61833.301461549003</v>
      </c>
      <c r="AA555">
        <v>14.039473684210499</v>
      </c>
      <c r="AB555">
        <v>18.431690861904109</v>
      </c>
      <c r="AC555">
        <v>20.03</v>
      </c>
      <c r="AD555">
        <v>67.368152171742381</v>
      </c>
      <c r="AE555">
        <v>0.96350000000000002</v>
      </c>
      <c r="AF555">
        <v>0.10802855851004041</v>
      </c>
      <c r="AG555">
        <v>0.14068492301175842</v>
      </c>
      <c r="AH555">
        <v>0.25081295387908797</v>
      </c>
      <c r="AI555">
        <v>169.70705526801794</v>
      </c>
      <c r="AJ555">
        <v>5.3345217467248904</v>
      </c>
      <c r="AK555">
        <v>0.5760565938864628</v>
      </c>
      <c r="AL555">
        <v>2.3363946288209605</v>
      </c>
      <c r="AM555">
        <v>0.5</v>
      </c>
      <c r="AN555">
        <v>1.2620276497059799</v>
      </c>
      <c r="AO555">
        <v>76</v>
      </c>
      <c r="AP555">
        <v>0</v>
      </c>
      <c r="AQ555">
        <v>7.24</v>
      </c>
      <c r="AR555">
        <v>0</v>
      </c>
      <c r="AS555">
        <v>-62980.030000000028</v>
      </c>
      <c r="AT555">
        <v>0.67413472172695921</v>
      </c>
      <c r="AU555">
        <v>12220567.859999999</v>
      </c>
    </row>
    <row r="556" spans="1:47" ht="15" x14ac:dyDescent="0.25">
      <c r="A556" t="s">
        <v>1334</v>
      </c>
      <c r="B556" t="s">
        <v>755</v>
      </c>
      <c r="C556" t="s">
        <v>756</v>
      </c>
      <c r="D556"/>
      <c r="E556">
        <v>82.421000000000006</v>
      </c>
      <c r="F556" t="s">
        <v>1538</v>
      </c>
      <c r="G556">
        <v>977963</v>
      </c>
      <c r="H556">
        <v>0.68677845012598648</v>
      </c>
      <c r="I556">
        <v>1044208</v>
      </c>
      <c r="J556">
        <v>0</v>
      </c>
      <c r="K556">
        <v>0.77387035492934808</v>
      </c>
      <c r="L556" s="126">
        <v>118840.704</v>
      </c>
      <c r="M556">
        <v>30186</v>
      </c>
      <c r="N556">
        <v>55</v>
      </c>
      <c r="O556">
        <v>55.96</v>
      </c>
      <c r="P556">
        <v>0</v>
      </c>
      <c r="Q556">
        <v>-77.050000000000011</v>
      </c>
      <c r="R556">
        <v>11997.300000000001</v>
      </c>
      <c r="S556">
        <v>2089.4071100000001</v>
      </c>
      <c r="T556">
        <v>2752.4145639531503</v>
      </c>
      <c r="U556">
        <v>0.87276647297328303</v>
      </c>
      <c r="V556">
        <v>0.16779415812364101</v>
      </c>
      <c r="W556">
        <v>4.78604669819468E-4</v>
      </c>
      <c r="X556">
        <v>9107.4</v>
      </c>
      <c r="Y556">
        <v>157.80000000000001</v>
      </c>
      <c r="Z556">
        <v>50130.659062103899</v>
      </c>
      <c r="AA556">
        <v>12.882716049382699</v>
      </c>
      <c r="AB556">
        <v>13.240856210392902</v>
      </c>
      <c r="AC556">
        <v>15.200000000000001</v>
      </c>
      <c r="AD556">
        <v>137.46099407894738</v>
      </c>
      <c r="AE556">
        <v>0.47620000000000001</v>
      </c>
      <c r="AF556">
        <v>9.8353445109375576E-2</v>
      </c>
      <c r="AG556">
        <v>0.26293525849447474</v>
      </c>
      <c r="AH556">
        <v>0.36187257967929193</v>
      </c>
      <c r="AI556">
        <v>195.48176994573353</v>
      </c>
      <c r="AJ556">
        <v>5.5732462460918466</v>
      </c>
      <c r="AK556">
        <v>1.6597904715736176</v>
      </c>
      <c r="AL556">
        <v>2.9126480446380256</v>
      </c>
      <c r="AM556">
        <v>0.5</v>
      </c>
      <c r="AN556">
        <v>2.0150368599278399</v>
      </c>
      <c r="AO556">
        <v>416</v>
      </c>
      <c r="AP556">
        <v>2.3296447291788003E-3</v>
      </c>
      <c r="AQ556">
        <v>3.92</v>
      </c>
      <c r="AR556">
        <v>2.6688044979988321</v>
      </c>
      <c r="AS556">
        <v>48062.790000000037</v>
      </c>
      <c r="AT556">
        <v>0.60328916305193703</v>
      </c>
      <c r="AU556">
        <v>25067322.760000002</v>
      </c>
    </row>
    <row r="557" spans="1:47" ht="15" x14ac:dyDescent="0.25">
      <c r="A557" t="s">
        <v>1335</v>
      </c>
      <c r="B557" t="s">
        <v>312</v>
      </c>
      <c r="C557" t="s">
        <v>128</v>
      </c>
      <c r="D557"/>
      <c r="E557">
        <v>98.177000000000007</v>
      </c>
      <c r="F557" t="s">
        <v>1538</v>
      </c>
      <c r="G557">
        <v>1935983</v>
      </c>
      <c r="H557">
        <v>0.28230584937461806</v>
      </c>
      <c r="I557">
        <v>2216995</v>
      </c>
      <c r="J557">
        <v>0</v>
      </c>
      <c r="K557">
        <v>0.75406789446470246</v>
      </c>
      <c r="L557" s="126">
        <v>130091.3765</v>
      </c>
      <c r="M557">
        <v>43015</v>
      </c>
      <c r="N557">
        <v>139</v>
      </c>
      <c r="O557">
        <v>62.150000000000006</v>
      </c>
      <c r="P557">
        <v>0</v>
      </c>
      <c r="Q557">
        <v>-27.770000000000003</v>
      </c>
      <c r="R557">
        <v>8978.7000000000007</v>
      </c>
      <c r="S557">
        <v>4660.9790650000004</v>
      </c>
      <c r="T557">
        <v>5315.9294820675104</v>
      </c>
      <c r="U557">
        <v>0.22120331664695</v>
      </c>
      <c r="V557">
        <v>0.11516980735462699</v>
      </c>
      <c r="W557">
        <v>2.2921396665831202E-3</v>
      </c>
      <c r="X557">
        <v>7872.4000000000005</v>
      </c>
      <c r="Y557">
        <v>235.48000000000002</v>
      </c>
      <c r="Z557">
        <v>65894.465177509803</v>
      </c>
      <c r="AA557">
        <v>13.388461538461499</v>
      </c>
      <c r="AB557">
        <v>19.793524142177681</v>
      </c>
      <c r="AC557">
        <v>23</v>
      </c>
      <c r="AD557">
        <v>202.6512636956522</v>
      </c>
      <c r="AE557">
        <v>0.8085</v>
      </c>
      <c r="AF557">
        <v>0.10803394822999227</v>
      </c>
      <c r="AG557">
        <v>0.14869008021224042</v>
      </c>
      <c r="AH557">
        <v>0.27015827480288584</v>
      </c>
      <c r="AI557">
        <v>187.4355125428996</v>
      </c>
      <c r="AJ557">
        <v>4.7325496175167379</v>
      </c>
      <c r="AK557">
        <v>1.1834093377882933</v>
      </c>
      <c r="AL557">
        <v>2.1868890827155107</v>
      </c>
      <c r="AM557">
        <v>0</v>
      </c>
      <c r="AN557">
        <v>1.26947644820813</v>
      </c>
      <c r="AO557">
        <v>32</v>
      </c>
      <c r="AP557">
        <v>2.8831562974203338E-2</v>
      </c>
      <c r="AQ557">
        <v>56.97</v>
      </c>
      <c r="AR557">
        <v>3.3678313067310848</v>
      </c>
      <c r="AS557">
        <v>117241.66999999993</v>
      </c>
      <c r="AT557">
        <v>0.36323436646411489</v>
      </c>
      <c r="AU557">
        <v>41849382.079999998</v>
      </c>
    </row>
    <row r="558" spans="1:47" ht="15" x14ac:dyDescent="0.25">
      <c r="A558" t="s">
        <v>1336</v>
      </c>
      <c r="B558" t="s">
        <v>485</v>
      </c>
      <c r="C558" t="s">
        <v>216</v>
      </c>
      <c r="D558"/>
      <c r="E558">
        <v>89.499000000000009</v>
      </c>
      <c r="F558" t="s">
        <v>1542</v>
      </c>
      <c r="G558">
        <v>1017681</v>
      </c>
      <c r="H558">
        <v>0.18660305000751046</v>
      </c>
      <c r="I558">
        <v>1017681</v>
      </c>
      <c r="J558">
        <v>2.8211770773305112E-2</v>
      </c>
      <c r="K558">
        <v>0.57457835774464228</v>
      </c>
      <c r="L558" s="126">
        <v>241441.4926</v>
      </c>
      <c r="M558">
        <v>36208</v>
      </c>
      <c r="N558">
        <v>15</v>
      </c>
      <c r="O558">
        <v>25.92</v>
      </c>
      <c r="P558">
        <v>0</v>
      </c>
      <c r="Q558">
        <v>6.019999999999996</v>
      </c>
      <c r="R558">
        <v>10707.2</v>
      </c>
      <c r="S558">
        <v>526.88194399999998</v>
      </c>
      <c r="T558">
        <v>661.63261629097701</v>
      </c>
      <c r="U558">
        <v>0.53167206466274397</v>
      </c>
      <c r="V558">
        <v>0.14257864756132199</v>
      </c>
      <c r="W558">
        <v>0</v>
      </c>
      <c r="X558">
        <v>8526.6</v>
      </c>
      <c r="Y558">
        <v>35</v>
      </c>
      <c r="Z558">
        <v>53989.742857142897</v>
      </c>
      <c r="AA558">
        <v>11.4</v>
      </c>
      <c r="AB558">
        <v>15.053769828571427</v>
      </c>
      <c r="AC558">
        <v>6</v>
      </c>
      <c r="AD558">
        <v>87.813657333333325</v>
      </c>
      <c r="AE558">
        <v>0.63129999999999997</v>
      </c>
      <c r="AF558">
        <v>0.12658886369191791</v>
      </c>
      <c r="AG558">
        <v>0.14930272263578659</v>
      </c>
      <c r="AH558">
        <v>0.2879415495352407</v>
      </c>
      <c r="AI558">
        <v>235.66759387753854</v>
      </c>
      <c r="AJ558">
        <v>4.0533592925770527</v>
      </c>
      <c r="AK558">
        <v>1.1189602074591889</v>
      </c>
      <c r="AL558">
        <v>2.151280432314024</v>
      </c>
      <c r="AM558">
        <v>0</v>
      </c>
      <c r="AN558">
        <v>0.76317261900664601</v>
      </c>
      <c r="AO558">
        <v>26</v>
      </c>
      <c r="AP558">
        <v>0</v>
      </c>
      <c r="AQ558">
        <v>7.65</v>
      </c>
      <c r="AR558">
        <v>3.6400806523882068</v>
      </c>
      <c r="AS558">
        <v>12358.010000000009</v>
      </c>
      <c r="AT558">
        <v>0.71866193995063155</v>
      </c>
      <c r="AU558">
        <v>5641446.2699999996</v>
      </c>
    </row>
    <row r="559" spans="1:47" ht="15" x14ac:dyDescent="0.25">
      <c r="A559" t="s">
        <v>1337</v>
      </c>
      <c r="B559" t="s">
        <v>313</v>
      </c>
      <c r="C559" t="s">
        <v>282</v>
      </c>
      <c r="D559"/>
      <c r="E559">
        <v>95.123000000000005</v>
      </c>
      <c r="F559" t="s">
        <v>1542</v>
      </c>
      <c r="G559">
        <v>4192017</v>
      </c>
      <c r="H559">
        <v>0.43137823127772679</v>
      </c>
      <c r="I559">
        <v>4192017</v>
      </c>
      <c r="J559">
        <v>0</v>
      </c>
      <c r="K559">
        <v>0.59992968369017607</v>
      </c>
      <c r="L559" s="126">
        <v>120777.2409</v>
      </c>
      <c r="M559">
        <v>36191</v>
      </c>
      <c r="N559">
        <v>34</v>
      </c>
      <c r="O559">
        <v>44.61999999999999</v>
      </c>
      <c r="P559">
        <v>0</v>
      </c>
      <c r="Q559">
        <v>-137.48000000000002</v>
      </c>
      <c r="R559">
        <v>7840.8</v>
      </c>
      <c r="S559">
        <v>3066.8559650000002</v>
      </c>
      <c r="T559">
        <v>3633.757484364</v>
      </c>
      <c r="U559">
        <v>0.38927455205742001</v>
      </c>
      <c r="V559">
        <v>0.135000162943746</v>
      </c>
      <c r="W559">
        <v>2.8947984846102799E-3</v>
      </c>
      <c r="X559">
        <v>6617.6</v>
      </c>
      <c r="Y559">
        <v>156.35</v>
      </c>
      <c r="Z559">
        <v>53052.599936040904</v>
      </c>
      <c r="AA559">
        <v>11.9147727272727</v>
      </c>
      <c r="AB559">
        <v>19.615324368404224</v>
      </c>
      <c r="AC559">
        <v>16</v>
      </c>
      <c r="AD559">
        <v>191.67849781250001</v>
      </c>
      <c r="AE559">
        <v>0.52049999999999996</v>
      </c>
      <c r="AF559">
        <v>0.12484214571797175</v>
      </c>
      <c r="AG559">
        <v>0.14174482053078163</v>
      </c>
      <c r="AH559">
        <v>0.27098204344248228</v>
      </c>
      <c r="AI559">
        <v>164.32040035502612</v>
      </c>
      <c r="AJ559">
        <v>4.8521231200900097</v>
      </c>
      <c r="AK559">
        <v>1.219154673011249</v>
      </c>
      <c r="AL559">
        <v>2.003364202981663</v>
      </c>
      <c r="AM559">
        <v>0</v>
      </c>
      <c r="AN559">
        <v>1.3714292749147401</v>
      </c>
      <c r="AO559">
        <v>148</v>
      </c>
      <c r="AP559">
        <v>8.201892744479496E-3</v>
      </c>
      <c r="AQ559">
        <v>10.52</v>
      </c>
      <c r="AR559">
        <v>1.6514139700180923</v>
      </c>
      <c r="AS559">
        <v>59534.860000000102</v>
      </c>
      <c r="AT559">
        <v>0.63194287566673435</v>
      </c>
      <c r="AU559">
        <v>24046642.039999999</v>
      </c>
    </row>
    <row r="560" spans="1:47" ht="15" x14ac:dyDescent="0.25">
      <c r="A560" t="s">
        <v>1338</v>
      </c>
      <c r="B560" t="s">
        <v>314</v>
      </c>
      <c r="C560" t="s">
        <v>192</v>
      </c>
      <c r="D560"/>
      <c r="E560">
        <v>73.528000000000006</v>
      </c>
      <c r="F560" t="s">
        <v>1542</v>
      </c>
      <c r="G560">
        <v>5687392</v>
      </c>
      <c r="H560">
        <v>0.33446169101589823</v>
      </c>
      <c r="I560">
        <v>5687392</v>
      </c>
      <c r="J560">
        <v>0</v>
      </c>
      <c r="K560">
        <v>0.59401447799296048</v>
      </c>
      <c r="L560" s="126">
        <v>50317.107199999999</v>
      </c>
      <c r="M560">
        <v>23338</v>
      </c>
      <c r="N560">
        <v>35</v>
      </c>
      <c r="O560">
        <v>734.64</v>
      </c>
      <c r="P560">
        <v>274.69</v>
      </c>
      <c r="Q560">
        <v>-304.03000000000003</v>
      </c>
      <c r="R560">
        <v>13259</v>
      </c>
      <c r="S560">
        <v>4822.8832780000002</v>
      </c>
      <c r="T560">
        <v>6629.7917327836603</v>
      </c>
      <c r="U560">
        <v>0.99840463192731599</v>
      </c>
      <c r="V560">
        <v>0.160601319657316</v>
      </c>
      <c r="W560">
        <v>3.31359709095576E-3</v>
      </c>
      <c r="X560">
        <v>9645.3000000000011</v>
      </c>
      <c r="Y560">
        <v>352.15000000000003</v>
      </c>
      <c r="Z560">
        <v>50245.051824506605</v>
      </c>
      <c r="AA560">
        <v>12.4122340425532</v>
      </c>
      <c r="AB560">
        <v>13.695536782621042</v>
      </c>
      <c r="AC560">
        <v>43</v>
      </c>
      <c r="AD560">
        <v>112.16007623255814</v>
      </c>
      <c r="AE560">
        <v>0.31009999999999999</v>
      </c>
      <c r="AF560">
        <v>0.10571357834839468</v>
      </c>
      <c r="AG560">
        <v>0.17309343546175771</v>
      </c>
      <c r="AH560">
        <v>0.28625164123382485</v>
      </c>
      <c r="AI560">
        <v>175.44981937669857</v>
      </c>
      <c r="AJ560">
        <v>9.194112605681573</v>
      </c>
      <c r="AK560">
        <v>1.5893119145707619</v>
      </c>
      <c r="AL560">
        <v>4.5658873352289246</v>
      </c>
      <c r="AM560">
        <v>1</v>
      </c>
      <c r="AN560">
        <v>1.1035787011548099</v>
      </c>
      <c r="AO560">
        <v>16</v>
      </c>
      <c r="AP560">
        <v>0.22134535888763623</v>
      </c>
      <c r="AQ560">
        <v>149.25</v>
      </c>
      <c r="AR560">
        <v>5.486021412100885</v>
      </c>
      <c r="AS560">
        <v>-303798.67000000039</v>
      </c>
      <c r="AT560">
        <v>0.81372485581435205</v>
      </c>
      <c r="AU560">
        <v>63946449.390000001</v>
      </c>
    </row>
    <row r="561" spans="1:47" ht="15" x14ac:dyDescent="0.25">
      <c r="A561" t="s">
        <v>1339</v>
      </c>
      <c r="B561" t="s">
        <v>765</v>
      </c>
      <c r="C561" t="s">
        <v>119</v>
      </c>
      <c r="D561"/>
      <c r="E561">
        <v>94.34</v>
      </c>
      <c r="F561" t="s">
        <v>1542</v>
      </c>
      <c r="G561">
        <v>478833</v>
      </c>
      <c r="H561">
        <v>0.30736603035207816</v>
      </c>
      <c r="I561">
        <v>541429</v>
      </c>
      <c r="J561">
        <v>9.3840966678429179E-3</v>
      </c>
      <c r="K561">
        <v>0.70635728537806242</v>
      </c>
      <c r="L561" s="126">
        <v>112480.92939999999</v>
      </c>
      <c r="M561">
        <v>38479</v>
      </c>
      <c r="N561">
        <v>0</v>
      </c>
      <c r="O561">
        <v>51.82</v>
      </c>
      <c r="P561">
        <v>0</v>
      </c>
      <c r="Q561">
        <v>9.6599999999999966</v>
      </c>
      <c r="R561">
        <v>9488</v>
      </c>
      <c r="S561">
        <v>2071.9503110000001</v>
      </c>
      <c r="T561">
        <v>2337.6241670130798</v>
      </c>
      <c r="U561">
        <v>0.35907308155518802</v>
      </c>
      <c r="V561">
        <v>8.8871925172340702E-2</v>
      </c>
      <c r="W561">
        <v>0</v>
      </c>
      <c r="X561">
        <v>8409.7000000000007</v>
      </c>
      <c r="Y561">
        <v>120.5</v>
      </c>
      <c r="Z561">
        <v>55585.743568464699</v>
      </c>
      <c r="AA561">
        <v>10.968</v>
      </c>
      <c r="AB561">
        <v>17.194608390041495</v>
      </c>
      <c r="AC561">
        <v>11</v>
      </c>
      <c r="AD561">
        <v>188.35911918181819</v>
      </c>
      <c r="AE561">
        <v>0.47620000000000001</v>
      </c>
      <c r="AF561">
        <v>0.14161558491335829</v>
      </c>
      <c r="AG561">
        <v>0.17396980855423214</v>
      </c>
      <c r="AH561">
        <v>0.32087499036136446</v>
      </c>
      <c r="AI561">
        <v>169.44518318615218</v>
      </c>
      <c r="AJ561">
        <v>5.4630402014344233</v>
      </c>
      <c r="AK561">
        <v>0.87222210195908645</v>
      </c>
      <c r="AL561">
        <v>3.638276100739998</v>
      </c>
      <c r="AM561">
        <v>0</v>
      </c>
      <c r="AN561">
        <v>1.3214508828340901</v>
      </c>
      <c r="AO561">
        <v>196</v>
      </c>
      <c r="AP561">
        <v>7.7903682719546738E-3</v>
      </c>
      <c r="AQ561">
        <v>6.99</v>
      </c>
      <c r="AR561">
        <v>3.2585227008502073</v>
      </c>
      <c r="AS561">
        <v>58178.410000000033</v>
      </c>
      <c r="AT561">
        <v>0.45387993219431344</v>
      </c>
      <c r="AU561">
        <v>19658655.02</v>
      </c>
    </row>
    <row r="562" spans="1:47" ht="15" x14ac:dyDescent="0.25">
      <c r="A562" t="s">
        <v>1340</v>
      </c>
      <c r="B562" t="s">
        <v>315</v>
      </c>
      <c r="C562" t="s">
        <v>109</v>
      </c>
      <c r="D562"/>
      <c r="E562">
        <v>70.802999999999997</v>
      </c>
      <c r="F562" t="s">
        <v>1542</v>
      </c>
      <c r="G562">
        <v>1029075</v>
      </c>
      <c r="H562">
        <v>0.53968579339367029</v>
      </c>
      <c r="I562">
        <v>439713</v>
      </c>
      <c r="J562">
        <v>0</v>
      </c>
      <c r="K562">
        <v>0.59559216208317434</v>
      </c>
      <c r="L562" s="126">
        <v>188899.65470000001</v>
      </c>
      <c r="M562">
        <v>26616</v>
      </c>
      <c r="N562">
        <v>1</v>
      </c>
      <c r="O562">
        <v>495.71000000000004</v>
      </c>
      <c r="P562">
        <v>132.78</v>
      </c>
      <c r="Q562">
        <v>-50.63</v>
      </c>
      <c r="R562">
        <v>18066.600000000002</v>
      </c>
      <c r="S562">
        <v>1537.3146509999999</v>
      </c>
      <c r="T562">
        <v>2076.9928167944499</v>
      </c>
      <c r="U562">
        <v>0.54846340497147805</v>
      </c>
      <c r="V562">
        <v>0.23052276888760401</v>
      </c>
      <c r="W562">
        <v>8.34782260850254E-4</v>
      </c>
      <c r="X562">
        <v>13372.300000000001</v>
      </c>
      <c r="Y562">
        <v>105</v>
      </c>
      <c r="Z562">
        <v>60762.419047619005</v>
      </c>
      <c r="AA562">
        <v>5.3523809523809502</v>
      </c>
      <c r="AB562">
        <v>14.641091914285713</v>
      </c>
      <c r="AC562">
        <v>28</v>
      </c>
      <c r="AD562">
        <v>54.904094678571425</v>
      </c>
      <c r="AE562">
        <v>0.68669999999999998</v>
      </c>
      <c r="AF562">
        <v>0.11848699608591144</v>
      </c>
      <c r="AG562">
        <v>0.12348872709897381</v>
      </c>
      <c r="AH562">
        <v>0.25089508257538873</v>
      </c>
      <c r="AI562">
        <v>289.34675130472039</v>
      </c>
      <c r="AJ562">
        <v>7.772470971208385</v>
      </c>
      <c r="AK562">
        <v>1.3530910014680195</v>
      </c>
      <c r="AL562">
        <v>2.7548268389022903</v>
      </c>
      <c r="AM562">
        <v>1.9</v>
      </c>
      <c r="AN562">
        <v>0.90817676979119</v>
      </c>
      <c r="AO562">
        <v>8</v>
      </c>
      <c r="AP562">
        <v>0.26344086021505375</v>
      </c>
      <c r="AQ562">
        <v>83</v>
      </c>
      <c r="AR562">
        <v>2.9581742047205442</v>
      </c>
      <c r="AS562">
        <v>-267028.23999999987</v>
      </c>
      <c r="AT562">
        <v>0.7410288087109661</v>
      </c>
      <c r="AU562">
        <v>27774119.02</v>
      </c>
    </row>
    <row r="563" spans="1:47" ht="15" x14ac:dyDescent="0.25">
      <c r="A563" t="s">
        <v>1341</v>
      </c>
      <c r="B563" t="s">
        <v>316</v>
      </c>
      <c r="C563" t="s">
        <v>317</v>
      </c>
      <c r="D563"/>
      <c r="E563">
        <v>85.933999999999997</v>
      </c>
      <c r="F563" t="s">
        <v>1540</v>
      </c>
      <c r="G563">
        <v>1688921</v>
      </c>
      <c r="H563">
        <v>0.16424552994396369</v>
      </c>
      <c r="I563">
        <v>1851289</v>
      </c>
      <c r="J563">
        <v>2.1268051013624105E-3</v>
      </c>
      <c r="K563">
        <v>0.65870659934403342</v>
      </c>
      <c r="L563" s="126">
        <v>84349.267800000001</v>
      </c>
      <c r="M563">
        <v>26999</v>
      </c>
      <c r="N563">
        <v>15</v>
      </c>
      <c r="O563">
        <v>62.940000000000005</v>
      </c>
      <c r="P563">
        <v>0</v>
      </c>
      <c r="Q563">
        <v>-122.35999999999999</v>
      </c>
      <c r="R563">
        <v>8871.9</v>
      </c>
      <c r="S563">
        <v>2163.1884340000001</v>
      </c>
      <c r="T563">
        <v>2807.6607087370103</v>
      </c>
      <c r="U563">
        <v>0.59677045869412204</v>
      </c>
      <c r="V563">
        <v>0.177948600292858</v>
      </c>
      <c r="W563">
        <v>4.4817089660900101E-3</v>
      </c>
      <c r="X563">
        <v>6835.4000000000005</v>
      </c>
      <c r="Y563">
        <v>140.5</v>
      </c>
      <c r="Z563">
        <v>43640.049822064102</v>
      </c>
      <c r="AA563">
        <v>10.3333333333333</v>
      </c>
      <c r="AB563">
        <v>15.396358960854094</v>
      </c>
      <c r="AC563">
        <v>24</v>
      </c>
      <c r="AD563">
        <v>90.132851416666668</v>
      </c>
      <c r="AE563">
        <v>0.59809999999999997</v>
      </c>
      <c r="AF563">
        <v>0.11024443644193117</v>
      </c>
      <c r="AG563">
        <v>0.13780733398113737</v>
      </c>
      <c r="AH563">
        <v>0.25184159914209869</v>
      </c>
      <c r="AI563">
        <v>181.65037951566634</v>
      </c>
      <c r="AJ563">
        <v>4.6542046703856021</v>
      </c>
      <c r="AK563">
        <v>0.97574952156032413</v>
      </c>
      <c r="AL563">
        <v>2.6880360051305026</v>
      </c>
      <c r="AM563">
        <v>2.5</v>
      </c>
      <c r="AN563">
        <v>1.3803451400784501</v>
      </c>
      <c r="AO563">
        <v>5</v>
      </c>
      <c r="AP563">
        <v>0</v>
      </c>
      <c r="AQ563">
        <v>218.2</v>
      </c>
      <c r="AR563">
        <v>3.2860272369400998</v>
      </c>
      <c r="AS563">
        <v>84765.100000000093</v>
      </c>
      <c r="AT563">
        <v>0.5601145578856831</v>
      </c>
      <c r="AU563">
        <v>19191501.210000001</v>
      </c>
    </row>
    <row r="564" spans="1:47" ht="15" x14ac:dyDescent="0.25">
      <c r="A564" t="s">
        <v>1342</v>
      </c>
      <c r="B564" t="s">
        <v>581</v>
      </c>
      <c r="C564" t="s">
        <v>237</v>
      </c>
      <c r="D564"/>
      <c r="E564">
        <v>89.997</v>
      </c>
      <c r="F564" t="s">
        <v>1542</v>
      </c>
      <c r="G564">
        <v>1157421</v>
      </c>
      <c r="H564">
        <v>0.33834766053289361</v>
      </c>
      <c r="I564">
        <v>1126185</v>
      </c>
      <c r="J564">
        <v>0</v>
      </c>
      <c r="K564">
        <v>0.8278966963163108</v>
      </c>
      <c r="L564" s="126">
        <v>105969.2776</v>
      </c>
      <c r="M564">
        <v>31869</v>
      </c>
      <c r="N564">
        <v>35</v>
      </c>
      <c r="O564">
        <v>301.44999999999987</v>
      </c>
      <c r="P564">
        <v>0</v>
      </c>
      <c r="Q564">
        <v>-87.47</v>
      </c>
      <c r="R564">
        <v>11640</v>
      </c>
      <c r="S564">
        <v>6951.0735379999996</v>
      </c>
      <c r="T564">
        <v>8595.9021668179994</v>
      </c>
      <c r="U564">
        <v>0.55795095790569105</v>
      </c>
      <c r="V564">
        <v>0.126636372667879</v>
      </c>
      <c r="W564">
        <v>9.1227980330424799E-3</v>
      </c>
      <c r="X564">
        <v>9412.6</v>
      </c>
      <c r="Y564">
        <v>424.92</v>
      </c>
      <c r="Z564">
        <v>65282.692189118003</v>
      </c>
      <c r="AA564">
        <v>14.116173120728901</v>
      </c>
      <c r="AB564">
        <v>16.358546404028992</v>
      </c>
      <c r="AC564">
        <v>39</v>
      </c>
      <c r="AD564">
        <v>178.23265482051281</v>
      </c>
      <c r="AE564">
        <v>0.7752</v>
      </c>
      <c r="AF564">
        <v>0.12227537412129882</v>
      </c>
      <c r="AG564">
        <v>0.16041392332629642</v>
      </c>
      <c r="AH564">
        <v>0.28805366657631493</v>
      </c>
      <c r="AI564">
        <v>141.64387624696138</v>
      </c>
      <c r="AJ564">
        <v>8.2330504470447714</v>
      </c>
      <c r="AK564">
        <v>1.4326743870718086</v>
      </c>
      <c r="AL564">
        <v>3.7739839240607895</v>
      </c>
      <c r="AM564">
        <v>3.2</v>
      </c>
      <c r="AN564">
        <v>0.69508646993299295</v>
      </c>
      <c r="AO564">
        <v>19</v>
      </c>
      <c r="AP564">
        <v>4.9833887043189369E-2</v>
      </c>
      <c r="AQ564">
        <v>114.37</v>
      </c>
      <c r="AR564">
        <v>4.7309300968912611</v>
      </c>
      <c r="AS564">
        <v>-233931.37000000011</v>
      </c>
      <c r="AT564">
        <v>0.44794839317987123</v>
      </c>
      <c r="AU564">
        <v>80910207.280000001</v>
      </c>
    </row>
    <row r="565" spans="1:47" ht="15" x14ac:dyDescent="0.25">
      <c r="A565" t="s">
        <v>1343</v>
      </c>
      <c r="B565" t="s">
        <v>695</v>
      </c>
      <c r="C565" t="s">
        <v>250</v>
      </c>
      <c r="D565"/>
      <c r="E565">
        <v>87.103000000000009</v>
      </c>
      <c r="F565" t="s">
        <v>1538</v>
      </c>
      <c r="G565">
        <v>930895</v>
      </c>
      <c r="H565">
        <v>0.29177920605558122</v>
      </c>
      <c r="I565">
        <v>628240</v>
      </c>
      <c r="J565">
        <v>5.3211439966483354E-3</v>
      </c>
      <c r="K565">
        <v>0.64810471228327604</v>
      </c>
      <c r="L565" s="126">
        <v>60281.530400000003</v>
      </c>
      <c r="M565">
        <v>29678</v>
      </c>
      <c r="N565">
        <v>12</v>
      </c>
      <c r="O565">
        <v>27.860000000000003</v>
      </c>
      <c r="P565">
        <v>0</v>
      </c>
      <c r="Q565">
        <v>121.22000000000001</v>
      </c>
      <c r="R565">
        <v>10005.5</v>
      </c>
      <c r="S565">
        <v>1484.8946329999999</v>
      </c>
      <c r="T565">
        <v>1853.4164668322301</v>
      </c>
      <c r="U565">
        <v>0.50344043098174496</v>
      </c>
      <c r="V565">
        <v>0.15127876416804301</v>
      </c>
      <c r="W565">
        <v>0</v>
      </c>
      <c r="X565">
        <v>8016.1</v>
      </c>
      <c r="Y565">
        <v>81.5</v>
      </c>
      <c r="Z565">
        <v>54150.2640490798</v>
      </c>
      <c r="AA565">
        <v>12.097560975609799</v>
      </c>
      <c r="AB565">
        <v>18.219566049079752</v>
      </c>
      <c r="AC565">
        <v>11.5</v>
      </c>
      <c r="AD565">
        <v>129.12127243478261</v>
      </c>
      <c r="AE565">
        <v>0.73099999999999998</v>
      </c>
      <c r="AF565">
        <v>0.1125933029083732</v>
      </c>
      <c r="AG565">
        <v>0.17876187080363976</v>
      </c>
      <c r="AH565">
        <v>0.29644711099615001</v>
      </c>
      <c r="AI565">
        <v>177.94528589962249</v>
      </c>
      <c r="AJ565">
        <v>6.9453655148923295</v>
      </c>
      <c r="AK565">
        <v>2.1668290126026566</v>
      </c>
      <c r="AL565">
        <v>3.5395672330923817</v>
      </c>
      <c r="AM565">
        <v>1.5</v>
      </c>
      <c r="AN565">
        <v>1.6929802628007899</v>
      </c>
      <c r="AO565">
        <v>112</v>
      </c>
      <c r="AP565">
        <v>0</v>
      </c>
      <c r="AQ565">
        <v>8.09</v>
      </c>
      <c r="AR565">
        <v>4.3318378642542168</v>
      </c>
      <c r="AS565">
        <v>-47690.699999999953</v>
      </c>
      <c r="AT565">
        <v>0.53575817890672139</v>
      </c>
      <c r="AU565">
        <v>14857107.720000001</v>
      </c>
    </row>
    <row r="566" spans="1:47" ht="15" x14ac:dyDescent="0.25">
      <c r="A566" t="s">
        <v>1344</v>
      </c>
      <c r="B566" t="s">
        <v>660</v>
      </c>
      <c r="C566" t="s">
        <v>210</v>
      </c>
      <c r="D566"/>
      <c r="E566">
        <v>91.311999999999998</v>
      </c>
      <c r="F566" t="s">
        <v>1538</v>
      </c>
      <c r="G566">
        <v>-49391</v>
      </c>
      <c r="H566">
        <v>7.4041110352610309E-2</v>
      </c>
      <c r="I566">
        <v>-385525</v>
      </c>
      <c r="J566">
        <v>1.0134757834732801E-2</v>
      </c>
      <c r="K566">
        <v>0.69403610711772989</v>
      </c>
      <c r="L566" s="126">
        <v>128345.101</v>
      </c>
      <c r="M566">
        <v>37310</v>
      </c>
      <c r="N566">
        <v>75</v>
      </c>
      <c r="O566">
        <v>50.98</v>
      </c>
      <c r="P566">
        <v>0</v>
      </c>
      <c r="Q566">
        <v>-19.190000000000012</v>
      </c>
      <c r="R566">
        <v>9304.3000000000011</v>
      </c>
      <c r="S566">
        <v>1075.603844</v>
      </c>
      <c r="T566">
        <v>1287.5921991744101</v>
      </c>
      <c r="U566">
        <v>0.35667096965116502</v>
      </c>
      <c r="V566">
        <v>0.13806582677106899</v>
      </c>
      <c r="W566">
        <v>0</v>
      </c>
      <c r="X566">
        <v>7772.4000000000005</v>
      </c>
      <c r="Y566">
        <v>79.05</v>
      </c>
      <c r="Z566">
        <v>52778.693232131605</v>
      </c>
      <c r="AA566">
        <v>12.133333333333299</v>
      </c>
      <c r="AB566">
        <v>13.606626742567995</v>
      </c>
      <c r="AC566">
        <v>12</v>
      </c>
      <c r="AD566">
        <v>89.63365366666666</v>
      </c>
      <c r="AE566">
        <v>0.89700000000000002</v>
      </c>
      <c r="AF566">
        <v>0.12295359527991771</v>
      </c>
      <c r="AG566">
        <v>0.14503562657980718</v>
      </c>
      <c r="AH566">
        <v>0.27224341104259209</v>
      </c>
      <c r="AI566">
        <v>189.72412672039502</v>
      </c>
      <c r="AJ566">
        <v>6.1121020444165666</v>
      </c>
      <c r="AK566">
        <v>0.83725601270164851</v>
      </c>
      <c r="AL566">
        <v>2.5022139188897818</v>
      </c>
      <c r="AM566">
        <v>0.5</v>
      </c>
      <c r="AN566">
        <v>0.82696625901991105</v>
      </c>
      <c r="AO566">
        <v>56</v>
      </c>
      <c r="AP566">
        <v>4.8154093097913325E-2</v>
      </c>
      <c r="AQ566">
        <v>10.09</v>
      </c>
      <c r="AR566">
        <v>3.2716250586190725</v>
      </c>
      <c r="AS566">
        <v>40363.800000000047</v>
      </c>
      <c r="AT566">
        <v>0.43977364422864806</v>
      </c>
      <c r="AU566">
        <v>10007734.74</v>
      </c>
    </row>
    <row r="567" spans="1:47" ht="15" x14ac:dyDescent="0.25">
      <c r="A567" t="s">
        <v>1345</v>
      </c>
      <c r="B567" t="s">
        <v>391</v>
      </c>
      <c r="C567" t="s">
        <v>392</v>
      </c>
      <c r="D567"/>
      <c r="E567">
        <v>96.466000000000008</v>
      </c>
      <c r="F567" t="s">
        <v>1538</v>
      </c>
      <c r="G567">
        <v>1753877</v>
      </c>
      <c r="H567">
        <v>0.27541548126750032</v>
      </c>
      <c r="I567">
        <v>1805667</v>
      </c>
      <c r="J567">
        <v>0</v>
      </c>
      <c r="K567">
        <v>0.69756590715108879</v>
      </c>
      <c r="L567" s="126">
        <v>105761.7844</v>
      </c>
      <c r="M567">
        <v>34320</v>
      </c>
      <c r="N567">
        <v>41</v>
      </c>
      <c r="O567">
        <v>24.11</v>
      </c>
      <c r="P567">
        <v>0</v>
      </c>
      <c r="Q567">
        <v>20.669999999999987</v>
      </c>
      <c r="R567">
        <v>9091.4</v>
      </c>
      <c r="S567">
        <v>1807.532537</v>
      </c>
      <c r="T567">
        <v>2107.0066798438702</v>
      </c>
      <c r="U567">
        <v>0.36768117828907398</v>
      </c>
      <c r="V567">
        <v>9.8460835618141895E-2</v>
      </c>
      <c r="W567">
        <v>2.8043979824635398E-2</v>
      </c>
      <c r="X567">
        <v>7799.2</v>
      </c>
      <c r="Y567">
        <v>113.83</v>
      </c>
      <c r="Z567">
        <v>55765.8987086005</v>
      </c>
      <c r="AA567">
        <v>11.4094488188976</v>
      </c>
      <c r="AB567">
        <v>15.879228120882019</v>
      </c>
      <c r="AC567">
        <v>15.06</v>
      </c>
      <c r="AD567">
        <v>120.02208081009296</v>
      </c>
      <c r="AE567">
        <v>0.27689999999999998</v>
      </c>
      <c r="AF567">
        <v>0.11175864070330566</v>
      </c>
      <c r="AG567">
        <v>0.14842252604753725</v>
      </c>
      <c r="AH567">
        <v>0.26631513437280091</v>
      </c>
      <c r="AI567">
        <v>186.02873979689804</v>
      </c>
      <c r="AJ567">
        <v>4.5767475977909484</v>
      </c>
      <c r="AK567">
        <v>1.7735172028204953</v>
      </c>
      <c r="AL567">
        <v>1.9741182086107782</v>
      </c>
      <c r="AM567">
        <v>1.5</v>
      </c>
      <c r="AN567">
        <v>1.3907051987302601</v>
      </c>
      <c r="AO567">
        <v>55</v>
      </c>
      <c r="AP567">
        <v>3.1645569620253167E-2</v>
      </c>
      <c r="AQ567">
        <v>17.13</v>
      </c>
      <c r="AR567">
        <v>3.0281709120584592</v>
      </c>
      <c r="AS567">
        <v>-12441.570000000065</v>
      </c>
      <c r="AT567">
        <v>0.56223361668623484</v>
      </c>
      <c r="AU567">
        <v>16432915.710000001</v>
      </c>
    </row>
    <row r="568" spans="1:47" ht="15" x14ac:dyDescent="0.25">
      <c r="A568" t="s">
        <v>1346</v>
      </c>
      <c r="B568" t="s">
        <v>651</v>
      </c>
      <c r="C568" t="s">
        <v>649</v>
      </c>
      <c r="D568"/>
      <c r="E568">
        <v>88.126000000000005</v>
      </c>
      <c r="F568" t="s">
        <v>1542</v>
      </c>
      <c r="G568">
        <v>1289881</v>
      </c>
      <c r="H568">
        <v>0.32851624952702829</v>
      </c>
      <c r="I568">
        <v>269959</v>
      </c>
      <c r="J568">
        <v>7.2156177527697304E-2</v>
      </c>
      <c r="K568">
        <v>0.60972084114029856</v>
      </c>
      <c r="L568" s="126">
        <v>91603.323099999994</v>
      </c>
      <c r="M568">
        <v>34228</v>
      </c>
      <c r="N568">
        <v>0</v>
      </c>
      <c r="O568">
        <v>36.74</v>
      </c>
      <c r="P568">
        <v>0</v>
      </c>
      <c r="Q568">
        <v>-14.740000000000009</v>
      </c>
      <c r="R568">
        <v>9142.1</v>
      </c>
      <c r="S568">
        <v>1844.6364490000001</v>
      </c>
      <c r="T568">
        <v>2357.6791421096204</v>
      </c>
      <c r="U568">
        <v>0.86073551775513002</v>
      </c>
      <c r="V568">
        <v>0.124744212944911</v>
      </c>
      <c r="W568">
        <v>0</v>
      </c>
      <c r="X568">
        <v>7152.7</v>
      </c>
      <c r="Y568">
        <v>99</v>
      </c>
      <c r="Z568">
        <v>54201.313131313094</v>
      </c>
      <c r="AA568">
        <v>10.141414141414099</v>
      </c>
      <c r="AB568">
        <v>18.632691404040404</v>
      </c>
      <c r="AC568">
        <v>12</v>
      </c>
      <c r="AD568">
        <v>153.71970408333334</v>
      </c>
      <c r="AE568">
        <v>0.63129999999999997</v>
      </c>
      <c r="AF568">
        <v>0.1127636445543809</v>
      </c>
      <c r="AG568">
        <v>0.18230672398479567</v>
      </c>
      <c r="AH568">
        <v>0.29802865476478746</v>
      </c>
      <c r="AI568">
        <v>184.86027432931851</v>
      </c>
      <c r="AJ568">
        <v>4.6705983870967742</v>
      </c>
      <c r="AK568">
        <v>1.1451367155425221</v>
      </c>
      <c r="AL568">
        <v>2.7770063343108506</v>
      </c>
      <c r="AM568">
        <v>0.5</v>
      </c>
      <c r="AN568">
        <v>1.4869824121450099</v>
      </c>
      <c r="AO568">
        <v>119</v>
      </c>
      <c r="AP568">
        <v>1.5479876160990713E-3</v>
      </c>
      <c r="AQ568">
        <v>10.19</v>
      </c>
      <c r="AR568">
        <v>4.0571655130325857</v>
      </c>
      <c r="AS568">
        <v>-89902.329999999958</v>
      </c>
      <c r="AT568">
        <v>0.70129145419362671</v>
      </c>
      <c r="AU568">
        <v>16863865.780000001</v>
      </c>
    </row>
    <row r="569" spans="1:47" ht="15" x14ac:dyDescent="0.25">
      <c r="A569" t="s">
        <v>1347</v>
      </c>
      <c r="B569" t="s">
        <v>762</v>
      </c>
      <c r="C569" t="s">
        <v>183</v>
      </c>
      <c r="D569"/>
      <c r="E569">
        <v>101.29100000000001</v>
      </c>
      <c r="F569" t="s">
        <v>1538</v>
      </c>
      <c r="G569">
        <v>1985886</v>
      </c>
      <c r="H569">
        <v>0.70033386407274956</v>
      </c>
      <c r="I569">
        <v>1902454</v>
      </c>
      <c r="J569">
        <v>0</v>
      </c>
      <c r="K569">
        <v>0.68110299664774299</v>
      </c>
      <c r="L569" s="126">
        <v>166971.3474</v>
      </c>
      <c r="M569">
        <v>44442</v>
      </c>
      <c r="N569">
        <v>91</v>
      </c>
      <c r="O569">
        <v>27.759999999999998</v>
      </c>
      <c r="P569">
        <v>0</v>
      </c>
      <c r="Q569">
        <v>99.449999999999989</v>
      </c>
      <c r="R569">
        <v>8763.2000000000007</v>
      </c>
      <c r="S569">
        <v>1422.8439960000001</v>
      </c>
      <c r="T569">
        <v>1596.8780375309102</v>
      </c>
      <c r="U569">
        <v>0.19724652441798701</v>
      </c>
      <c r="V569">
        <v>9.7415113244783302E-2</v>
      </c>
      <c r="W569">
        <v>7.3998885539100197E-3</v>
      </c>
      <c r="X569">
        <v>7808.2</v>
      </c>
      <c r="Y569">
        <v>80.66</v>
      </c>
      <c r="Z569">
        <v>58185.039176791499</v>
      </c>
      <c r="AA569">
        <v>12.337078651685401</v>
      </c>
      <c r="AB569">
        <v>17.640019786759236</v>
      </c>
      <c r="AC569">
        <v>8.75</v>
      </c>
      <c r="AD569">
        <v>162.61074240000002</v>
      </c>
      <c r="AE569">
        <v>0.55379999999999996</v>
      </c>
      <c r="AF569">
        <v>0.12586698414380107</v>
      </c>
      <c r="AG569">
        <v>0.14760951911649395</v>
      </c>
      <c r="AH569">
        <v>0.27511167739335257</v>
      </c>
      <c r="AI569">
        <v>148.7710533235437</v>
      </c>
      <c r="AJ569">
        <v>3.6176349927720404</v>
      </c>
      <c r="AK569">
        <v>0.96283147044095274</v>
      </c>
      <c r="AL569">
        <v>2.165018046277837</v>
      </c>
      <c r="AM569">
        <v>2.2799999999999998</v>
      </c>
      <c r="AN569">
        <v>1.1896305639459599</v>
      </c>
      <c r="AO569">
        <v>50</v>
      </c>
      <c r="AP569">
        <v>6.3623789764868599E-2</v>
      </c>
      <c r="AQ569">
        <v>10.24</v>
      </c>
      <c r="AR569">
        <v>2.654994177625039</v>
      </c>
      <c r="AS569">
        <v>7663.679999999993</v>
      </c>
      <c r="AT569">
        <v>0.25232328187486458</v>
      </c>
      <c r="AU569">
        <v>12468700</v>
      </c>
    </row>
    <row r="570" spans="1:47" ht="15" x14ac:dyDescent="0.25">
      <c r="A570" t="s">
        <v>1348</v>
      </c>
      <c r="B570" t="s">
        <v>642</v>
      </c>
      <c r="C570" t="s">
        <v>384</v>
      </c>
      <c r="D570"/>
      <c r="E570">
        <v>96.707999999999998</v>
      </c>
      <c r="F570" t="s">
        <v>1538</v>
      </c>
      <c r="G570">
        <v>963686</v>
      </c>
      <c r="H570">
        <v>0.70412402201434343</v>
      </c>
      <c r="I570">
        <v>963868</v>
      </c>
      <c r="J570">
        <v>0</v>
      </c>
      <c r="K570">
        <v>0.60653263193454543</v>
      </c>
      <c r="L570" s="126">
        <v>172623.08429999999</v>
      </c>
      <c r="M570">
        <v>36634</v>
      </c>
      <c r="N570">
        <v>39</v>
      </c>
      <c r="O570">
        <v>17.009999999999998</v>
      </c>
      <c r="P570">
        <v>0</v>
      </c>
      <c r="Q570">
        <v>16.310000000000002</v>
      </c>
      <c r="R570">
        <v>11856.5</v>
      </c>
      <c r="S570">
        <v>918.43291699999997</v>
      </c>
      <c r="T570">
        <v>1125.00520578177</v>
      </c>
      <c r="U570">
        <v>0.41296383761907401</v>
      </c>
      <c r="V570">
        <v>0.16540600210216599</v>
      </c>
      <c r="W570">
        <v>0</v>
      </c>
      <c r="X570">
        <v>9679.4</v>
      </c>
      <c r="Y570">
        <v>59</v>
      </c>
      <c r="Z570">
        <v>49441.7457627119</v>
      </c>
      <c r="AA570">
        <v>11.728813559321999</v>
      </c>
      <c r="AB570">
        <v>15.566659610169491</v>
      </c>
      <c r="AC570">
        <v>8</v>
      </c>
      <c r="AD570">
        <v>114.804114625</v>
      </c>
      <c r="AE570">
        <v>0.432</v>
      </c>
      <c r="AF570">
        <v>0.11229585120783107</v>
      </c>
      <c r="AG570">
        <v>0.16150179485828414</v>
      </c>
      <c r="AH570">
        <v>0.27880910895165123</v>
      </c>
      <c r="AI570">
        <v>279.79615630435859</v>
      </c>
      <c r="AJ570">
        <v>5.3830406967241826</v>
      </c>
      <c r="AK570">
        <v>1.2803025208775987</v>
      </c>
      <c r="AL570">
        <v>1.8965078957404251</v>
      </c>
      <c r="AM570">
        <v>0.5</v>
      </c>
      <c r="AN570">
        <v>1.8761775203845701</v>
      </c>
      <c r="AO570">
        <v>176</v>
      </c>
      <c r="AP570">
        <v>1.8581081081081082E-2</v>
      </c>
      <c r="AQ570">
        <v>3.2</v>
      </c>
      <c r="AR570">
        <v>2.7165164743360233</v>
      </c>
      <c r="AS570">
        <v>-127675.41999999998</v>
      </c>
      <c r="AT570">
        <v>0.71075172252104479</v>
      </c>
      <c r="AU570">
        <v>10889419.119999999</v>
      </c>
    </row>
    <row r="571" spans="1:47" ht="15" x14ac:dyDescent="0.25">
      <c r="A571" t="s">
        <v>1349</v>
      </c>
      <c r="B571" t="s">
        <v>414</v>
      </c>
      <c r="C571" t="s">
        <v>282</v>
      </c>
      <c r="D571"/>
      <c r="E571">
        <v>93.198999999999998</v>
      </c>
      <c r="F571" t="s">
        <v>1538</v>
      </c>
      <c r="G571">
        <v>684355</v>
      </c>
      <c r="H571">
        <v>0.53934900087207638</v>
      </c>
      <c r="I571">
        <v>684355</v>
      </c>
      <c r="J571">
        <v>0</v>
      </c>
      <c r="K571">
        <v>0.62086066278106344</v>
      </c>
      <c r="L571" s="126">
        <v>137168.7133</v>
      </c>
      <c r="M571">
        <v>39774</v>
      </c>
      <c r="N571">
        <v>12</v>
      </c>
      <c r="O571">
        <v>5.93</v>
      </c>
      <c r="P571">
        <v>0</v>
      </c>
      <c r="Q571">
        <v>7.029999999999994</v>
      </c>
      <c r="R571">
        <v>11487</v>
      </c>
      <c r="S571">
        <v>524.82483400000001</v>
      </c>
      <c r="T571">
        <v>625.23868362444398</v>
      </c>
      <c r="U571">
        <v>0.34774122750448999</v>
      </c>
      <c r="V571">
        <v>0.115777101355688</v>
      </c>
      <c r="W571">
        <v>0</v>
      </c>
      <c r="X571">
        <v>9642.1</v>
      </c>
      <c r="Y571">
        <v>38.29</v>
      </c>
      <c r="Z571">
        <v>46605.588926612705</v>
      </c>
      <c r="AA571">
        <v>14.700000000000001</v>
      </c>
      <c r="AB571">
        <v>13.706577017498041</v>
      </c>
      <c r="AC571">
        <v>5</v>
      </c>
      <c r="AD571">
        <v>104.9649668</v>
      </c>
      <c r="AE571">
        <v>0.54259999999999997</v>
      </c>
      <c r="AF571">
        <v>0.11903306024132257</v>
      </c>
      <c r="AG571">
        <v>0.16238330140758564</v>
      </c>
      <c r="AH571">
        <v>0.28833387530689508</v>
      </c>
      <c r="AI571">
        <v>257.8403140122748</v>
      </c>
      <c r="AJ571">
        <v>6.0112191751465041</v>
      </c>
      <c r="AK571">
        <v>1.0564110522387509</v>
      </c>
      <c r="AL571">
        <v>2.2691574847954126</v>
      </c>
      <c r="AM571">
        <v>5.9</v>
      </c>
      <c r="AN571">
        <v>0.99815326254596703</v>
      </c>
      <c r="AO571">
        <v>63</v>
      </c>
      <c r="AP571">
        <v>0</v>
      </c>
      <c r="AQ571">
        <v>2.97</v>
      </c>
      <c r="AR571">
        <v>0.55464193617071611</v>
      </c>
      <c r="AS571">
        <v>11794.679999999993</v>
      </c>
      <c r="AT571">
        <v>0.59904643240347211</v>
      </c>
      <c r="AU571">
        <v>6028641.9000000004</v>
      </c>
    </row>
    <row r="572" spans="1:47" ht="15" x14ac:dyDescent="0.25">
      <c r="A572" t="s">
        <v>1350</v>
      </c>
      <c r="B572" t="s">
        <v>746</v>
      </c>
      <c r="C572" t="s">
        <v>192</v>
      </c>
      <c r="D572"/>
      <c r="E572">
        <v>95.994</v>
      </c>
      <c r="F572" t="s">
        <v>1538</v>
      </c>
      <c r="G572">
        <v>985709</v>
      </c>
      <c r="H572">
        <v>0.25476688952507193</v>
      </c>
      <c r="I572">
        <v>985709</v>
      </c>
      <c r="J572">
        <v>0</v>
      </c>
      <c r="K572">
        <v>0.66870253818174352</v>
      </c>
      <c r="L572" s="126">
        <v>113470.14969999999</v>
      </c>
      <c r="M572">
        <v>34072</v>
      </c>
      <c r="N572">
        <v>3</v>
      </c>
      <c r="O572">
        <v>19.82</v>
      </c>
      <c r="P572">
        <v>0</v>
      </c>
      <c r="Q572">
        <v>278.48</v>
      </c>
      <c r="R572">
        <v>9280.1</v>
      </c>
      <c r="S572">
        <v>937.96617800000001</v>
      </c>
      <c r="T572">
        <v>1141.71007804957</v>
      </c>
      <c r="U572">
        <v>0.50714326076691396</v>
      </c>
      <c r="V572">
        <v>0.136639838414302</v>
      </c>
      <c r="W572">
        <v>0</v>
      </c>
      <c r="X572">
        <v>7624</v>
      </c>
      <c r="Y572">
        <v>54.84</v>
      </c>
      <c r="Z572">
        <v>50748.583333333299</v>
      </c>
      <c r="AA572">
        <v>8.4305555555555607</v>
      </c>
      <c r="AB572">
        <v>17.103686688548503</v>
      </c>
      <c r="AC572">
        <v>4.0999999999999996</v>
      </c>
      <c r="AD572">
        <v>228.77223853658538</v>
      </c>
      <c r="AE572">
        <v>0.75309999999999999</v>
      </c>
      <c r="AF572">
        <v>0.11878789113585198</v>
      </c>
      <c r="AG572">
        <v>0.13817338965926873</v>
      </c>
      <c r="AH572">
        <v>0.25973666371311277</v>
      </c>
      <c r="AI572">
        <v>170.582909866927</v>
      </c>
      <c r="AJ572">
        <v>6.5144945344091596</v>
      </c>
      <c r="AK572">
        <v>1.4344897844388473</v>
      </c>
      <c r="AL572">
        <v>3.4016943644102224</v>
      </c>
      <c r="AM572">
        <v>1</v>
      </c>
      <c r="AN572">
        <v>0.92606018799370704</v>
      </c>
      <c r="AO572">
        <v>13</v>
      </c>
      <c r="AP572">
        <v>1.1013215859030838E-2</v>
      </c>
      <c r="AQ572">
        <v>26.62</v>
      </c>
      <c r="AR572">
        <v>2.849031018486464</v>
      </c>
      <c r="AS572">
        <v>-5495.2600000000093</v>
      </c>
      <c r="AT572">
        <v>0.44932916073180151</v>
      </c>
      <c r="AU572">
        <v>8704410.0299999993</v>
      </c>
    </row>
    <row r="573" spans="1:47" ht="15" x14ac:dyDescent="0.25">
      <c r="A573" t="s">
        <v>1351</v>
      </c>
      <c r="B573" t="s">
        <v>393</v>
      </c>
      <c r="C573" t="s">
        <v>173</v>
      </c>
      <c r="D573"/>
      <c r="E573">
        <v>92.319000000000003</v>
      </c>
      <c r="F573" t="s">
        <v>1542</v>
      </c>
      <c r="G573">
        <v>1350607</v>
      </c>
      <c r="H573">
        <v>0.27051958135787074</v>
      </c>
      <c r="I573">
        <v>1329088</v>
      </c>
      <c r="J573">
        <v>2.5045492257285071E-3</v>
      </c>
      <c r="K573">
        <v>0.66127354741057276</v>
      </c>
      <c r="L573" s="126">
        <v>141722.38680000001</v>
      </c>
      <c r="M573">
        <v>36650</v>
      </c>
      <c r="N573">
        <v>61</v>
      </c>
      <c r="O573">
        <v>51.45</v>
      </c>
      <c r="P573">
        <v>0</v>
      </c>
      <c r="Q573">
        <v>-17.909999999999997</v>
      </c>
      <c r="R573">
        <v>9997.9</v>
      </c>
      <c r="S573">
        <v>1124.4001989999999</v>
      </c>
      <c r="T573">
        <v>1329.34896246017</v>
      </c>
      <c r="U573">
        <v>0.33488416253828901</v>
      </c>
      <c r="V573">
        <v>0.130433593955634</v>
      </c>
      <c r="W573">
        <v>8.8936305853499803E-4</v>
      </c>
      <c r="X573">
        <v>8456.5</v>
      </c>
      <c r="Y573">
        <v>60.49</v>
      </c>
      <c r="Z573">
        <v>53520.717143329501</v>
      </c>
      <c r="AA573">
        <v>13.1044776119403</v>
      </c>
      <c r="AB573">
        <v>18.588199685898495</v>
      </c>
      <c r="AC573">
        <v>9.5</v>
      </c>
      <c r="AD573">
        <v>118.35791568421052</v>
      </c>
      <c r="AE573">
        <v>0.67549999999999999</v>
      </c>
      <c r="AF573">
        <v>0.1158577187581301</v>
      </c>
      <c r="AG573">
        <v>0.17678532224336863</v>
      </c>
      <c r="AH573">
        <v>0.29819836858887283</v>
      </c>
      <c r="AI573">
        <v>192.01704178994015</v>
      </c>
      <c r="AJ573">
        <v>4.3759685323106563</v>
      </c>
      <c r="AK573">
        <v>0.96362147065362391</v>
      </c>
      <c r="AL573">
        <v>2.708917296576256</v>
      </c>
      <c r="AM573">
        <v>0.5</v>
      </c>
      <c r="AN573">
        <v>1.3675711647472899</v>
      </c>
      <c r="AO573">
        <v>68</v>
      </c>
      <c r="AP573">
        <v>1.2320328542094456E-2</v>
      </c>
      <c r="AQ573">
        <v>5.0599999999999996</v>
      </c>
      <c r="AR573">
        <v>2.4120864553314121</v>
      </c>
      <c r="AS573">
        <v>2357.6300000000047</v>
      </c>
      <c r="AT573">
        <v>0.4231490614391904</v>
      </c>
      <c r="AU573">
        <v>11241676.789999999</v>
      </c>
    </row>
    <row r="574" spans="1:47" ht="15" x14ac:dyDescent="0.25">
      <c r="A574" t="s">
        <v>1352</v>
      </c>
      <c r="B574" t="s">
        <v>318</v>
      </c>
      <c r="C574" t="s">
        <v>208</v>
      </c>
      <c r="D574"/>
      <c r="E574">
        <v>82.108000000000004</v>
      </c>
      <c r="F574" t="s">
        <v>1539</v>
      </c>
      <c r="G574">
        <v>2339741</v>
      </c>
      <c r="H574">
        <v>0.53009871716701773</v>
      </c>
      <c r="I574">
        <v>2339741</v>
      </c>
      <c r="J574">
        <v>0</v>
      </c>
      <c r="K574">
        <v>0.60538571417514531</v>
      </c>
      <c r="L574" s="126">
        <v>70652.569600000003</v>
      </c>
      <c r="M574">
        <v>29524</v>
      </c>
      <c r="N574">
        <v>27</v>
      </c>
      <c r="O574">
        <v>39.169999999999995</v>
      </c>
      <c r="P574">
        <v>0</v>
      </c>
      <c r="Q574">
        <v>-101.09</v>
      </c>
      <c r="R574">
        <v>11699.800000000001</v>
      </c>
      <c r="S574">
        <v>1412.2864589999999</v>
      </c>
      <c r="T574">
        <v>1916.1901963730199</v>
      </c>
      <c r="U574">
        <v>0.97061196846042996</v>
      </c>
      <c r="V574">
        <v>0.170148073337861</v>
      </c>
      <c r="W574">
        <v>0</v>
      </c>
      <c r="X574">
        <v>8623.1</v>
      </c>
      <c r="Y574">
        <v>102.07000000000001</v>
      </c>
      <c r="Z574">
        <v>50215.459978446204</v>
      </c>
      <c r="AA574">
        <v>12.0183486238532</v>
      </c>
      <c r="AB574">
        <v>13.836450073478984</v>
      </c>
      <c r="AC574">
        <v>8.15</v>
      </c>
      <c r="AD574">
        <v>173.28668208588957</v>
      </c>
      <c r="AE574">
        <v>0.53159999999999996</v>
      </c>
      <c r="AF574">
        <v>0.1062198126834674</v>
      </c>
      <c r="AG574">
        <v>0.22909444483115485</v>
      </c>
      <c r="AH574">
        <v>0.3378863070635188</v>
      </c>
      <c r="AI574">
        <v>201.15749052862654</v>
      </c>
      <c r="AJ574">
        <v>7.6796293806231786</v>
      </c>
      <c r="AK574">
        <v>1.4889339016938177</v>
      </c>
      <c r="AL574">
        <v>2.6192239837799023</v>
      </c>
      <c r="AM574">
        <v>0.5</v>
      </c>
      <c r="AN574">
        <v>1.6333702297827399</v>
      </c>
      <c r="AO574">
        <v>85</v>
      </c>
      <c r="AP574">
        <v>1.2560386473429951E-2</v>
      </c>
      <c r="AQ574">
        <v>11.4</v>
      </c>
      <c r="AR574">
        <v>0.83000660039602381</v>
      </c>
      <c r="AS574">
        <v>29607.859999999986</v>
      </c>
      <c r="AT574">
        <v>0.61024761580925457</v>
      </c>
      <c r="AU574">
        <v>16523507.67</v>
      </c>
    </row>
    <row r="575" spans="1:47" ht="15" x14ac:dyDescent="0.25">
      <c r="A575" t="s">
        <v>1353</v>
      </c>
      <c r="B575" t="s">
        <v>319</v>
      </c>
      <c r="C575" t="s">
        <v>168</v>
      </c>
      <c r="D575"/>
      <c r="E575">
        <v>86.826999999999998</v>
      </c>
      <c r="F575" t="s">
        <v>1542</v>
      </c>
      <c r="G575">
        <v>982470</v>
      </c>
      <c r="H575">
        <v>0.27769299427287042</v>
      </c>
      <c r="I575">
        <v>1001358</v>
      </c>
      <c r="J575">
        <v>0</v>
      </c>
      <c r="K575">
        <v>0.6647627888482418</v>
      </c>
      <c r="L575" s="126">
        <v>55585.946100000001</v>
      </c>
      <c r="M575">
        <v>27632</v>
      </c>
      <c r="N575">
        <v>0</v>
      </c>
      <c r="O575">
        <v>38.019999999999996</v>
      </c>
      <c r="P575">
        <v>0</v>
      </c>
      <c r="Q575">
        <v>-2.7800000000000011</v>
      </c>
      <c r="R575">
        <v>11544.7</v>
      </c>
      <c r="S575">
        <v>771.54460500000005</v>
      </c>
      <c r="T575">
        <v>972.51954909249002</v>
      </c>
      <c r="U575">
        <v>0.62862944780749297</v>
      </c>
      <c r="V575">
        <v>0.17170430217705901</v>
      </c>
      <c r="W575">
        <v>0</v>
      </c>
      <c r="X575">
        <v>9158.9</v>
      </c>
      <c r="Y575">
        <v>60</v>
      </c>
      <c r="Z575">
        <v>47089.35</v>
      </c>
      <c r="AA575">
        <v>10.1666666666667</v>
      </c>
      <c r="AB575">
        <v>12.859076750000002</v>
      </c>
      <c r="AC575">
        <v>4</v>
      </c>
      <c r="AD575">
        <v>192.88615125000001</v>
      </c>
      <c r="AE575">
        <v>1.0188999999999999</v>
      </c>
      <c r="AF575">
        <v>0.10854457205755383</v>
      </c>
      <c r="AG575">
        <v>0.22401239331680547</v>
      </c>
      <c r="AH575">
        <v>0.3436302715013137</v>
      </c>
      <c r="AI575">
        <v>252.07745442014982</v>
      </c>
      <c r="AJ575">
        <v>5.4527350132912398</v>
      </c>
      <c r="AK575">
        <v>0.98543958784301433</v>
      </c>
      <c r="AL575">
        <v>2.8141377147293674</v>
      </c>
      <c r="AM575">
        <v>4.5</v>
      </c>
      <c r="AN575">
        <v>1.29946635248458</v>
      </c>
      <c r="AO575">
        <v>10</v>
      </c>
      <c r="AP575">
        <v>9.2391304347826081E-2</v>
      </c>
      <c r="AQ575">
        <v>12.5</v>
      </c>
      <c r="AR575">
        <v>1.2351957514959715</v>
      </c>
      <c r="AS575">
        <v>-7258.3399999999674</v>
      </c>
      <c r="AT575">
        <v>0.60736029066725905</v>
      </c>
      <c r="AU575">
        <v>8907232.7899999991</v>
      </c>
    </row>
    <row r="576" spans="1:47" ht="15" x14ac:dyDescent="0.25">
      <c r="A576" t="s">
        <v>1354</v>
      </c>
      <c r="B576" t="s">
        <v>594</v>
      </c>
      <c r="C576" t="s">
        <v>136</v>
      </c>
      <c r="D576"/>
      <c r="E576">
        <v>89.87</v>
      </c>
      <c r="F576" t="s">
        <v>1538</v>
      </c>
      <c r="G576">
        <v>-738487</v>
      </c>
      <c r="H576">
        <v>0.20808008312236112</v>
      </c>
      <c r="I576">
        <v>-649654</v>
      </c>
      <c r="J576">
        <v>6.9691042398105103E-3</v>
      </c>
      <c r="K576">
        <v>0.80918225337800076</v>
      </c>
      <c r="L576" s="126">
        <v>125378.6694</v>
      </c>
      <c r="M576">
        <v>34579</v>
      </c>
      <c r="N576">
        <v>68</v>
      </c>
      <c r="O576">
        <v>30.11</v>
      </c>
      <c r="P576">
        <v>0</v>
      </c>
      <c r="Q576">
        <v>219.66000000000003</v>
      </c>
      <c r="R576">
        <v>9586.2000000000007</v>
      </c>
      <c r="S576">
        <v>2074.2145660000001</v>
      </c>
      <c r="T576">
        <v>2449.80917294029</v>
      </c>
      <c r="U576">
        <v>0.383770543341175</v>
      </c>
      <c r="V576">
        <v>0.120747244333063</v>
      </c>
      <c r="W576">
        <v>4.8211020035812402E-3</v>
      </c>
      <c r="X576">
        <v>8116.5</v>
      </c>
      <c r="Y576">
        <v>146.12</v>
      </c>
      <c r="Z576">
        <v>48235.052217355602</v>
      </c>
      <c r="AA576">
        <v>13.1089743589744</v>
      </c>
      <c r="AB576">
        <v>14.195281727347385</v>
      </c>
      <c r="AC576">
        <v>23.54</v>
      </c>
      <c r="AD576">
        <v>88.114467544604935</v>
      </c>
      <c r="AE576">
        <v>0.432</v>
      </c>
      <c r="AF576">
        <v>0.10976341491674937</v>
      </c>
      <c r="AG576">
        <v>0.18392190611602355</v>
      </c>
      <c r="AH576">
        <v>0.29959634408945079</v>
      </c>
      <c r="AI576">
        <v>180.37719247218899</v>
      </c>
      <c r="AJ576">
        <v>5.5900681026671757</v>
      </c>
      <c r="AK576">
        <v>1.3933855150865584</v>
      </c>
      <c r="AL576">
        <v>2.958995138196562</v>
      </c>
      <c r="AM576">
        <v>0.5</v>
      </c>
      <c r="AN576">
        <v>1.18526557336323</v>
      </c>
      <c r="AO576">
        <v>111</v>
      </c>
      <c r="AP576">
        <v>1.5873015873015873E-3</v>
      </c>
      <c r="AQ576">
        <v>10.97</v>
      </c>
      <c r="AR576">
        <v>3.7770990817484611</v>
      </c>
      <c r="AS576">
        <v>-1966.8000000000466</v>
      </c>
      <c r="AT576">
        <v>0.58970648351804977</v>
      </c>
      <c r="AU576">
        <v>19883773.18</v>
      </c>
    </row>
    <row r="577" spans="1:47" ht="15" x14ac:dyDescent="0.25">
      <c r="A577" t="s">
        <v>1355</v>
      </c>
      <c r="B577" t="s">
        <v>321</v>
      </c>
      <c r="C577" t="s">
        <v>141</v>
      </c>
      <c r="D577"/>
      <c r="E577">
        <v>79.53</v>
      </c>
      <c r="F577" t="s">
        <v>1539</v>
      </c>
      <c r="G577">
        <v>-3744705</v>
      </c>
      <c r="H577">
        <v>0.13164470872356332</v>
      </c>
      <c r="I577">
        <v>-3957296</v>
      </c>
      <c r="J577">
        <v>3.6180248293481896E-3</v>
      </c>
      <c r="K577">
        <v>0.88882524557132592</v>
      </c>
      <c r="L577" s="126">
        <v>94028.802800000005</v>
      </c>
      <c r="M577">
        <v>30995</v>
      </c>
      <c r="N577">
        <v>38</v>
      </c>
      <c r="O577">
        <v>240.89999999999995</v>
      </c>
      <c r="P577">
        <v>0</v>
      </c>
      <c r="Q577">
        <v>116.57000000000001</v>
      </c>
      <c r="R577">
        <v>11796.9</v>
      </c>
      <c r="S577">
        <v>3793.3268760000001</v>
      </c>
      <c r="T577">
        <v>4810.3377651483297</v>
      </c>
      <c r="U577">
        <v>0.55260099868071599</v>
      </c>
      <c r="V577">
        <v>0.18651972981196899</v>
      </c>
      <c r="W577">
        <v>4.5667468336572599E-2</v>
      </c>
      <c r="X577">
        <v>9302.8000000000011</v>
      </c>
      <c r="Y577">
        <v>238.6</v>
      </c>
      <c r="Z577">
        <v>59945.819321039402</v>
      </c>
      <c r="AA577">
        <v>9.0959409594095888</v>
      </c>
      <c r="AB577">
        <v>15.898268549874267</v>
      </c>
      <c r="AC577">
        <v>22</v>
      </c>
      <c r="AD577">
        <v>172.42394890909091</v>
      </c>
      <c r="AE577">
        <v>0.47620000000000001</v>
      </c>
      <c r="AF577">
        <v>0.10971373178315739</v>
      </c>
      <c r="AG577">
        <v>0.17599941930922375</v>
      </c>
      <c r="AH577">
        <v>0.29912010273454864</v>
      </c>
      <c r="AI577">
        <v>166.42409700945581</v>
      </c>
      <c r="AJ577">
        <v>5.4351482890095211</v>
      </c>
      <c r="AK577">
        <v>0.87589146857046007</v>
      </c>
      <c r="AL577">
        <v>2.7827936119220471</v>
      </c>
      <c r="AM577">
        <v>2.5</v>
      </c>
      <c r="AN577">
        <v>0.78945173587551298</v>
      </c>
      <c r="AO577">
        <v>10</v>
      </c>
      <c r="AP577">
        <v>5.8798466126970601E-2</v>
      </c>
      <c r="AQ577">
        <v>218.5</v>
      </c>
      <c r="AR577">
        <v>2.8280617439735449</v>
      </c>
      <c r="AS577">
        <v>84939.649999999907</v>
      </c>
      <c r="AT577">
        <v>0.58603351077690424</v>
      </c>
      <c r="AU577">
        <v>44749628.399999999</v>
      </c>
    </row>
    <row r="578" spans="1:47" ht="15" x14ac:dyDescent="0.25">
      <c r="A578" t="s">
        <v>1356</v>
      </c>
      <c r="B578" t="s">
        <v>444</v>
      </c>
      <c r="C578" t="s">
        <v>375</v>
      </c>
      <c r="D578"/>
      <c r="E578">
        <v>89.89800000000001</v>
      </c>
      <c r="F578" t="s">
        <v>1542</v>
      </c>
      <c r="G578">
        <v>8528883</v>
      </c>
      <c r="H578">
        <v>0.28348074154611003</v>
      </c>
      <c r="I578">
        <v>8554266</v>
      </c>
      <c r="J578">
        <v>0</v>
      </c>
      <c r="K578">
        <v>0.61730673610055786</v>
      </c>
      <c r="L578" s="126">
        <v>147410.63680000001</v>
      </c>
      <c r="M578">
        <v>37664</v>
      </c>
      <c r="N578">
        <v>303</v>
      </c>
      <c r="O578">
        <v>311.37</v>
      </c>
      <c r="P578">
        <v>0</v>
      </c>
      <c r="Q578">
        <v>-447.36</v>
      </c>
      <c r="R578">
        <v>8546.6</v>
      </c>
      <c r="S578">
        <v>7497.0300079999997</v>
      </c>
      <c r="T578">
        <v>9031.6496008128706</v>
      </c>
      <c r="U578">
        <v>0.382277361027204</v>
      </c>
      <c r="V578">
        <v>0.14321553293161099</v>
      </c>
      <c r="W578">
        <v>1.45987556249888E-2</v>
      </c>
      <c r="X578">
        <v>7094.4000000000005</v>
      </c>
      <c r="Y578">
        <v>418.57</v>
      </c>
      <c r="Z578">
        <v>54458.986549442103</v>
      </c>
      <c r="AA578">
        <v>12.1139784946237</v>
      </c>
      <c r="AB578">
        <v>17.911054323052298</v>
      </c>
      <c r="AC578">
        <v>31.68</v>
      </c>
      <c r="AD578">
        <v>236.64867449494949</v>
      </c>
      <c r="AE578">
        <v>0.31009999999999999</v>
      </c>
      <c r="AF578">
        <v>0.10950137673651993</v>
      </c>
      <c r="AG578">
        <v>0.17671353931147807</v>
      </c>
      <c r="AH578">
        <v>0.29019883065582497</v>
      </c>
      <c r="AI578">
        <v>100.94477402283862</v>
      </c>
      <c r="AJ578">
        <v>6.7202352844793642</v>
      </c>
      <c r="AK578">
        <v>1.3381531370823456</v>
      </c>
      <c r="AL578">
        <v>3.5965089206195677</v>
      </c>
      <c r="AM578">
        <v>4.2</v>
      </c>
      <c r="AN578">
        <v>0.95321309950549304</v>
      </c>
      <c r="AO578">
        <v>47</v>
      </c>
      <c r="AP578">
        <v>0.10900945744151319</v>
      </c>
      <c r="AQ578">
        <v>70.98</v>
      </c>
      <c r="AR578">
        <v>3.9794352411256502</v>
      </c>
      <c r="AS578">
        <v>122607.79999999981</v>
      </c>
      <c r="AT578">
        <v>0.36399747594554382</v>
      </c>
      <c r="AU578">
        <v>64073900.060000002</v>
      </c>
    </row>
    <row r="579" spans="1:47" ht="15" x14ac:dyDescent="0.25">
      <c r="A579" t="s">
        <v>1357</v>
      </c>
      <c r="B579" t="s">
        <v>507</v>
      </c>
      <c r="C579" t="s">
        <v>502</v>
      </c>
      <c r="D579"/>
      <c r="E579">
        <v>97.188000000000002</v>
      </c>
      <c r="F579" t="s">
        <v>1538</v>
      </c>
      <c r="G579">
        <v>719588</v>
      </c>
      <c r="H579">
        <v>0.47939954440308907</v>
      </c>
      <c r="I579">
        <v>1115584</v>
      </c>
      <c r="J579">
        <v>6.3197104725754441E-3</v>
      </c>
      <c r="K579">
        <v>0.74267717893981222</v>
      </c>
      <c r="L579" s="126">
        <v>336107.14970000001</v>
      </c>
      <c r="M579">
        <v>51925</v>
      </c>
      <c r="N579">
        <v>33</v>
      </c>
      <c r="O579">
        <v>19.47</v>
      </c>
      <c r="P579">
        <v>0</v>
      </c>
      <c r="Q579">
        <v>124.49</v>
      </c>
      <c r="R579">
        <v>12997.6</v>
      </c>
      <c r="S579">
        <v>1865.013856</v>
      </c>
      <c r="T579">
        <v>2077.3676262180402</v>
      </c>
      <c r="U579">
        <v>9.55655184151082E-2</v>
      </c>
      <c r="V579">
        <v>0.10984538336856201</v>
      </c>
      <c r="W579">
        <v>6.4896944122221E-3</v>
      </c>
      <c r="X579">
        <v>11669</v>
      </c>
      <c r="Y579">
        <v>120.60000000000001</v>
      </c>
      <c r="Z579">
        <v>66841.542288557204</v>
      </c>
      <c r="AA579">
        <v>9.41085271317829</v>
      </c>
      <c r="AB579">
        <v>15.46445983416252</v>
      </c>
      <c r="AC579">
        <v>22.6</v>
      </c>
      <c r="AD579">
        <v>82.522736991150438</v>
      </c>
      <c r="AE579">
        <v>0.443</v>
      </c>
      <c r="AF579">
        <v>0.10965157123519033</v>
      </c>
      <c r="AG579">
        <v>0.16279857251168461</v>
      </c>
      <c r="AH579">
        <v>0.27532462434037269</v>
      </c>
      <c r="AI579">
        <v>216.10348829494166</v>
      </c>
      <c r="AJ579">
        <v>6.623113543207058</v>
      </c>
      <c r="AK579">
        <v>1.0368400093291916</v>
      </c>
      <c r="AL579">
        <v>3.1309366905189608</v>
      </c>
      <c r="AM579">
        <v>3.75</v>
      </c>
      <c r="AN579">
        <v>0.95182421257703498</v>
      </c>
      <c r="AO579">
        <v>47</v>
      </c>
      <c r="AP579">
        <v>9.4951017332328566E-2</v>
      </c>
      <c r="AQ579">
        <v>24.74</v>
      </c>
      <c r="AR579">
        <v>0</v>
      </c>
      <c r="AS579">
        <v>-73168.44</v>
      </c>
      <c r="AT579">
        <v>0.2443115599267936</v>
      </c>
      <c r="AU579">
        <v>24240724.469999999</v>
      </c>
    </row>
    <row r="580" spans="1:47" ht="15" x14ac:dyDescent="0.25">
      <c r="A580" t="s">
        <v>1358</v>
      </c>
      <c r="B580" t="s">
        <v>539</v>
      </c>
      <c r="C580" t="s">
        <v>538</v>
      </c>
      <c r="D580"/>
      <c r="E580">
        <v>90.731000000000009</v>
      </c>
      <c r="F580" t="s">
        <v>1538</v>
      </c>
      <c r="G580">
        <v>1390387</v>
      </c>
      <c r="H580">
        <v>0.42634353620645088</v>
      </c>
      <c r="I580">
        <v>1005461</v>
      </c>
      <c r="J580">
        <v>0</v>
      </c>
      <c r="K580">
        <v>0.75364168120007757</v>
      </c>
      <c r="L580" s="126">
        <v>158934.49559999999</v>
      </c>
      <c r="M580">
        <v>31317</v>
      </c>
      <c r="N580">
        <v>214</v>
      </c>
      <c r="O580">
        <v>44.810000000000009</v>
      </c>
      <c r="P580">
        <v>0</v>
      </c>
      <c r="Q580">
        <v>-33.760000000000005</v>
      </c>
      <c r="R580">
        <v>9907.1</v>
      </c>
      <c r="S580">
        <v>2218.1342810000001</v>
      </c>
      <c r="T580">
        <v>2603.1815673184401</v>
      </c>
      <c r="U580">
        <v>0.40772409711474999</v>
      </c>
      <c r="V580">
        <v>0.15590632224668299</v>
      </c>
      <c r="W580">
        <v>5.0045486853913298E-3</v>
      </c>
      <c r="X580">
        <v>8441.7000000000007</v>
      </c>
      <c r="Y580">
        <v>139.02000000000001</v>
      </c>
      <c r="Z580">
        <v>54870.232412602505</v>
      </c>
      <c r="AA580">
        <v>7.4475524475524502</v>
      </c>
      <c r="AB580">
        <v>15.955504826643647</v>
      </c>
      <c r="AC580">
        <v>13</v>
      </c>
      <c r="AD580">
        <v>170.62571392307694</v>
      </c>
      <c r="AE580">
        <v>0.47620000000000001</v>
      </c>
      <c r="AF580">
        <v>0.11468764258496998</v>
      </c>
      <c r="AG580">
        <v>0.16235285235298905</v>
      </c>
      <c r="AH580">
        <v>0.28078284810508952</v>
      </c>
      <c r="AI580">
        <v>229.52848452911132</v>
      </c>
      <c r="AJ580">
        <v>4.2509196366314752</v>
      </c>
      <c r="AK580">
        <v>0.78418307881168681</v>
      </c>
      <c r="AL580">
        <v>2.4836750503314513</v>
      </c>
      <c r="AM580">
        <v>2.5</v>
      </c>
      <c r="AN580">
        <v>1.52599188364712</v>
      </c>
      <c r="AO580">
        <v>243</v>
      </c>
      <c r="AP580">
        <v>0</v>
      </c>
      <c r="AQ580">
        <v>5.18</v>
      </c>
      <c r="AR580">
        <v>4.036724876885196</v>
      </c>
      <c r="AS580">
        <v>-61734.320000000065</v>
      </c>
      <c r="AT580">
        <v>0.59424816320316454</v>
      </c>
      <c r="AU580">
        <v>21975170.489999998</v>
      </c>
    </row>
    <row r="581" spans="1:47" ht="15" x14ac:dyDescent="0.25">
      <c r="A581" t="s">
        <v>1359</v>
      </c>
      <c r="B581" t="s">
        <v>432</v>
      </c>
      <c r="C581" t="s">
        <v>308</v>
      </c>
      <c r="D581"/>
      <c r="E581">
        <v>98.192999999999998</v>
      </c>
      <c r="F581" t="s">
        <v>1538</v>
      </c>
      <c r="G581">
        <v>1409674</v>
      </c>
      <c r="H581">
        <v>0.35697630188029084</v>
      </c>
      <c r="I581">
        <v>1377953</v>
      </c>
      <c r="J581">
        <v>0</v>
      </c>
      <c r="K581">
        <v>0.60195303507468401</v>
      </c>
      <c r="L581" s="126">
        <v>132053.27789999999</v>
      </c>
      <c r="M581">
        <v>40473</v>
      </c>
      <c r="N581">
        <v>24</v>
      </c>
      <c r="O581">
        <v>18.120000000000005</v>
      </c>
      <c r="P581">
        <v>0</v>
      </c>
      <c r="Q581">
        <v>149.68</v>
      </c>
      <c r="R581">
        <v>10392.200000000001</v>
      </c>
      <c r="S581">
        <v>1188.6856210000001</v>
      </c>
      <c r="T581">
        <v>1383.66648280308</v>
      </c>
      <c r="U581">
        <v>0.21100069065275601</v>
      </c>
      <c r="V581">
        <v>0.130704659209468</v>
      </c>
      <c r="W581">
        <v>0</v>
      </c>
      <c r="X581">
        <v>8927.8000000000011</v>
      </c>
      <c r="Y581">
        <v>88.41</v>
      </c>
      <c r="Z581">
        <v>49156.462051804097</v>
      </c>
      <c r="AA581">
        <v>11.252525252525301</v>
      </c>
      <c r="AB581">
        <v>13.445148976360141</v>
      </c>
      <c r="AC581">
        <v>11.24</v>
      </c>
      <c r="AD581">
        <v>105.7549484875445</v>
      </c>
      <c r="AE581">
        <v>0.35439999999999999</v>
      </c>
      <c r="AF581">
        <v>0.13051722060666071</v>
      </c>
      <c r="AG581">
        <v>0.13374146560809738</v>
      </c>
      <c r="AH581">
        <v>0.29391069846075457</v>
      </c>
      <c r="AI581">
        <v>116.48075618473389</v>
      </c>
      <c r="AJ581">
        <v>7.5067811409875853</v>
      </c>
      <c r="AK581">
        <v>1.2453113918199612</v>
      </c>
      <c r="AL581">
        <v>0.11484331101625753</v>
      </c>
      <c r="AM581">
        <v>1.5</v>
      </c>
      <c r="AN581">
        <v>1.17906172739545</v>
      </c>
      <c r="AO581">
        <v>90</v>
      </c>
      <c r="AP581">
        <v>0</v>
      </c>
      <c r="AQ581">
        <v>7.94</v>
      </c>
      <c r="AR581">
        <v>3.2898185848497943</v>
      </c>
      <c r="AS581">
        <v>9379.7000000000116</v>
      </c>
      <c r="AT581">
        <v>0.38976290061100649</v>
      </c>
      <c r="AU581">
        <v>12353090.699999999</v>
      </c>
    </row>
    <row r="582" spans="1:47" ht="15" x14ac:dyDescent="0.25">
      <c r="A582" t="s">
        <v>1360</v>
      </c>
      <c r="B582" t="s">
        <v>635</v>
      </c>
      <c r="C582" t="s">
        <v>335</v>
      </c>
      <c r="D582"/>
      <c r="E582">
        <v>78.95</v>
      </c>
      <c r="F582" t="s">
        <v>1538</v>
      </c>
      <c r="G582">
        <v>-172951</v>
      </c>
      <c r="H582">
        <v>8.4584526432326751E-2</v>
      </c>
      <c r="I582">
        <v>-251002</v>
      </c>
      <c r="J582">
        <v>7.4844367979118543E-3</v>
      </c>
      <c r="K582">
        <v>0.61446866246735121</v>
      </c>
      <c r="L582" s="126">
        <v>196666.1067</v>
      </c>
      <c r="M582">
        <v>35192</v>
      </c>
      <c r="N582">
        <v>63</v>
      </c>
      <c r="O582">
        <v>57.92</v>
      </c>
      <c r="P582">
        <v>0</v>
      </c>
      <c r="Q582">
        <v>-38.590000000000032</v>
      </c>
      <c r="R582">
        <v>9371.3000000000011</v>
      </c>
      <c r="S582">
        <v>1490.5634319999999</v>
      </c>
      <c r="T582">
        <v>1796.8723275718901</v>
      </c>
      <c r="U582">
        <v>0.47090100490268799</v>
      </c>
      <c r="V582">
        <v>0.141887332306432</v>
      </c>
      <c r="W582">
        <v>4.6962107413352902E-3</v>
      </c>
      <c r="X582">
        <v>7773.8</v>
      </c>
      <c r="Y582">
        <v>93.41</v>
      </c>
      <c r="Z582">
        <v>49735.478000214098</v>
      </c>
      <c r="AA582">
        <v>9.3364485981308398</v>
      </c>
      <c r="AB582">
        <v>15.957214773578846</v>
      </c>
      <c r="AC582">
        <v>10.93</v>
      </c>
      <c r="AD582">
        <v>136.37359853613907</v>
      </c>
      <c r="AE582">
        <v>0.56489999999999996</v>
      </c>
      <c r="AF582">
        <v>0.10386889126558191</v>
      </c>
      <c r="AG582">
        <v>0.19326609877133044</v>
      </c>
      <c r="AH582">
        <v>0.30016771437126349</v>
      </c>
      <c r="AI582">
        <v>193.00285638565163</v>
      </c>
      <c r="AJ582">
        <v>5.2185668600508199</v>
      </c>
      <c r="AK582">
        <v>1.3688603428078825</v>
      </c>
      <c r="AL582">
        <v>2.6234418439740965</v>
      </c>
      <c r="AM582">
        <v>0</v>
      </c>
      <c r="AN582">
        <v>1.2109515906841299</v>
      </c>
      <c r="AO582">
        <v>81</v>
      </c>
      <c r="AP582">
        <v>5.7870370370370367E-3</v>
      </c>
      <c r="AQ582">
        <v>10.36</v>
      </c>
      <c r="AR582">
        <v>2.9867373519857758</v>
      </c>
      <c r="AS582">
        <v>1149.9200000000419</v>
      </c>
      <c r="AT582">
        <v>0.50234546326759599</v>
      </c>
      <c r="AU582">
        <v>13968565.4</v>
      </c>
    </row>
    <row r="583" spans="1:47" ht="15" x14ac:dyDescent="0.25">
      <c r="A583" t="s">
        <v>1361</v>
      </c>
      <c r="B583" t="s">
        <v>420</v>
      </c>
      <c r="C583" t="s">
        <v>360</v>
      </c>
      <c r="D583"/>
      <c r="E583">
        <v>88.238</v>
      </c>
      <c r="F583" t="s">
        <v>1538</v>
      </c>
      <c r="G583">
        <v>4082437</v>
      </c>
      <c r="H583">
        <v>0.30749418145134405</v>
      </c>
      <c r="I583">
        <v>4638691</v>
      </c>
      <c r="J583">
        <v>3.7489229118747602E-3</v>
      </c>
      <c r="K583">
        <v>0.59531490285364008</v>
      </c>
      <c r="L583" s="126">
        <v>71393.158899999995</v>
      </c>
      <c r="M583">
        <v>33082</v>
      </c>
      <c r="N583">
        <v>65</v>
      </c>
      <c r="O583">
        <v>58.269999999999996</v>
      </c>
      <c r="P583">
        <v>0</v>
      </c>
      <c r="Q583">
        <v>-59.190000000000026</v>
      </c>
      <c r="R583">
        <v>8394.7000000000007</v>
      </c>
      <c r="S583">
        <v>3019.2251390000001</v>
      </c>
      <c r="T583">
        <v>3647.5201605597103</v>
      </c>
      <c r="U583">
        <v>0.52647912719966306</v>
      </c>
      <c r="V583">
        <v>0.12725840416367801</v>
      </c>
      <c r="W583">
        <v>0</v>
      </c>
      <c r="X583">
        <v>6948.7</v>
      </c>
      <c r="Y583">
        <v>167.92000000000002</v>
      </c>
      <c r="Z583">
        <v>57175.152572653598</v>
      </c>
      <c r="AA583">
        <v>13.6785714285714</v>
      </c>
      <c r="AB583">
        <v>17.980140179847545</v>
      </c>
      <c r="AC583">
        <v>19</v>
      </c>
      <c r="AD583">
        <v>158.90658626315789</v>
      </c>
      <c r="AE583">
        <v>0.2326</v>
      </c>
      <c r="AF583">
        <v>0.11818745072173237</v>
      </c>
      <c r="AG583">
        <v>0.17008541061210425</v>
      </c>
      <c r="AH583">
        <v>0.30027961135853792</v>
      </c>
      <c r="AI583">
        <v>158.03558132734531</v>
      </c>
      <c r="AJ583">
        <v>5.3968292447788402</v>
      </c>
      <c r="AK583">
        <v>1.3382258013811315</v>
      </c>
      <c r="AL583">
        <v>3.4935576816271783</v>
      </c>
      <c r="AM583">
        <v>0.5</v>
      </c>
      <c r="AN583">
        <v>1.4551181557147399</v>
      </c>
      <c r="AO583">
        <v>139</v>
      </c>
      <c r="AP583">
        <v>1.5444015444015444E-3</v>
      </c>
      <c r="AQ583">
        <v>15.76</v>
      </c>
      <c r="AR583">
        <v>4.0659276808300264</v>
      </c>
      <c r="AS583">
        <v>-116398.40999999992</v>
      </c>
      <c r="AT583">
        <v>0.4986157918094008</v>
      </c>
      <c r="AU583">
        <v>25345599.940000001</v>
      </c>
    </row>
    <row r="584" spans="1:47" ht="15" x14ac:dyDescent="0.25">
      <c r="A584" t="s">
        <v>1362</v>
      </c>
      <c r="B584" t="s">
        <v>652</v>
      </c>
      <c r="C584" t="s">
        <v>649</v>
      </c>
      <c r="D584"/>
      <c r="E584">
        <v>73.570000000000007</v>
      </c>
      <c r="F584" t="s">
        <v>1538</v>
      </c>
      <c r="G584">
        <v>1489389</v>
      </c>
      <c r="H584">
        <v>0.31873037252568509</v>
      </c>
      <c r="I584">
        <v>1388895</v>
      </c>
      <c r="J584">
        <v>3.6083614059879057E-3</v>
      </c>
      <c r="K584">
        <v>0.59445598049472148</v>
      </c>
      <c r="L584" s="126">
        <v>57470.587500000001</v>
      </c>
      <c r="M584">
        <v>25451</v>
      </c>
      <c r="N584">
        <v>10</v>
      </c>
      <c r="O584">
        <v>18.91</v>
      </c>
      <c r="P584">
        <v>1</v>
      </c>
      <c r="Q584">
        <v>-22.889999999999993</v>
      </c>
      <c r="R584">
        <v>12621.800000000001</v>
      </c>
      <c r="S584">
        <v>748.13303699999994</v>
      </c>
      <c r="T584">
        <v>1009.4081834151601</v>
      </c>
      <c r="U584">
        <v>0.98691113142220399</v>
      </c>
      <c r="V584">
        <v>0.147877154902331</v>
      </c>
      <c r="W584">
        <v>0</v>
      </c>
      <c r="X584">
        <v>9354.7000000000007</v>
      </c>
      <c r="Y584">
        <v>39</v>
      </c>
      <c r="Z584">
        <v>54086.564102564094</v>
      </c>
      <c r="AA584">
        <v>10.230769230769198</v>
      </c>
      <c r="AB584">
        <v>19.182898384615385</v>
      </c>
      <c r="AC584">
        <v>9</v>
      </c>
      <c r="AD584">
        <v>83.125892999999991</v>
      </c>
      <c r="AE584">
        <v>0.29899999999999999</v>
      </c>
      <c r="AF584">
        <v>0.10549489096543851</v>
      </c>
      <c r="AG584">
        <v>0.19114916853949354</v>
      </c>
      <c r="AH584">
        <v>0.30112740132750282</v>
      </c>
      <c r="AI584">
        <v>227.4435048107627</v>
      </c>
      <c r="AJ584">
        <v>5.7358697210827581</v>
      </c>
      <c r="AK584">
        <v>1.6357149825456341</v>
      </c>
      <c r="AL584">
        <v>2.7931380834283432</v>
      </c>
      <c r="AM584">
        <v>0.5</v>
      </c>
      <c r="AN584">
        <v>1.41700616657386</v>
      </c>
      <c r="AO584">
        <v>118</v>
      </c>
      <c r="AP584">
        <v>0</v>
      </c>
      <c r="AQ584">
        <v>4.28</v>
      </c>
      <c r="AR584">
        <v>4.7403168507818565</v>
      </c>
      <c r="AS584">
        <v>8669.2800000000279</v>
      </c>
      <c r="AT584">
        <v>0.67453095095557036</v>
      </c>
      <c r="AU584">
        <v>9442758.1799999997</v>
      </c>
    </row>
    <row r="585" spans="1:47" ht="15" x14ac:dyDescent="0.25">
      <c r="A585" t="s">
        <v>1363</v>
      </c>
      <c r="B585" t="s">
        <v>543</v>
      </c>
      <c r="C585" t="s">
        <v>117</v>
      </c>
      <c r="D585"/>
      <c r="E585">
        <v>88.644000000000005</v>
      </c>
      <c r="F585" t="s">
        <v>1538</v>
      </c>
      <c r="G585">
        <v>-264684</v>
      </c>
      <c r="H585">
        <v>4.6349599195283551E-2</v>
      </c>
      <c r="I585">
        <v>-245458</v>
      </c>
      <c r="J585">
        <v>0</v>
      </c>
      <c r="K585">
        <v>0.70198038115285732</v>
      </c>
      <c r="L585" s="126">
        <v>113434.7996</v>
      </c>
      <c r="M585">
        <v>36527</v>
      </c>
      <c r="N585">
        <v>0</v>
      </c>
      <c r="O585">
        <v>26.46</v>
      </c>
      <c r="P585">
        <v>0</v>
      </c>
      <c r="Q585">
        <v>35.150000000000006</v>
      </c>
      <c r="R585">
        <v>10521.1</v>
      </c>
      <c r="S585">
        <v>1097.260454</v>
      </c>
      <c r="T585">
        <v>1300.22894937403</v>
      </c>
      <c r="U585">
        <v>0.42490137715288501</v>
      </c>
      <c r="V585">
        <v>0.149670349825621</v>
      </c>
      <c r="W585">
        <v>2.1500355648468501E-3</v>
      </c>
      <c r="X585">
        <v>8878.7000000000007</v>
      </c>
      <c r="Y585">
        <v>65</v>
      </c>
      <c r="Z585">
        <v>59011.861538461504</v>
      </c>
      <c r="AA585">
        <v>9.9696969696969688</v>
      </c>
      <c r="AB585">
        <v>16.880930061538461</v>
      </c>
      <c r="AC585">
        <v>9</v>
      </c>
      <c r="AD585">
        <v>121.91782822222223</v>
      </c>
      <c r="AE585">
        <v>0.69779999999999998</v>
      </c>
      <c r="AF585">
        <v>0.1229803817780602</v>
      </c>
      <c r="AG585">
        <v>0.17716047961060946</v>
      </c>
      <c r="AH585">
        <v>0.30464638033631869</v>
      </c>
      <c r="AI585">
        <v>218.09224886181855</v>
      </c>
      <c r="AJ585">
        <v>4.8421264583960149</v>
      </c>
      <c r="AK585">
        <v>1.1605711563534249</v>
      </c>
      <c r="AL585">
        <v>2.378591122588841</v>
      </c>
      <c r="AM585">
        <v>0.5</v>
      </c>
      <c r="AN585">
        <v>1.90893734573816</v>
      </c>
      <c r="AO585">
        <v>91</v>
      </c>
      <c r="AP585">
        <v>4.306864064602961E-2</v>
      </c>
      <c r="AQ585">
        <v>7.96</v>
      </c>
      <c r="AR585">
        <v>3.6764395588896428</v>
      </c>
      <c r="AS585">
        <v>-23666.639999999956</v>
      </c>
      <c r="AT585">
        <v>0.50887847109290085</v>
      </c>
      <c r="AU585">
        <v>11544351.640000001</v>
      </c>
    </row>
    <row r="586" spans="1:47" ht="15" x14ac:dyDescent="0.25">
      <c r="A586" t="s">
        <v>1364</v>
      </c>
      <c r="B586" t="s">
        <v>595</v>
      </c>
      <c r="C586" t="s">
        <v>136</v>
      </c>
      <c r="D586"/>
      <c r="E586">
        <v>98.38300000000001</v>
      </c>
      <c r="F586" t="s">
        <v>1539</v>
      </c>
      <c r="G586">
        <v>458766</v>
      </c>
      <c r="H586">
        <v>0.30893427503487142</v>
      </c>
      <c r="I586">
        <v>466469</v>
      </c>
      <c r="J586">
        <v>0</v>
      </c>
      <c r="K586">
        <v>0.74259917913418894</v>
      </c>
      <c r="L586" s="126">
        <v>174685.15580000001</v>
      </c>
      <c r="M586">
        <v>42611</v>
      </c>
      <c r="N586">
        <v>11</v>
      </c>
      <c r="O586">
        <v>6.8900000000000006</v>
      </c>
      <c r="P586">
        <v>0</v>
      </c>
      <c r="Q586">
        <v>173.74</v>
      </c>
      <c r="R586">
        <v>9326.2000000000007</v>
      </c>
      <c r="S586">
        <v>672.57551000000001</v>
      </c>
      <c r="T586">
        <v>783.50699114569807</v>
      </c>
      <c r="U586">
        <v>0.27560369838622301</v>
      </c>
      <c r="V586">
        <v>0.152587252247707</v>
      </c>
      <c r="W586">
        <v>2.9736438069236301E-3</v>
      </c>
      <c r="X586">
        <v>8005.7</v>
      </c>
      <c r="Y586">
        <v>48.01</v>
      </c>
      <c r="Z586">
        <v>51693.163686731903</v>
      </c>
      <c r="AA586">
        <v>12.236363636363599</v>
      </c>
      <c r="AB586">
        <v>14.009071235159343</v>
      </c>
      <c r="AC586">
        <v>5</v>
      </c>
      <c r="AD586">
        <v>134.51510200000001</v>
      </c>
      <c r="AE586">
        <v>0.8085</v>
      </c>
      <c r="AF586">
        <v>0.11460449794720699</v>
      </c>
      <c r="AG586">
        <v>0.13597106619175653</v>
      </c>
      <c r="AH586">
        <v>0.25787167486780904</v>
      </c>
      <c r="AI586">
        <v>177.71090118936979</v>
      </c>
      <c r="AJ586">
        <v>4.7938100297848125</v>
      </c>
      <c r="AK586">
        <v>1.192534051738563</v>
      </c>
      <c r="AL586">
        <v>2.9708686121615746</v>
      </c>
      <c r="AM586">
        <v>3</v>
      </c>
      <c r="AN586">
        <v>1.3418559955787199</v>
      </c>
      <c r="AO586">
        <v>49</v>
      </c>
      <c r="AP586">
        <v>1.4326647564469915E-2</v>
      </c>
      <c r="AQ586">
        <v>6.76</v>
      </c>
      <c r="AR586">
        <v>4.8865167673793595</v>
      </c>
      <c r="AS586">
        <v>-26253.160000000003</v>
      </c>
      <c r="AT586">
        <v>0.39311571127530354</v>
      </c>
      <c r="AU586">
        <v>6272552.5499999998</v>
      </c>
    </row>
    <row r="587" spans="1:47" ht="15" x14ac:dyDescent="0.25">
      <c r="A587" t="s">
        <v>1365</v>
      </c>
      <c r="B587" t="s">
        <v>320</v>
      </c>
      <c r="C587" t="s">
        <v>122</v>
      </c>
      <c r="D587"/>
      <c r="E587">
        <v>97.178000000000011</v>
      </c>
      <c r="F587" t="s">
        <v>1542</v>
      </c>
      <c r="G587">
        <v>16665374</v>
      </c>
      <c r="H587">
        <v>0.35250317422395006</v>
      </c>
      <c r="I587">
        <v>16665374</v>
      </c>
      <c r="J587">
        <v>0</v>
      </c>
      <c r="K587">
        <v>0.69252345686841643</v>
      </c>
      <c r="L587" s="126">
        <v>157105.8645</v>
      </c>
      <c r="M587">
        <v>46456</v>
      </c>
      <c r="N587">
        <v>301</v>
      </c>
      <c r="O587">
        <v>707.30000000000007</v>
      </c>
      <c r="P587">
        <v>1</v>
      </c>
      <c r="Q587">
        <v>-148.01</v>
      </c>
      <c r="R587">
        <v>10741.5</v>
      </c>
      <c r="S587">
        <v>14256.330603</v>
      </c>
      <c r="T587">
        <v>17314.956972957702</v>
      </c>
      <c r="U587">
        <v>0.37633175425035398</v>
      </c>
      <c r="V587">
        <v>0.12831320968490001</v>
      </c>
      <c r="W587">
        <v>7.8881870119044101E-2</v>
      </c>
      <c r="X587">
        <v>8844</v>
      </c>
      <c r="Y587">
        <v>837.30000000000007</v>
      </c>
      <c r="Z587">
        <v>63421.504836976004</v>
      </c>
      <c r="AA587">
        <v>7.6487695749440698</v>
      </c>
      <c r="AB587">
        <v>17.026550343962736</v>
      </c>
      <c r="AC587">
        <v>77.5</v>
      </c>
      <c r="AD587">
        <v>183.9526529419355</v>
      </c>
      <c r="AE587">
        <v>0.74199999999999999</v>
      </c>
      <c r="AF587">
        <v>0.12562049381076737</v>
      </c>
      <c r="AG587">
        <v>0.12336243508247516</v>
      </c>
      <c r="AH587">
        <v>0.25354091122104905</v>
      </c>
      <c r="AI587">
        <v>142.502377124482</v>
      </c>
      <c r="AJ587">
        <v>5.9065761697532091</v>
      </c>
      <c r="AK587">
        <v>1.4684962105494248</v>
      </c>
      <c r="AL587">
        <v>3.2156623896599705</v>
      </c>
      <c r="AM587">
        <v>3.95</v>
      </c>
      <c r="AN587">
        <v>0.97501550667059</v>
      </c>
      <c r="AO587">
        <v>37</v>
      </c>
      <c r="AP587">
        <v>0.11103283077356629</v>
      </c>
      <c r="AQ587">
        <v>173.14</v>
      </c>
      <c r="AR587">
        <v>3.6293155182247276</v>
      </c>
      <c r="AS587">
        <v>723476.1099999994</v>
      </c>
      <c r="AT587">
        <v>0.3852350960304739</v>
      </c>
      <c r="AU587">
        <v>153134197.13</v>
      </c>
    </row>
    <row r="588" spans="1:47" ht="15" x14ac:dyDescent="0.25">
      <c r="A588" t="s">
        <v>1366</v>
      </c>
      <c r="B588" t="s">
        <v>647</v>
      </c>
      <c r="C588" t="s">
        <v>147</v>
      </c>
      <c r="D588"/>
      <c r="E588">
        <v>87.531000000000006</v>
      </c>
      <c r="F588" t="s">
        <v>1538</v>
      </c>
      <c r="G588">
        <v>2503371</v>
      </c>
      <c r="H588">
        <v>0.84507324420722385</v>
      </c>
      <c r="I588">
        <v>2503371</v>
      </c>
      <c r="J588">
        <v>0</v>
      </c>
      <c r="K588">
        <v>0.63794001643103004</v>
      </c>
      <c r="L588" s="126">
        <v>242535.62729999999</v>
      </c>
      <c r="M588">
        <v>38968</v>
      </c>
      <c r="N588">
        <v>42</v>
      </c>
      <c r="O588">
        <v>46.63</v>
      </c>
      <c r="P588">
        <v>0</v>
      </c>
      <c r="Q588">
        <v>20.829999999999991</v>
      </c>
      <c r="R588">
        <v>10818.9</v>
      </c>
      <c r="S588">
        <v>1365.773207</v>
      </c>
      <c r="T588">
        <v>1615.2246033527001</v>
      </c>
      <c r="U588">
        <v>0.45166320794576797</v>
      </c>
      <c r="V588">
        <v>0.13155862633641499</v>
      </c>
      <c r="W588">
        <v>2.9286341096014801E-3</v>
      </c>
      <c r="X588">
        <v>9148</v>
      </c>
      <c r="Y588">
        <v>99</v>
      </c>
      <c r="Z588">
        <v>48381.141414141399</v>
      </c>
      <c r="AA588">
        <v>5.08</v>
      </c>
      <c r="AB588">
        <v>13.795688959595958</v>
      </c>
      <c r="AC588">
        <v>6</v>
      </c>
      <c r="AD588">
        <v>227.62886783333332</v>
      </c>
      <c r="AE588">
        <v>0.31009999999999999</v>
      </c>
      <c r="AF588">
        <v>0.11445147155616708</v>
      </c>
      <c r="AG588">
        <v>0.15885046536402847</v>
      </c>
      <c r="AH588">
        <v>0.27799309617403523</v>
      </c>
      <c r="AI588">
        <v>164.32889358913891</v>
      </c>
      <c r="AJ588">
        <v>6.4724201999679201</v>
      </c>
      <c r="AK588">
        <v>1.3020920440571031</v>
      </c>
      <c r="AL588">
        <v>2.6790277406476681</v>
      </c>
      <c r="AM588">
        <v>4.25</v>
      </c>
      <c r="AN588">
        <v>2.1235340711566799</v>
      </c>
      <c r="AO588">
        <v>200</v>
      </c>
      <c r="AP588">
        <v>0</v>
      </c>
      <c r="AQ588">
        <v>5.52</v>
      </c>
      <c r="AR588">
        <v>1.7907209063132463</v>
      </c>
      <c r="AS588">
        <v>-27397.810000000056</v>
      </c>
      <c r="AT588">
        <v>0.49323708837407293</v>
      </c>
      <c r="AU588">
        <v>14776126.16</v>
      </c>
    </row>
    <row r="589" spans="1:47" ht="15" x14ac:dyDescent="0.25">
      <c r="A589" t="s">
        <v>1367</v>
      </c>
      <c r="B589" t="s">
        <v>322</v>
      </c>
      <c r="C589" t="s">
        <v>109</v>
      </c>
      <c r="D589"/>
      <c r="E589">
        <v>100.76900000000001</v>
      </c>
      <c r="F589" t="s">
        <v>1542</v>
      </c>
      <c r="G589">
        <v>1876642</v>
      </c>
      <c r="H589">
        <v>0.29478640687868152</v>
      </c>
      <c r="I589">
        <v>1438125</v>
      </c>
      <c r="J589">
        <v>0</v>
      </c>
      <c r="K589">
        <v>0.79766491893156344</v>
      </c>
      <c r="L589" s="126">
        <v>361962.40039999998</v>
      </c>
      <c r="M589">
        <v>53710</v>
      </c>
      <c r="N589">
        <v>34</v>
      </c>
      <c r="O589">
        <v>78.309999999999988</v>
      </c>
      <c r="P589">
        <v>0</v>
      </c>
      <c r="Q589">
        <v>-5.35</v>
      </c>
      <c r="R589">
        <v>13259.300000000001</v>
      </c>
      <c r="S589">
        <v>3646.3846669999998</v>
      </c>
      <c r="T589">
        <v>4356.11417097907</v>
      </c>
      <c r="U589">
        <v>0.19131018274435899</v>
      </c>
      <c r="V589">
        <v>0.14299760793723201</v>
      </c>
      <c r="W589">
        <v>5.4001634490747498E-2</v>
      </c>
      <c r="X589">
        <v>11099</v>
      </c>
      <c r="Y589">
        <v>237.38</v>
      </c>
      <c r="Z589">
        <v>73972.214971775204</v>
      </c>
      <c r="AA589">
        <v>11.9717741935484</v>
      </c>
      <c r="AB589">
        <v>15.360959925014743</v>
      </c>
      <c r="AC589">
        <v>27.02</v>
      </c>
      <c r="AD589">
        <v>134.95132002220578</v>
      </c>
      <c r="AE589">
        <v>0.59809999999999997</v>
      </c>
      <c r="AF589">
        <v>0.11858034388020336</v>
      </c>
      <c r="AG589">
        <v>0.14324664439233539</v>
      </c>
      <c r="AH589">
        <v>0.26734246031490971</v>
      </c>
      <c r="AI589">
        <v>198.44258521285627</v>
      </c>
      <c r="AJ589">
        <v>6.9659515919060029</v>
      </c>
      <c r="AK589">
        <v>1.5385370606331141</v>
      </c>
      <c r="AL589">
        <v>4.2038655441280932</v>
      </c>
      <c r="AM589">
        <v>0</v>
      </c>
      <c r="AN589">
        <v>0.578416962463419</v>
      </c>
      <c r="AO589">
        <v>16</v>
      </c>
      <c r="AP589">
        <v>0.23152107513744655</v>
      </c>
      <c r="AQ589">
        <v>94.94</v>
      </c>
      <c r="AR589">
        <v>0</v>
      </c>
      <c r="AS589">
        <v>68932.370000000112</v>
      </c>
      <c r="AT589">
        <v>0.34071038153340039</v>
      </c>
      <c r="AU589">
        <v>48348417.869999997</v>
      </c>
    </row>
    <row r="590" spans="1:47" ht="15" x14ac:dyDescent="0.25">
      <c r="A590" t="s">
        <v>1368</v>
      </c>
      <c r="B590" t="s">
        <v>696</v>
      </c>
      <c r="C590" t="s">
        <v>250</v>
      </c>
      <c r="D590"/>
      <c r="E590">
        <v>96.204000000000008</v>
      </c>
      <c r="F590" t="s">
        <v>1538</v>
      </c>
      <c r="G590">
        <v>-106222</v>
      </c>
      <c r="H590">
        <v>9.9378135373944368E-2</v>
      </c>
      <c r="I590">
        <v>-176373</v>
      </c>
      <c r="J590">
        <v>5.4057371777429261E-3</v>
      </c>
      <c r="K590">
        <v>0.7550712509090729</v>
      </c>
      <c r="L590" s="126">
        <v>113745.5808</v>
      </c>
      <c r="M590">
        <v>37056</v>
      </c>
      <c r="N590">
        <v>7</v>
      </c>
      <c r="O590">
        <v>52.67</v>
      </c>
      <c r="P590">
        <v>0</v>
      </c>
      <c r="Q590">
        <v>248.34</v>
      </c>
      <c r="R590">
        <v>7713.4000000000005</v>
      </c>
      <c r="S590">
        <v>1595.562195</v>
      </c>
      <c r="T590">
        <v>1847.7406426039402</v>
      </c>
      <c r="U590">
        <v>0.39066225243573199</v>
      </c>
      <c r="V590">
        <v>0.102286020884319</v>
      </c>
      <c r="W590">
        <v>0</v>
      </c>
      <c r="X590">
        <v>6660.7</v>
      </c>
      <c r="Y590">
        <v>84.5</v>
      </c>
      <c r="Z590">
        <v>53575.810650887601</v>
      </c>
      <c r="AA590">
        <v>14.4</v>
      </c>
      <c r="AB590">
        <v>18.882392840236687</v>
      </c>
      <c r="AC590">
        <v>8</v>
      </c>
      <c r="AD590">
        <v>199.445274375</v>
      </c>
      <c r="AE590">
        <v>0.35439999999999999</v>
      </c>
      <c r="AF590">
        <v>0.11087656648856134</v>
      </c>
      <c r="AG590">
        <v>0.15763096547389033</v>
      </c>
      <c r="AH590">
        <v>0.27308356422639563</v>
      </c>
      <c r="AI590">
        <v>134.51183581095063</v>
      </c>
      <c r="AJ590">
        <v>5.7105767349106795</v>
      </c>
      <c r="AK590">
        <v>1.3083796162555563</v>
      </c>
      <c r="AL590">
        <v>3.4887578626608646</v>
      </c>
      <c r="AM590">
        <v>2.5</v>
      </c>
      <c r="AN590">
        <v>0.86606898460358095</v>
      </c>
      <c r="AO590">
        <v>16</v>
      </c>
      <c r="AP590">
        <v>1.639344262295082E-3</v>
      </c>
      <c r="AQ590">
        <v>35.44</v>
      </c>
      <c r="AR590">
        <v>4.345957073565077</v>
      </c>
      <c r="AS590">
        <v>7008.359999999986</v>
      </c>
      <c r="AT590">
        <v>0.3603919543717804</v>
      </c>
      <c r="AU590">
        <v>12307187.439999999</v>
      </c>
    </row>
    <row r="591" spans="1:47" ht="15" x14ac:dyDescent="0.25">
      <c r="A591" t="s">
        <v>1369</v>
      </c>
      <c r="B591" t="s">
        <v>323</v>
      </c>
      <c r="C591" t="s">
        <v>122</v>
      </c>
      <c r="D591"/>
      <c r="E591">
        <v>71.814000000000007</v>
      </c>
      <c r="F591" t="s">
        <v>1538</v>
      </c>
      <c r="G591">
        <v>633117</v>
      </c>
      <c r="H591">
        <v>0.27427235091676955</v>
      </c>
      <c r="I591">
        <v>430694</v>
      </c>
      <c r="J591">
        <v>0</v>
      </c>
      <c r="K591">
        <v>0.70050474295137211</v>
      </c>
      <c r="L591" s="126">
        <v>57157.510900000001</v>
      </c>
      <c r="M591">
        <v>24560</v>
      </c>
      <c r="N591">
        <v>18</v>
      </c>
      <c r="O591">
        <v>412.60999999999996</v>
      </c>
      <c r="P591">
        <v>75.680000000000007</v>
      </c>
      <c r="Q591">
        <v>-83.74</v>
      </c>
      <c r="R591">
        <v>10086.6</v>
      </c>
      <c r="S591">
        <v>3440.0269539999999</v>
      </c>
      <c r="T591">
        <v>4307.6418823453605</v>
      </c>
      <c r="U591">
        <v>0.40456982855373302</v>
      </c>
      <c r="V591">
        <v>0.13739069586371599</v>
      </c>
      <c r="W591">
        <v>0.11624540573294601</v>
      </c>
      <c r="X591">
        <v>8055</v>
      </c>
      <c r="Y591">
        <v>200.1</v>
      </c>
      <c r="Z591">
        <v>56207.494252873599</v>
      </c>
      <c r="AA591">
        <v>6.24630541871921</v>
      </c>
      <c r="AB591">
        <v>17.191539000499752</v>
      </c>
      <c r="AC591">
        <v>24.5</v>
      </c>
      <c r="AD591">
        <v>140.40926342857142</v>
      </c>
      <c r="AE591">
        <v>0.58699999999999997</v>
      </c>
      <c r="AF591">
        <v>0.10700519772617996</v>
      </c>
      <c r="AG591">
        <v>0.17159347744065273</v>
      </c>
      <c r="AH591">
        <v>0.28098454236988235</v>
      </c>
      <c r="AI591">
        <v>146.27879569806419</v>
      </c>
      <c r="AJ591">
        <v>6.152184366945348</v>
      </c>
      <c r="AK591">
        <v>1.4048241365810616</v>
      </c>
      <c r="AL591">
        <v>3.9088933293322974</v>
      </c>
      <c r="AM591">
        <v>0.5</v>
      </c>
      <c r="AN591">
        <v>0.67121184024370495</v>
      </c>
      <c r="AO591">
        <v>5</v>
      </c>
      <c r="AP591">
        <v>9.9576271186440676E-2</v>
      </c>
      <c r="AQ591">
        <v>150.19999999999999</v>
      </c>
      <c r="AR591">
        <v>1.6621995657960114</v>
      </c>
      <c r="AS591">
        <v>163599.33000000007</v>
      </c>
      <c r="AT591">
        <v>0.78642471654953838</v>
      </c>
      <c r="AU591">
        <v>34698191.020000003</v>
      </c>
    </row>
    <row r="592" spans="1:47" ht="15" x14ac:dyDescent="0.25">
      <c r="A592" t="s">
        <v>1370</v>
      </c>
      <c r="B592" t="s">
        <v>324</v>
      </c>
      <c r="C592" t="s">
        <v>269</v>
      </c>
      <c r="D592"/>
      <c r="E592">
        <v>96.556000000000012</v>
      </c>
      <c r="F592" t="s">
        <v>1542</v>
      </c>
      <c r="G592">
        <v>794429</v>
      </c>
      <c r="H592">
        <v>0.16325355646099393</v>
      </c>
      <c r="I592">
        <v>1162127</v>
      </c>
      <c r="J592">
        <v>0</v>
      </c>
      <c r="K592">
        <v>0.65911382063759127</v>
      </c>
      <c r="L592" s="126">
        <v>187060.3965</v>
      </c>
      <c r="M592">
        <v>36091</v>
      </c>
      <c r="N592">
        <v>5</v>
      </c>
      <c r="O592">
        <v>30.14</v>
      </c>
      <c r="P592">
        <v>0</v>
      </c>
      <c r="Q592">
        <v>-2.99</v>
      </c>
      <c r="R592">
        <v>14495.5</v>
      </c>
      <c r="S592">
        <v>1362.4818319999999</v>
      </c>
      <c r="T592">
        <v>1646.7186856960102</v>
      </c>
      <c r="U592">
        <v>0.357770329520255</v>
      </c>
      <c r="V592">
        <v>0.13224481954046299</v>
      </c>
      <c r="W592">
        <v>4.4037284454593699E-3</v>
      </c>
      <c r="X592">
        <v>11993.5</v>
      </c>
      <c r="Y592">
        <v>121.52</v>
      </c>
      <c r="Z592">
        <v>53497.506583278504</v>
      </c>
      <c r="AA592">
        <v>26.843478260869595</v>
      </c>
      <c r="AB592">
        <v>11.211996642527978</v>
      </c>
      <c r="AC592">
        <v>12</v>
      </c>
      <c r="AD592">
        <v>113.54015266666666</v>
      </c>
      <c r="AE592">
        <v>0.4541</v>
      </c>
      <c r="AF592">
        <v>0.1202831072575456</v>
      </c>
      <c r="AG592">
        <v>0.17181302901914211</v>
      </c>
      <c r="AH592">
        <v>0.29596653765989239</v>
      </c>
      <c r="AI592">
        <v>210.10261808760765</v>
      </c>
      <c r="AJ592">
        <v>6.0881661490737473</v>
      </c>
      <c r="AK592">
        <v>0.90458019080489482</v>
      </c>
      <c r="AL592">
        <v>3.4046800297630484</v>
      </c>
      <c r="AM592">
        <v>0</v>
      </c>
      <c r="AN592">
        <v>0.65714954460630404</v>
      </c>
      <c r="AO592">
        <v>5</v>
      </c>
      <c r="AP592">
        <v>0.20954003407155025</v>
      </c>
      <c r="AQ592">
        <v>99.6</v>
      </c>
      <c r="AR592">
        <v>2.506253965924103</v>
      </c>
      <c r="AS592">
        <v>-40901.080000000016</v>
      </c>
      <c r="AT592">
        <v>0.35971121851993987</v>
      </c>
      <c r="AU592">
        <v>19749888.280000001</v>
      </c>
    </row>
    <row r="593" spans="1:47" ht="15" x14ac:dyDescent="0.25">
      <c r="A593" t="s">
        <v>1371</v>
      </c>
      <c r="B593" t="s">
        <v>325</v>
      </c>
      <c r="C593" t="s">
        <v>117</v>
      </c>
      <c r="D593"/>
      <c r="E593">
        <v>84.14500000000001</v>
      </c>
      <c r="F593" t="s">
        <v>1542</v>
      </c>
      <c r="G593">
        <v>112362</v>
      </c>
      <c r="H593">
        <v>6.468120257311108E-2</v>
      </c>
      <c r="I593">
        <v>164100</v>
      </c>
      <c r="J593">
        <v>0</v>
      </c>
      <c r="K593">
        <v>0.70966053119502992</v>
      </c>
      <c r="L593" s="126">
        <v>110020.9718</v>
      </c>
      <c r="M593">
        <v>30896</v>
      </c>
      <c r="N593">
        <v>49</v>
      </c>
      <c r="O593">
        <v>86.419999999999987</v>
      </c>
      <c r="P593">
        <v>0</v>
      </c>
      <c r="Q593">
        <v>-117.19000000000001</v>
      </c>
      <c r="R593">
        <v>10750.5</v>
      </c>
      <c r="S593">
        <v>1554.44127</v>
      </c>
      <c r="T593">
        <v>1902.9032165719102</v>
      </c>
      <c r="U593">
        <v>0.61160404278252301</v>
      </c>
      <c r="V593">
        <v>0.122549288079568</v>
      </c>
      <c r="W593">
        <v>0.13227979143914501</v>
      </c>
      <c r="X593">
        <v>8781.9</v>
      </c>
      <c r="Y593">
        <v>98.9</v>
      </c>
      <c r="Z593">
        <v>58764.671385237598</v>
      </c>
      <c r="AA593">
        <v>15.605769230769198</v>
      </c>
      <c r="AB593">
        <v>15.717303033367036</v>
      </c>
      <c r="AC593">
        <v>10.5</v>
      </c>
      <c r="AD593">
        <v>148.04202571428573</v>
      </c>
      <c r="AE593">
        <v>0.8085</v>
      </c>
      <c r="AF593">
        <v>0.10606025326766937</v>
      </c>
      <c r="AG593">
        <v>0.17400449607528951</v>
      </c>
      <c r="AH593">
        <v>0.28289897914961848</v>
      </c>
      <c r="AI593">
        <v>160.18617416147217</v>
      </c>
      <c r="AJ593">
        <v>5.8138356224899601</v>
      </c>
      <c r="AK593">
        <v>1.1267409236947792</v>
      </c>
      <c r="AL593">
        <v>2.0935170281124496</v>
      </c>
      <c r="AM593">
        <v>0</v>
      </c>
      <c r="AN593">
        <v>1.70671381416193</v>
      </c>
      <c r="AO593">
        <v>85</v>
      </c>
      <c r="AP593">
        <v>4.1078305519897301E-2</v>
      </c>
      <c r="AQ593">
        <v>8.7899999999999991</v>
      </c>
      <c r="AR593">
        <v>2.4237286388683357</v>
      </c>
      <c r="AS593">
        <v>-2570.4299999999348</v>
      </c>
      <c r="AT593">
        <v>0.7090614909139954</v>
      </c>
      <c r="AU593">
        <v>16711089.49</v>
      </c>
    </row>
    <row r="594" spans="1:47" ht="15" x14ac:dyDescent="0.25">
      <c r="A594" t="s">
        <v>1372</v>
      </c>
      <c r="B594" t="s">
        <v>445</v>
      </c>
      <c r="C594" t="s">
        <v>375</v>
      </c>
      <c r="D594"/>
      <c r="E594">
        <v>93.677000000000007</v>
      </c>
      <c r="F594" t="s">
        <v>1539</v>
      </c>
      <c r="G594">
        <v>523250</v>
      </c>
      <c r="H594">
        <v>0.1665211874684013</v>
      </c>
      <c r="I594">
        <v>525467</v>
      </c>
      <c r="J594">
        <v>6.1914049947880178E-3</v>
      </c>
      <c r="K594">
        <v>0.60010248871897853</v>
      </c>
      <c r="L594" s="126">
        <v>123015.8178</v>
      </c>
      <c r="M594">
        <v>34126</v>
      </c>
      <c r="N594">
        <v>52</v>
      </c>
      <c r="O594">
        <v>32.26</v>
      </c>
      <c r="P594">
        <v>0</v>
      </c>
      <c r="Q594">
        <v>53.019999999999982</v>
      </c>
      <c r="R594">
        <v>8470.4</v>
      </c>
      <c r="S594">
        <v>962.66452200000003</v>
      </c>
      <c r="T594">
        <v>1197.1353951820502</v>
      </c>
      <c r="U594">
        <v>0.473867041502959</v>
      </c>
      <c r="V594">
        <v>0.13636370926735</v>
      </c>
      <c r="W594">
        <v>2.0234567240029599E-4</v>
      </c>
      <c r="X594">
        <v>6811.4000000000005</v>
      </c>
      <c r="Y594">
        <v>60.870000000000005</v>
      </c>
      <c r="Z594">
        <v>56774.6438311155</v>
      </c>
      <c r="AA594">
        <v>13.957746478873201</v>
      </c>
      <c r="AB594">
        <v>15.815089896500739</v>
      </c>
      <c r="AC594">
        <v>7</v>
      </c>
      <c r="AD594">
        <v>137.52350314285715</v>
      </c>
      <c r="AE594">
        <v>0.432</v>
      </c>
      <c r="AF594">
        <v>0.12473384357848047</v>
      </c>
      <c r="AG594">
        <v>0.13177017022136223</v>
      </c>
      <c r="AH594">
        <v>0.27051256163617365</v>
      </c>
      <c r="AI594">
        <v>153.13849906270877</v>
      </c>
      <c r="AJ594">
        <v>6.6603761336580272</v>
      </c>
      <c r="AK594">
        <v>1.6374342868383744</v>
      </c>
      <c r="AL594">
        <v>3.4961502770975645</v>
      </c>
      <c r="AM594">
        <v>0.5</v>
      </c>
      <c r="AN594">
        <v>1.3189340933162901</v>
      </c>
      <c r="AO594">
        <v>42</v>
      </c>
      <c r="AP594">
        <v>1.658374792703151E-3</v>
      </c>
      <c r="AQ594">
        <v>11.55</v>
      </c>
      <c r="AR594">
        <v>3.9495373209163169</v>
      </c>
      <c r="AS594">
        <v>22085.880000000005</v>
      </c>
      <c r="AT594">
        <v>0.50357914590081643</v>
      </c>
      <c r="AU594">
        <v>8154164.5999999996</v>
      </c>
    </row>
    <row r="595" spans="1:47" ht="15" x14ac:dyDescent="0.25">
      <c r="A595" t="s">
        <v>1373</v>
      </c>
      <c r="B595" t="s">
        <v>326</v>
      </c>
      <c r="C595" t="s">
        <v>269</v>
      </c>
      <c r="D595"/>
      <c r="E595">
        <v>90.819000000000003</v>
      </c>
      <c r="F595" t="s">
        <v>1538</v>
      </c>
      <c r="G595">
        <v>461593</v>
      </c>
      <c r="H595">
        <v>0.14232072609256316</v>
      </c>
      <c r="I595">
        <v>863497</v>
      </c>
      <c r="J595">
        <v>5.3081525055574353E-3</v>
      </c>
      <c r="K595">
        <v>0.69002317524456258</v>
      </c>
      <c r="L595" s="126">
        <v>182651.01329999999</v>
      </c>
      <c r="M595">
        <v>37542</v>
      </c>
      <c r="N595">
        <v>73</v>
      </c>
      <c r="O595">
        <v>152.52000000000001</v>
      </c>
      <c r="P595">
        <v>0</v>
      </c>
      <c r="Q595">
        <v>-9.81</v>
      </c>
      <c r="R595">
        <v>11440.800000000001</v>
      </c>
      <c r="S595">
        <v>7945.9973470000004</v>
      </c>
      <c r="T595">
        <v>9801.0929483354503</v>
      </c>
      <c r="U595">
        <v>0.37605348598916399</v>
      </c>
      <c r="V595">
        <v>0.158970480839251</v>
      </c>
      <c r="W595">
        <v>1.4726965400281801E-2</v>
      </c>
      <c r="X595">
        <v>9275.4</v>
      </c>
      <c r="Y595">
        <v>476.5</v>
      </c>
      <c r="Z595">
        <v>65762.420545645291</v>
      </c>
      <c r="AA595">
        <v>10.045908183632699</v>
      </c>
      <c r="AB595">
        <v>16.675755187827914</v>
      </c>
      <c r="AC595">
        <v>37</v>
      </c>
      <c r="AD595">
        <v>214.75668505405406</v>
      </c>
      <c r="AE595">
        <v>0.33229999999999998</v>
      </c>
      <c r="AF595">
        <v>0.12468190477460313</v>
      </c>
      <c r="AG595">
        <v>0.10625986149637996</v>
      </c>
      <c r="AH595">
        <v>0.23954236316781555</v>
      </c>
      <c r="AI595">
        <v>146.49853871893069</v>
      </c>
      <c r="AJ595">
        <v>5.9455687037884957</v>
      </c>
      <c r="AK595">
        <v>1.183605878305301</v>
      </c>
      <c r="AL595">
        <v>2.5274876404224118</v>
      </c>
      <c r="AM595">
        <v>1.3</v>
      </c>
      <c r="AN595">
        <v>0.80892744345510603</v>
      </c>
      <c r="AO595">
        <v>31</v>
      </c>
      <c r="AP595">
        <v>0.12878133102852204</v>
      </c>
      <c r="AQ595">
        <v>134.52000000000001</v>
      </c>
      <c r="AR595">
        <v>7.2296202107109195</v>
      </c>
      <c r="AS595">
        <v>-1645036.3599999999</v>
      </c>
      <c r="AT595">
        <v>0.33726134816664161</v>
      </c>
      <c r="AU595">
        <v>90908816.890000001</v>
      </c>
    </row>
    <row r="596" spans="1:47" ht="15" x14ac:dyDescent="0.25">
      <c r="A596" t="s">
        <v>1374</v>
      </c>
      <c r="B596" t="s">
        <v>327</v>
      </c>
      <c r="C596" t="s">
        <v>328</v>
      </c>
      <c r="D596"/>
      <c r="E596">
        <v>88.15100000000001</v>
      </c>
      <c r="F596" t="s">
        <v>1539</v>
      </c>
      <c r="G596">
        <v>1605149</v>
      </c>
      <c r="H596">
        <v>0.26843429050359041</v>
      </c>
      <c r="I596">
        <v>1818896</v>
      </c>
      <c r="J596">
        <v>3.5146187503721903E-3</v>
      </c>
      <c r="K596">
        <v>0.67274446048179259</v>
      </c>
      <c r="L596" s="126">
        <v>153492.55790000001</v>
      </c>
      <c r="M596">
        <v>32671</v>
      </c>
      <c r="N596">
        <v>87</v>
      </c>
      <c r="O596">
        <v>141.13999999999999</v>
      </c>
      <c r="P596">
        <v>0</v>
      </c>
      <c r="Q596">
        <v>-146.30000000000001</v>
      </c>
      <c r="R596">
        <v>8652.2000000000007</v>
      </c>
      <c r="S596">
        <v>2890.4620249999998</v>
      </c>
      <c r="T596">
        <v>3454.9800745687999</v>
      </c>
      <c r="U596">
        <v>0.52295575894999002</v>
      </c>
      <c r="V596">
        <v>0.118086366140721</v>
      </c>
      <c r="W596">
        <v>6.8161891869172701E-3</v>
      </c>
      <c r="X596">
        <v>7238.5</v>
      </c>
      <c r="Y596">
        <v>158.5</v>
      </c>
      <c r="Z596">
        <v>53991.223974763401</v>
      </c>
      <c r="AA596">
        <v>11.209580838323399</v>
      </c>
      <c r="AB596">
        <v>18.236353470031545</v>
      </c>
      <c r="AC596">
        <v>18</v>
      </c>
      <c r="AD596">
        <v>160.58122361111111</v>
      </c>
      <c r="AE596">
        <v>0.4541</v>
      </c>
      <c r="AF596">
        <v>0.10524286719645523</v>
      </c>
      <c r="AG596">
        <v>0.15231571450222767</v>
      </c>
      <c r="AH596">
        <v>0.26257554640077924</v>
      </c>
      <c r="AI596">
        <v>149.07720505340319</v>
      </c>
      <c r="AJ596">
        <v>6.9663852801797166</v>
      </c>
      <c r="AK596">
        <v>1.0992853827552438</v>
      </c>
      <c r="AL596">
        <v>2.482128047676734</v>
      </c>
      <c r="AM596">
        <v>0.7</v>
      </c>
      <c r="AN596">
        <v>1.61627095630821</v>
      </c>
      <c r="AO596">
        <v>161</v>
      </c>
      <c r="AP596">
        <v>4.045853000674309E-3</v>
      </c>
      <c r="AQ596">
        <v>8.0299999999999994</v>
      </c>
      <c r="AR596">
        <v>4.4331552852424201</v>
      </c>
      <c r="AS596">
        <v>-36909.619999999879</v>
      </c>
      <c r="AT596">
        <v>0.52641142110221029</v>
      </c>
      <c r="AU596">
        <v>25008974.109999999</v>
      </c>
    </row>
    <row r="597" spans="1:47" ht="15" x14ac:dyDescent="0.25">
      <c r="A597" t="s">
        <v>1375</v>
      </c>
      <c r="B597" t="s">
        <v>394</v>
      </c>
      <c r="C597" t="s">
        <v>210</v>
      </c>
      <c r="D597"/>
      <c r="E597">
        <v>78.305000000000007</v>
      </c>
      <c r="F597" t="s">
        <v>1538</v>
      </c>
      <c r="G597">
        <v>267347</v>
      </c>
      <c r="H597">
        <v>0.45589696032666183</v>
      </c>
      <c r="I597">
        <v>189481</v>
      </c>
      <c r="J597">
        <v>0</v>
      </c>
      <c r="K597">
        <v>0.64957056473953145</v>
      </c>
      <c r="L597" s="126">
        <v>67969.910300000003</v>
      </c>
      <c r="M597">
        <v>29984</v>
      </c>
      <c r="N597">
        <v>2</v>
      </c>
      <c r="O597">
        <v>21.599999999999998</v>
      </c>
      <c r="P597">
        <v>0</v>
      </c>
      <c r="Q597">
        <v>-73.11</v>
      </c>
      <c r="R597">
        <v>14142.9</v>
      </c>
      <c r="S597">
        <v>547.01707299999998</v>
      </c>
      <c r="T597">
        <v>782.58743298656998</v>
      </c>
      <c r="U597">
        <v>0.99268761397507599</v>
      </c>
      <c r="V597">
        <v>0.19998211280692499</v>
      </c>
      <c r="W597">
        <v>2.6395300462587201E-3</v>
      </c>
      <c r="X597">
        <v>9885.7000000000007</v>
      </c>
      <c r="Y597">
        <v>46</v>
      </c>
      <c r="Z597">
        <v>52071.695652173905</v>
      </c>
      <c r="AA597">
        <v>9.4745762711864394</v>
      </c>
      <c r="AB597">
        <v>11.8916755</v>
      </c>
      <c r="AC597">
        <v>7.5</v>
      </c>
      <c r="AD597">
        <v>72.935609733333337</v>
      </c>
      <c r="AE597">
        <v>0.4541</v>
      </c>
      <c r="AF597">
        <v>0.11285968910240969</v>
      </c>
      <c r="AG597">
        <v>0.16664969979243596</v>
      </c>
      <c r="AH597">
        <v>0.30108849541202826</v>
      </c>
      <c r="AI597">
        <v>327.53273863538078</v>
      </c>
      <c r="AJ597">
        <v>5.0409742361832048</v>
      </c>
      <c r="AK597">
        <v>1.0920075237489255</v>
      </c>
      <c r="AL597">
        <v>1.9673114318564906</v>
      </c>
      <c r="AM597">
        <v>0.5</v>
      </c>
      <c r="AN597">
        <v>0.835117264629885</v>
      </c>
      <c r="AO597">
        <v>15</v>
      </c>
      <c r="AP597">
        <v>0</v>
      </c>
      <c r="AQ597">
        <v>8.93</v>
      </c>
      <c r="AR597">
        <v>2.5311017495236445</v>
      </c>
      <c r="AS597">
        <v>-59659.640000000014</v>
      </c>
      <c r="AT597">
        <v>0.73188859236127646</v>
      </c>
      <c r="AU597">
        <v>7736434.9299999997</v>
      </c>
    </row>
    <row r="598" spans="1:47" ht="15" x14ac:dyDescent="0.25">
      <c r="A598" t="s">
        <v>1376</v>
      </c>
      <c r="B598" t="s">
        <v>194</v>
      </c>
      <c r="C598" t="s">
        <v>145</v>
      </c>
      <c r="D598"/>
      <c r="E598">
        <v>76.393000000000001</v>
      </c>
      <c r="F598" t="s">
        <v>1538</v>
      </c>
      <c r="G598">
        <v>742836</v>
      </c>
      <c r="H598">
        <v>0.38987207591575296</v>
      </c>
      <c r="I598">
        <v>712193</v>
      </c>
      <c r="J598">
        <v>0</v>
      </c>
      <c r="K598">
        <v>0.70191321992623323</v>
      </c>
      <c r="L598" s="126">
        <v>110850.47900000001</v>
      </c>
      <c r="M598">
        <v>34281</v>
      </c>
      <c r="N598">
        <v>65</v>
      </c>
      <c r="O598">
        <v>370.73</v>
      </c>
      <c r="P598">
        <v>48.83</v>
      </c>
      <c r="Q598">
        <v>74.61999999999999</v>
      </c>
      <c r="R598">
        <v>12528.9</v>
      </c>
      <c r="S598">
        <v>3519.9562070000002</v>
      </c>
      <c r="T598">
        <v>4713.5726971108706</v>
      </c>
      <c r="U598">
        <v>0.74071500259434897</v>
      </c>
      <c r="V598">
        <v>0.16480173726206801</v>
      </c>
      <c r="W598">
        <v>0.13512682432074399</v>
      </c>
      <c r="X598">
        <v>9356.2000000000007</v>
      </c>
      <c r="Y598">
        <v>224.43</v>
      </c>
      <c r="Z598">
        <v>58857.698970725804</v>
      </c>
      <c r="AA598">
        <v>8.4666666666666703</v>
      </c>
      <c r="AB598">
        <v>15.683982564719512</v>
      </c>
      <c r="AC598">
        <v>18</v>
      </c>
      <c r="AD598">
        <v>195.55312261111112</v>
      </c>
      <c r="AE598">
        <v>0.4541</v>
      </c>
      <c r="AF598">
        <v>0.11040829174059451</v>
      </c>
      <c r="AG598">
        <v>0.15803992005885278</v>
      </c>
      <c r="AH598">
        <v>0.2736963809759565</v>
      </c>
      <c r="AI598">
        <v>189.51343731873877</v>
      </c>
      <c r="AJ598">
        <v>4.6828469941341284</v>
      </c>
      <c r="AK598">
        <v>0.9717315340461925</v>
      </c>
      <c r="AL598">
        <v>1.2977612996361751</v>
      </c>
      <c r="AM598">
        <v>2</v>
      </c>
      <c r="AN598">
        <v>1.0590956453206899</v>
      </c>
      <c r="AO598">
        <v>12</v>
      </c>
      <c r="AP598">
        <v>0.17230142566191445</v>
      </c>
      <c r="AQ598">
        <v>184</v>
      </c>
      <c r="AR598">
        <v>3.7659700489758063</v>
      </c>
      <c r="AS598">
        <v>219792.17999999993</v>
      </c>
      <c r="AT598">
        <v>0.67402353717218644</v>
      </c>
      <c r="AU598">
        <v>44101067.710000001</v>
      </c>
    </row>
    <row r="599" spans="1:47" ht="15" x14ac:dyDescent="0.25">
      <c r="A599" t="s">
        <v>1377</v>
      </c>
      <c r="B599" t="s">
        <v>766</v>
      </c>
      <c r="C599" t="s">
        <v>119</v>
      </c>
      <c r="D599"/>
      <c r="E599">
        <v>88.460000000000008</v>
      </c>
      <c r="F599" t="s">
        <v>1538</v>
      </c>
      <c r="G599">
        <v>193199</v>
      </c>
      <c r="H599">
        <v>1.1842514960527046</v>
      </c>
      <c r="I599">
        <v>389326</v>
      </c>
      <c r="J599">
        <v>0</v>
      </c>
      <c r="K599">
        <v>0.76749383929860504</v>
      </c>
      <c r="L599" s="126">
        <v>250296.7512</v>
      </c>
      <c r="M599">
        <v>35575</v>
      </c>
      <c r="N599">
        <v>14</v>
      </c>
      <c r="O599">
        <v>9.6999999999999993</v>
      </c>
      <c r="P599">
        <v>0</v>
      </c>
      <c r="Q599">
        <v>61.800000000000004</v>
      </c>
      <c r="R599">
        <v>11994.4</v>
      </c>
      <c r="S599">
        <v>591.71533499999998</v>
      </c>
      <c r="T599">
        <v>712.18323550838011</v>
      </c>
      <c r="U599">
        <v>0.38060803342201699</v>
      </c>
      <c r="V599">
        <v>0.14465010611901799</v>
      </c>
      <c r="W599">
        <v>0</v>
      </c>
      <c r="X599">
        <v>9965.5</v>
      </c>
      <c r="Y599">
        <v>40.24</v>
      </c>
      <c r="Z599">
        <v>57371.346918489107</v>
      </c>
      <c r="AA599">
        <v>16.272727272727298</v>
      </c>
      <c r="AB599">
        <v>14.704655442345924</v>
      </c>
      <c r="AC599">
        <v>6</v>
      </c>
      <c r="AD599">
        <v>98.619222499999992</v>
      </c>
      <c r="AE599">
        <v>0.33229999999999998</v>
      </c>
      <c r="AF599">
        <v>0.10804029265346669</v>
      </c>
      <c r="AG599">
        <v>0.21469313978501903</v>
      </c>
      <c r="AH599">
        <v>0.32766902181111573</v>
      </c>
      <c r="AI599">
        <v>242.03361232813072</v>
      </c>
      <c r="AJ599">
        <v>3.9373539084593094</v>
      </c>
      <c r="AK599">
        <v>1.3235376880913312</v>
      </c>
      <c r="AL599">
        <v>1.6536555528401355</v>
      </c>
      <c r="AM599">
        <v>0</v>
      </c>
      <c r="AN599">
        <v>0.98289410989729697</v>
      </c>
      <c r="AO599">
        <v>74</v>
      </c>
      <c r="AP599">
        <v>6.0897435897435896E-2</v>
      </c>
      <c r="AQ599">
        <v>3.28</v>
      </c>
      <c r="AR599">
        <v>2.2322630092393125</v>
      </c>
      <c r="AS599">
        <v>35.470000000001164</v>
      </c>
      <c r="AT599">
        <v>0.59272119797642597</v>
      </c>
      <c r="AU599">
        <v>7097280.9800000004</v>
      </c>
    </row>
    <row r="600" spans="1:47" ht="15" x14ac:dyDescent="0.25">
      <c r="A600" t="s">
        <v>1378</v>
      </c>
      <c r="B600" t="s">
        <v>688</v>
      </c>
      <c r="C600" t="s">
        <v>185</v>
      </c>
      <c r="D600"/>
      <c r="E600">
        <v>101.101</v>
      </c>
      <c r="F600" t="s">
        <v>1542</v>
      </c>
      <c r="G600">
        <v>856486</v>
      </c>
      <c r="H600">
        <v>0.10728399943641762</v>
      </c>
      <c r="I600">
        <v>787311</v>
      </c>
      <c r="J600">
        <v>0</v>
      </c>
      <c r="K600">
        <v>0.69820201513818603</v>
      </c>
      <c r="L600" s="126">
        <v>130831.6155</v>
      </c>
      <c r="M600">
        <v>46290</v>
      </c>
      <c r="N600">
        <v>15</v>
      </c>
      <c r="O600">
        <v>25.240000000000002</v>
      </c>
      <c r="P600">
        <v>0</v>
      </c>
      <c r="Q600">
        <v>-24.409999999999997</v>
      </c>
      <c r="R600">
        <v>10310.6</v>
      </c>
      <c r="S600">
        <v>989.52324299999998</v>
      </c>
      <c r="T600">
        <v>1161.3830137162699</v>
      </c>
      <c r="U600">
        <v>0.295276005962399</v>
      </c>
      <c r="V600">
        <v>0.115056515150499</v>
      </c>
      <c r="W600">
        <v>0</v>
      </c>
      <c r="X600">
        <v>8784.9</v>
      </c>
      <c r="Y600">
        <v>60.9</v>
      </c>
      <c r="Z600">
        <v>55641.937602627302</v>
      </c>
      <c r="AA600">
        <v>7.4032258064516103</v>
      </c>
      <c r="AB600">
        <v>16.248329113300493</v>
      </c>
      <c r="AC600">
        <v>14</v>
      </c>
      <c r="AD600">
        <v>70.680231642857137</v>
      </c>
      <c r="AE600">
        <v>0.4541</v>
      </c>
      <c r="AF600">
        <v>0.12126431651674204</v>
      </c>
      <c r="AG600">
        <v>0.14860317155296943</v>
      </c>
      <c r="AH600">
        <v>0.27596736096699465</v>
      </c>
      <c r="AI600">
        <v>320.45735382488635</v>
      </c>
      <c r="AJ600">
        <v>3.8332553453169349</v>
      </c>
      <c r="AK600">
        <v>1.0166162409334596</v>
      </c>
      <c r="AL600">
        <v>1.1219540208136234</v>
      </c>
      <c r="AM600">
        <v>3.5</v>
      </c>
      <c r="AN600">
        <v>1.7481544209605999</v>
      </c>
      <c r="AO600">
        <v>70</v>
      </c>
      <c r="AP600">
        <v>7.2485207100591711E-2</v>
      </c>
      <c r="AQ600">
        <v>9.1</v>
      </c>
      <c r="AR600">
        <v>3.8235582828875287</v>
      </c>
      <c r="AS600">
        <v>-3609.2799999999697</v>
      </c>
      <c r="AT600">
        <v>0.40311781180105583</v>
      </c>
      <c r="AU600">
        <v>10202616.33</v>
      </c>
    </row>
    <row r="601" spans="1:47" ht="15" x14ac:dyDescent="0.25">
      <c r="A601" t="s">
        <v>1379</v>
      </c>
      <c r="B601" t="s">
        <v>721</v>
      </c>
      <c r="C601" t="s">
        <v>98</v>
      </c>
      <c r="D601"/>
      <c r="E601">
        <v>93.356999999999999</v>
      </c>
      <c r="F601" t="s">
        <v>1538</v>
      </c>
      <c r="G601">
        <v>-127476</v>
      </c>
      <c r="H601">
        <v>0.28518133076393087</v>
      </c>
      <c r="I601">
        <v>-127476</v>
      </c>
      <c r="J601">
        <v>0</v>
      </c>
      <c r="K601">
        <v>0.79398274887094666</v>
      </c>
      <c r="L601" s="126">
        <v>222002.1404</v>
      </c>
      <c r="M601">
        <v>38452</v>
      </c>
      <c r="N601">
        <v>28</v>
      </c>
      <c r="O601">
        <v>59.15</v>
      </c>
      <c r="P601">
        <v>0</v>
      </c>
      <c r="Q601">
        <v>60.709999999999994</v>
      </c>
      <c r="R601">
        <v>12182.9</v>
      </c>
      <c r="S601">
        <v>1998.2552619999999</v>
      </c>
      <c r="T601">
        <v>2383.4823031701303</v>
      </c>
      <c r="U601">
        <v>0.21999932609210399</v>
      </c>
      <c r="V601">
        <v>0.124311192730891</v>
      </c>
      <c r="W601">
        <v>3.5817676730831999E-2</v>
      </c>
      <c r="X601">
        <v>10213.800000000001</v>
      </c>
      <c r="Y601">
        <v>128.92000000000002</v>
      </c>
      <c r="Z601">
        <v>65988.667390629809</v>
      </c>
      <c r="AA601">
        <v>14.257352941176499</v>
      </c>
      <c r="AB601">
        <v>15.499963248526216</v>
      </c>
      <c r="AC601">
        <v>18</v>
      </c>
      <c r="AD601">
        <v>111.01418122222222</v>
      </c>
      <c r="AE601">
        <v>0.40970000000000001</v>
      </c>
      <c r="AF601">
        <v>0.11475697795285816</v>
      </c>
      <c r="AG601">
        <v>0.15376704317521137</v>
      </c>
      <c r="AH601">
        <v>0.27249676717168697</v>
      </c>
      <c r="AI601">
        <v>131.06833995665966</v>
      </c>
      <c r="AJ601">
        <v>7.5461370786688455</v>
      </c>
      <c r="AK601">
        <v>1.4220288803702064</v>
      </c>
      <c r="AL601">
        <v>4.453741237381065</v>
      </c>
      <c r="AM601">
        <v>0.89</v>
      </c>
      <c r="AN601">
        <v>0.85856243182618797</v>
      </c>
      <c r="AO601">
        <v>41</v>
      </c>
      <c r="AP601">
        <v>0.13921568627450981</v>
      </c>
      <c r="AQ601">
        <v>32.93</v>
      </c>
      <c r="AR601">
        <v>4.7168459114433583</v>
      </c>
      <c r="AS601">
        <v>-37056.880000000005</v>
      </c>
      <c r="AT601">
        <v>0.45843603649783471</v>
      </c>
      <c r="AU601">
        <v>24344458.75</v>
      </c>
    </row>
    <row r="602" spans="1:47" ht="15" x14ac:dyDescent="0.25">
      <c r="A602" t="s">
        <v>1380</v>
      </c>
      <c r="B602" t="s">
        <v>329</v>
      </c>
      <c r="C602" t="s">
        <v>267</v>
      </c>
      <c r="D602"/>
      <c r="E602">
        <v>93.906000000000006</v>
      </c>
      <c r="F602" t="s">
        <v>1538</v>
      </c>
      <c r="G602">
        <v>1299804</v>
      </c>
      <c r="H602">
        <v>0.75238849067886593</v>
      </c>
      <c r="I602">
        <v>1178466</v>
      </c>
      <c r="J602">
        <v>4.5598189883274956E-3</v>
      </c>
      <c r="K602">
        <v>0.64818451165160895</v>
      </c>
      <c r="L602" s="126">
        <v>158410.2838</v>
      </c>
      <c r="M602">
        <v>34025</v>
      </c>
      <c r="N602">
        <v>54</v>
      </c>
      <c r="O602">
        <v>70.900000000000006</v>
      </c>
      <c r="P602">
        <v>0</v>
      </c>
      <c r="Q602">
        <v>-138.78000000000003</v>
      </c>
      <c r="R602">
        <v>10913.6</v>
      </c>
      <c r="S602">
        <v>3569.3003170000002</v>
      </c>
      <c r="T602">
        <v>4423.1866975344401</v>
      </c>
      <c r="U602">
        <v>0.48450076076913101</v>
      </c>
      <c r="V602">
        <v>0.14367344309963301</v>
      </c>
      <c r="W602">
        <v>1.1627431517133399E-2</v>
      </c>
      <c r="X602">
        <v>8806.8000000000011</v>
      </c>
      <c r="Y602">
        <v>229.1</v>
      </c>
      <c r="Z602">
        <v>55890.446006110906</v>
      </c>
      <c r="AA602">
        <v>12.277108433734901</v>
      </c>
      <c r="AB602">
        <v>15.579660920995201</v>
      </c>
      <c r="AC602">
        <v>20</v>
      </c>
      <c r="AD602">
        <v>178.46501585000001</v>
      </c>
      <c r="AE602">
        <v>0.62019999999999997</v>
      </c>
      <c r="AF602">
        <v>0.12624869545077588</v>
      </c>
      <c r="AG602">
        <v>0.16333311541382628</v>
      </c>
      <c r="AH602">
        <v>0.2949105404740307</v>
      </c>
      <c r="AI602">
        <v>204.09798428289551</v>
      </c>
      <c r="AJ602">
        <v>5.6461625808010298</v>
      </c>
      <c r="AK602">
        <v>1.385790041551874</v>
      </c>
      <c r="AL602">
        <v>2.9380297108939488</v>
      </c>
      <c r="AM602">
        <v>1</v>
      </c>
      <c r="AN602">
        <v>1.0435585332878801</v>
      </c>
      <c r="AO602">
        <v>42</v>
      </c>
      <c r="AP602">
        <v>4.0063257775434895E-2</v>
      </c>
      <c r="AQ602">
        <v>38.21</v>
      </c>
      <c r="AR602">
        <v>4.1057552523989198</v>
      </c>
      <c r="AS602">
        <v>-30286.530000000261</v>
      </c>
      <c r="AT602">
        <v>0.49670332442730492</v>
      </c>
      <c r="AU602">
        <v>38954014.740000002</v>
      </c>
    </row>
    <row r="603" spans="1:47" ht="15" x14ac:dyDescent="0.25">
      <c r="A603" t="s">
        <v>1381</v>
      </c>
      <c r="B603" t="s">
        <v>330</v>
      </c>
      <c r="C603" t="s">
        <v>122</v>
      </c>
      <c r="D603"/>
      <c r="E603">
        <v>95.13600000000001</v>
      </c>
      <c r="F603" t="s">
        <v>1538</v>
      </c>
      <c r="G603">
        <v>12188043</v>
      </c>
      <c r="H603">
        <v>0.46489576361150581</v>
      </c>
      <c r="I603">
        <v>9020996</v>
      </c>
      <c r="J603">
        <v>0</v>
      </c>
      <c r="K603">
        <v>0.78220624648184955</v>
      </c>
      <c r="L603" s="126">
        <v>189854.21580000001</v>
      </c>
      <c r="M603">
        <v>52584</v>
      </c>
      <c r="N603">
        <v>156</v>
      </c>
      <c r="O603">
        <v>163.82000000000002</v>
      </c>
      <c r="P603">
        <v>0</v>
      </c>
      <c r="Q603">
        <v>-13.42</v>
      </c>
      <c r="R603">
        <v>12862.6</v>
      </c>
      <c r="S603">
        <v>9679.0970429999998</v>
      </c>
      <c r="T603">
        <v>11546.620362523301</v>
      </c>
      <c r="U603">
        <v>0.25572396784574702</v>
      </c>
      <c r="V603">
        <v>0.13318274372838099</v>
      </c>
      <c r="W603">
        <v>4.9529703945545997E-2</v>
      </c>
      <c r="X603">
        <v>10782.2</v>
      </c>
      <c r="Y603">
        <v>642.1</v>
      </c>
      <c r="Z603">
        <v>71182.803301666398</v>
      </c>
      <c r="AA603">
        <v>13.295890410958901</v>
      </c>
      <c r="AB603">
        <v>15.074127149976638</v>
      </c>
      <c r="AC603">
        <v>49</v>
      </c>
      <c r="AD603">
        <v>197.5325927142857</v>
      </c>
      <c r="AE603">
        <v>0.40970000000000001</v>
      </c>
      <c r="AF603">
        <v>0.12056047740080376</v>
      </c>
      <c r="AG603">
        <v>0.15706082271443353</v>
      </c>
      <c r="AH603">
        <v>0.28467627876501889</v>
      </c>
      <c r="AI603">
        <v>164.01757239825619</v>
      </c>
      <c r="AJ603">
        <v>7.9994447894921832</v>
      </c>
      <c r="AK603">
        <v>1.2578387973357554</v>
      </c>
      <c r="AL603">
        <v>3.9577773249463637</v>
      </c>
      <c r="AM603">
        <v>0</v>
      </c>
      <c r="AN603">
        <v>0.76904999641082294</v>
      </c>
      <c r="AO603">
        <v>19</v>
      </c>
      <c r="AP603">
        <v>5.3130929791271347E-2</v>
      </c>
      <c r="AQ603">
        <v>222.26</v>
      </c>
      <c r="AR603">
        <v>3.4522950532858543</v>
      </c>
      <c r="AS603">
        <v>328811.10000000009</v>
      </c>
      <c r="AT603">
        <v>0.41066158502956268</v>
      </c>
      <c r="AU603">
        <v>124498175.81</v>
      </c>
    </row>
    <row r="604" spans="1:47" ht="15" x14ac:dyDescent="0.25">
      <c r="A604" t="s">
        <v>1382</v>
      </c>
      <c r="B604" t="s">
        <v>457</v>
      </c>
      <c r="C604" t="s">
        <v>132</v>
      </c>
      <c r="D604"/>
      <c r="E604">
        <v>86.948000000000008</v>
      </c>
      <c r="F604" t="s">
        <v>1538</v>
      </c>
      <c r="G604">
        <v>820907</v>
      </c>
      <c r="H604">
        <v>0.12381205423435312</v>
      </c>
      <c r="I604">
        <v>820907</v>
      </c>
      <c r="J604">
        <v>0</v>
      </c>
      <c r="K604">
        <v>0.66353464397309336</v>
      </c>
      <c r="L604" s="126">
        <v>133109.1054</v>
      </c>
      <c r="M604">
        <v>34774</v>
      </c>
      <c r="N604">
        <v>31</v>
      </c>
      <c r="O604">
        <v>47.85</v>
      </c>
      <c r="P604">
        <v>0</v>
      </c>
      <c r="Q604">
        <v>114.72999999999999</v>
      </c>
      <c r="R604">
        <v>9770.9</v>
      </c>
      <c r="S604">
        <v>1067.5352170000001</v>
      </c>
      <c r="T604">
        <v>1265.95369152374</v>
      </c>
      <c r="U604">
        <v>0.39357591516346202</v>
      </c>
      <c r="V604">
        <v>0.141415823661769</v>
      </c>
      <c r="W604">
        <v>1.87347449353514E-3</v>
      </c>
      <c r="X604">
        <v>8239.4</v>
      </c>
      <c r="Y604">
        <v>69.25</v>
      </c>
      <c r="Z604">
        <v>47882.714801444003</v>
      </c>
      <c r="AA604">
        <v>11.236111111111098</v>
      </c>
      <c r="AB604">
        <v>15.415671003610109</v>
      </c>
      <c r="AC604">
        <v>12.25</v>
      </c>
      <c r="AD604">
        <v>87.14573200000001</v>
      </c>
      <c r="AE604">
        <v>0.52049999999999996</v>
      </c>
      <c r="AF604">
        <v>0.11621190597304673</v>
      </c>
      <c r="AG604">
        <v>0.13687878362526026</v>
      </c>
      <c r="AH604">
        <v>0.29656233350061517</v>
      </c>
      <c r="AI604">
        <v>181.72702587290848</v>
      </c>
      <c r="AJ604">
        <v>4.1341409278350509</v>
      </c>
      <c r="AK604">
        <v>1.157043350515464</v>
      </c>
      <c r="AL604">
        <v>1.549735412371134</v>
      </c>
      <c r="AM604">
        <v>0</v>
      </c>
      <c r="AN604">
        <v>2.1836679900351199</v>
      </c>
      <c r="AO604">
        <v>168</v>
      </c>
      <c r="AP604">
        <v>0</v>
      </c>
      <c r="AQ604">
        <v>4.82</v>
      </c>
      <c r="AR604">
        <v>4.6332198587158135</v>
      </c>
      <c r="AS604">
        <v>-110923.28000000003</v>
      </c>
      <c r="AT604">
        <v>0.47185536758008628</v>
      </c>
      <c r="AU604">
        <v>10430741.49</v>
      </c>
    </row>
    <row r="605" spans="1:47" ht="15" x14ac:dyDescent="0.25">
      <c r="A605" t="s">
        <v>1383</v>
      </c>
      <c r="B605" t="s">
        <v>331</v>
      </c>
      <c r="C605" t="s">
        <v>145</v>
      </c>
      <c r="D605"/>
      <c r="E605">
        <v>107.956</v>
      </c>
      <c r="F605" t="s">
        <v>1542</v>
      </c>
      <c r="G605">
        <v>-1998834</v>
      </c>
      <c r="H605">
        <v>0.32455620437053012</v>
      </c>
      <c r="I605">
        <v>-1998834</v>
      </c>
      <c r="J605">
        <v>8.000641727338843E-3</v>
      </c>
      <c r="K605">
        <v>0.85208329911000869</v>
      </c>
      <c r="L605" s="126">
        <v>155894.4657</v>
      </c>
      <c r="M605">
        <v>78302</v>
      </c>
      <c r="N605">
        <v>5</v>
      </c>
      <c r="O605">
        <v>5.85</v>
      </c>
      <c r="P605">
        <v>0</v>
      </c>
      <c r="Q605">
        <v>-5.58</v>
      </c>
      <c r="R605">
        <v>13169.2</v>
      </c>
      <c r="S605">
        <v>1882.4365969999999</v>
      </c>
      <c r="T605">
        <v>2066.9082053423103</v>
      </c>
      <c r="U605">
        <v>5.4117743015809003E-2</v>
      </c>
      <c r="V605">
        <v>8.3746902950803601E-2</v>
      </c>
      <c r="W605">
        <v>4.7059592945217299E-3</v>
      </c>
      <c r="X605">
        <v>11993.9</v>
      </c>
      <c r="Y605">
        <v>133.52000000000001</v>
      </c>
      <c r="Z605">
        <v>73656.303475134802</v>
      </c>
      <c r="AA605">
        <v>12.987804878048799</v>
      </c>
      <c r="AB605">
        <v>14.098536526363089</v>
      </c>
      <c r="AC605">
        <v>14.44</v>
      </c>
      <c r="AD605">
        <v>130.36264522160664</v>
      </c>
      <c r="AE605">
        <v>0.8417</v>
      </c>
      <c r="AF605">
        <v>0.11621450374188994</v>
      </c>
      <c r="AG605">
        <v>0.11202307195063971</v>
      </c>
      <c r="AH605">
        <v>0.24472873031497039</v>
      </c>
      <c r="AI605">
        <v>189.08897147838442</v>
      </c>
      <c r="AJ605">
        <v>6.4692159247980046</v>
      </c>
      <c r="AK605">
        <v>1.3040882095137494</v>
      </c>
      <c r="AL605">
        <v>2.3181824592356186</v>
      </c>
      <c r="AM605">
        <v>1.75</v>
      </c>
      <c r="AN605">
        <v>0.68096633432545794</v>
      </c>
      <c r="AO605">
        <v>3</v>
      </c>
      <c r="AP605">
        <v>0</v>
      </c>
      <c r="AQ605">
        <v>66.67</v>
      </c>
      <c r="AR605">
        <v>0</v>
      </c>
      <c r="AS605">
        <v>2543.52</v>
      </c>
      <c r="AT605">
        <v>0</v>
      </c>
      <c r="AU605">
        <v>24790273.120000001</v>
      </c>
    </row>
    <row r="606" spans="1:47" ht="15" x14ac:dyDescent="0.25">
      <c r="A606" t="s">
        <v>1384</v>
      </c>
      <c r="B606" t="s">
        <v>332</v>
      </c>
      <c r="C606" t="s">
        <v>176</v>
      </c>
      <c r="D606"/>
      <c r="E606">
        <v>86.960000000000008</v>
      </c>
      <c r="F606" t="s">
        <v>1542</v>
      </c>
      <c r="G606">
        <v>3523882</v>
      </c>
      <c r="H606">
        <v>0.3863279359705572</v>
      </c>
      <c r="I606">
        <v>3685067</v>
      </c>
      <c r="J606">
        <v>5.8460559876907011E-3</v>
      </c>
      <c r="K606">
        <v>0.59277072706581246</v>
      </c>
      <c r="L606" s="126">
        <v>135257.7812</v>
      </c>
      <c r="M606">
        <v>32386</v>
      </c>
      <c r="N606">
        <v>0</v>
      </c>
      <c r="O606">
        <v>316.15999999999997</v>
      </c>
      <c r="P606">
        <v>0</v>
      </c>
      <c r="Q606">
        <v>-259.43</v>
      </c>
      <c r="R606">
        <v>10558</v>
      </c>
      <c r="S606">
        <v>4263.5428920000004</v>
      </c>
      <c r="T606">
        <v>5460.8234521629001</v>
      </c>
      <c r="U606">
        <v>0.62929808986661895</v>
      </c>
      <c r="V606">
        <v>0.162198107892285</v>
      </c>
      <c r="W606">
        <v>3.7130157713914699E-3</v>
      </c>
      <c r="X606">
        <v>8243.2000000000007</v>
      </c>
      <c r="Y606">
        <v>261.74</v>
      </c>
      <c r="Z606">
        <v>55567.938450370602</v>
      </c>
      <c r="AA606">
        <v>7.7425373134328392</v>
      </c>
      <c r="AB606">
        <v>16.28922935737755</v>
      </c>
      <c r="AC606">
        <v>32.25</v>
      </c>
      <c r="AD606">
        <v>132.20288037209303</v>
      </c>
      <c r="AE606">
        <v>0.54259999999999997</v>
      </c>
      <c r="AF606">
        <v>0.12066913379794804</v>
      </c>
      <c r="AG606">
        <v>0.11738705243951479</v>
      </c>
      <c r="AH606">
        <v>0.25027588671403805</v>
      </c>
      <c r="AI606">
        <v>165.50390552515168</v>
      </c>
      <c r="AJ606">
        <v>4.4163760340006775</v>
      </c>
      <c r="AK606">
        <v>0.78676463544080277</v>
      </c>
      <c r="AL606">
        <v>0</v>
      </c>
      <c r="AM606">
        <v>1.8</v>
      </c>
      <c r="AN606">
        <v>1.25009410642247</v>
      </c>
      <c r="AO606">
        <v>126</v>
      </c>
      <c r="AP606">
        <v>6.6397652237710936E-2</v>
      </c>
      <c r="AQ606">
        <v>19.78</v>
      </c>
      <c r="AR606">
        <v>1.3780793831349647</v>
      </c>
      <c r="AS606">
        <v>369134.19999999995</v>
      </c>
      <c r="AT606">
        <v>0.53321199758255466</v>
      </c>
      <c r="AU606">
        <v>45014553.140000001</v>
      </c>
    </row>
    <row r="607" spans="1:47" ht="15" x14ac:dyDescent="0.25">
      <c r="A607" t="s">
        <v>1385</v>
      </c>
      <c r="B607" t="s">
        <v>395</v>
      </c>
      <c r="C607" t="s">
        <v>176</v>
      </c>
      <c r="D607"/>
      <c r="E607">
        <v>97.487000000000009</v>
      </c>
      <c r="F607" t="s">
        <v>1542</v>
      </c>
      <c r="G607">
        <v>647941</v>
      </c>
      <c r="H607">
        <v>0.43685959089452969</v>
      </c>
      <c r="I607">
        <v>648591</v>
      </c>
      <c r="J607">
        <v>9.0373050503832816E-3</v>
      </c>
      <c r="K607">
        <v>0.75649533391599988</v>
      </c>
      <c r="L607" s="126">
        <v>216960.3009</v>
      </c>
      <c r="M607">
        <v>44950</v>
      </c>
      <c r="N607">
        <v>23</v>
      </c>
      <c r="O607">
        <v>23.25</v>
      </c>
      <c r="P607">
        <v>0</v>
      </c>
      <c r="Q607">
        <v>163.41999999999999</v>
      </c>
      <c r="R607">
        <v>11550.1</v>
      </c>
      <c r="S607">
        <v>673.36942599999998</v>
      </c>
      <c r="T607">
        <v>813.74768472411506</v>
      </c>
      <c r="U607">
        <v>0.34819662869576101</v>
      </c>
      <c r="V607">
        <v>0.125568525589696</v>
      </c>
      <c r="W607">
        <v>0</v>
      </c>
      <c r="X607">
        <v>9557.6</v>
      </c>
      <c r="Y607">
        <v>48.370000000000005</v>
      </c>
      <c r="Z607">
        <v>61311.067190407302</v>
      </c>
      <c r="AA607">
        <v>14.4</v>
      </c>
      <c r="AB607">
        <v>13.921220301839982</v>
      </c>
      <c r="AC607">
        <v>7.37</v>
      </c>
      <c r="AD607">
        <v>91.36627218453188</v>
      </c>
      <c r="AE607">
        <v>0.68669999999999998</v>
      </c>
      <c r="AF607">
        <v>0.11597285225073509</v>
      </c>
      <c r="AG607">
        <v>0.13784173059336877</v>
      </c>
      <c r="AH607">
        <v>0.2616525149029808</v>
      </c>
      <c r="AI607">
        <v>169.62902619222871</v>
      </c>
      <c r="AJ607">
        <v>5.4218926135716972</v>
      </c>
      <c r="AK607">
        <v>1.0768368016949301</v>
      </c>
      <c r="AL607">
        <v>2.9129667404988488</v>
      </c>
      <c r="AM607">
        <v>1.2</v>
      </c>
      <c r="AN607">
        <v>0.77167946991921199</v>
      </c>
      <c r="AO607">
        <v>17</v>
      </c>
      <c r="AP607">
        <v>0.21428571428571427</v>
      </c>
      <c r="AQ607">
        <v>3.94</v>
      </c>
      <c r="AR607">
        <v>2.5875661662940486</v>
      </c>
      <c r="AS607">
        <v>1537.9700000000012</v>
      </c>
      <c r="AT607">
        <v>0.40053958599407974</v>
      </c>
      <c r="AU607">
        <v>7777476.2000000002</v>
      </c>
    </row>
    <row r="608" spans="1:47" ht="15" x14ac:dyDescent="0.25">
      <c r="A608" t="s">
        <v>1386</v>
      </c>
      <c r="B608" t="s">
        <v>333</v>
      </c>
      <c r="C608" t="s">
        <v>136</v>
      </c>
      <c r="D608"/>
      <c r="E608">
        <v>68.930000000000007</v>
      </c>
      <c r="F608" t="s">
        <v>1542</v>
      </c>
      <c r="G608">
        <v>10136706</v>
      </c>
      <c r="H608">
        <v>0.17206454091204867</v>
      </c>
      <c r="I608">
        <v>9821135</v>
      </c>
      <c r="J608">
        <v>7.2563203517690073E-3</v>
      </c>
      <c r="K608">
        <v>0.53140140017121695</v>
      </c>
      <c r="L608" s="126">
        <v>49515.529000000002</v>
      </c>
      <c r="M608">
        <v>20898</v>
      </c>
      <c r="N608">
        <v>45</v>
      </c>
      <c r="O608">
        <v>2291.4099999999989</v>
      </c>
      <c r="P608">
        <v>906.32</v>
      </c>
      <c r="Q608">
        <v>-1438.74</v>
      </c>
      <c r="R608">
        <v>16560.599999999999</v>
      </c>
      <c r="S608">
        <v>5250.553774</v>
      </c>
      <c r="T608">
        <v>7438.3588928701201</v>
      </c>
      <c r="U608">
        <v>0.99534686224508695</v>
      </c>
      <c r="V608">
        <v>0.18388172115880899</v>
      </c>
      <c r="W608">
        <v>4.0567645655732301E-2</v>
      </c>
      <c r="X608">
        <v>11689.7</v>
      </c>
      <c r="Y608">
        <v>352.09000000000003</v>
      </c>
      <c r="Z608">
        <v>56095.63847311771</v>
      </c>
      <c r="AA608">
        <v>8.3722627737226301</v>
      </c>
      <c r="AB608">
        <v>14.912533085290692</v>
      </c>
      <c r="AC608">
        <v>58.5</v>
      </c>
      <c r="AD608">
        <v>89.753055965811967</v>
      </c>
      <c r="AE608">
        <v>0.67549999999999999</v>
      </c>
      <c r="AF608">
        <v>0.12410669224047988</v>
      </c>
      <c r="AG608">
        <v>0.1810902645544579</v>
      </c>
      <c r="AH608">
        <v>0.31610149386273523</v>
      </c>
      <c r="AI608">
        <v>264.46429458090148</v>
      </c>
      <c r="AJ608">
        <v>6.9289991530940869</v>
      </c>
      <c r="AK608">
        <v>1.4257845834317551</v>
      </c>
      <c r="AL608">
        <v>4.5419059487938789</v>
      </c>
      <c r="AM608">
        <v>0.5</v>
      </c>
      <c r="AN608">
        <v>0.94746726930144398</v>
      </c>
      <c r="AO608">
        <v>46</v>
      </c>
      <c r="AP608">
        <v>0.29216435738174867</v>
      </c>
      <c r="AQ608">
        <v>84.33</v>
      </c>
      <c r="AR608">
        <v>3.111383631283275</v>
      </c>
      <c r="AS608">
        <v>321324.2200000002</v>
      </c>
      <c r="AT608">
        <v>0.74367076339047766</v>
      </c>
      <c r="AU608">
        <v>86952440.650000006</v>
      </c>
    </row>
    <row r="609" spans="1:47" ht="15" x14ac:dyDescent="0.25">
      <c r="A609" t="s">
        <v>1387</v>
      </c>
      <c r="B609" t="s">
        <v>686</v>
      </c>
      <c r="C609" t="s">
        <v>143</v>
      </c>
      <c r="D609"/>
      <c r="E609">
        <v>90.563000000000002</v>
      </c>
      <c r="F609" t="s">
        <v>1542</v>
      </c>
      <c r="G609">
        <v>92265</v>
      </c>
      <c r="H609">
        <v>0.23983354470224066</v>
      </c>
      <c r="I609">
        <v>-14051</v>
      </c>
      <c r="J609">
        <v>2.2607379812573793E-2</v>
      </c>
      <c r="K609">
        <v>0.73615974422575325</v>
      </c>
      <c r="L609" s="126">
        <v>131351.08910000001</v>
      </c>
      <c r="M609">
        <v>40697</v>
      </c>
      <c r="N609">
        <v>0</v>
      </c>
      <c r="O609">
        <v>38.140000000000008</v>
      </c>
      <c r="P609">
        <v>0</v>
      </c>
      <c r="Q609">
        <v>-8.7000000000000171</v>
      </c>
      <c r="R609">
        <v>9758.1</v>
      </c>
      <c r="S609">
        <v>1272.7677650000001</v>
      </c>
      <c r="T609">
        <v>1468.06719532549</v>
      </c>
      <c r="U609">
        <v>0.36358500169903302</v>
      </c>
      <c r="V609">
        <v>0.12755017880265099</v>
      </c>
      <c r="W609">
        <v>7.8568928872896099E-4</v>
      </c>
      <c r="X609">
        <v>8460</v>
      </c>
      <c r="Y609">
        <v>75</v>
      </c>
      <c r="Z609">
        <v>58563.705600000001</v>
      </c>
      <c r="AA609">
        <v>13.8266666666667</v>
      </c>
      <c r="AB609">
        <v>16.970236866666667</v>
      </c>
      <c r="AC609">
        <v>7</v>
      </c>
      <c r="AD609">
        <v>181.82396642857142</v>
      </c>
      <c r="AE609">
        <v>0.60909999999999997</v>
      </c>
      <c r="AF609">
        <v>9.8240783288025615E-2</v>
      </c>
      <c r="AG609">
        <v>0.2063958543396468</v>
      </c>
      <c r="AH609">
        <v>0.30905139795937969</v>
      </c>
      <c r="AI609">
        <v>170.02394777023599</v>
      </c>
      <c r="AJ609">
        <v>4.7474856862953496</v>
      </c>
      <c r="AK609">
        <v>1.2762843979464051</v>
      </c>
      <c r="AL609">
        <v>2.9062895273127203</v>
      </c>
      <c r="AM609">
        <v>0.5</v>
      </c>
      <c r="AN609">
        <v>1.56238791409019</v>
      </c>
      <c r="AO609">
        <v>104</v>
      </c>
      <c r="AP609">
        <v>0.95594125500667559</v>
      </c>
      <c r="AQ609">
        <v>6.98</v>
      </c>
      <c r="AR609">
        <v>4.2661043626742403</v>
      </c>
      <c r="AS609">
        <v>-32118.940000000002</v>
      </c>
      <c r="AT609">
        <v>0.39125580602505106</v>
      </c>
      <c r="AU609">
        <v>12419823.25</v>
      </c>
    </row>
    <row r="610" spans="1:47" ht="15" x14ac:dyDescent="0.25">
      <c r="A610" t="s">
        <v>1388</v>
      </c>
      <c r="B610" t="s">
        <v>334</v>
      </c>
      <c r="C610" t="s">
        <v>335</v>
      </c>
      <c r="D610"/>
      <c r="E610">
        <v>77.085000000000008</v>
      </c>
      <c r="F610" t="s">
        <v>1542</v>
      </c>
      <c r="G610">
        <v>260603</v>
      </c>
      <c r="H610">
        <v>8.3383093527506377E-2</v>
      </c>
      <c r="I610">
        <v>260603</v>
      </c>
      <c r="J610">
        <v>2.6659308028653514E-3</v>
      </c>
      <c r="K610">
        <v>0.60428406664486212</v>
      </c>
      <c r="L610" s="126">
        <v>82224.9715</v>
      </c>
      <c r="M610">
        <v>24294</v>
      </c>
      <c r="N610">
        <v>41</v>
      </c>
      <c r="O610">
        <v>419.36000000000007</v>
      </c>
      <c r="P610">
        <v>57</v>
      </c>
      <c r="Q610">
        <v>-768.89</v>
      </c>
      <c r="R610">
        <v>11767</v>
      </c>
      <c r="S610">
        <v>3239.6738070000001</v>
      </c>
      <c r="T610">
        <v>4638.9582589579304</v>
      </c>
      <c r="U610">
        <v>0.98364620632931499</v>
      </c>
      <c r="V610">
        <v>0.23105201405852499</v>
      </c>
      <c r="W610">
        <v>2.4910470870748402E-4</v>
      </c>
      <c r="X610">
        <v>8217.6</v>
      </c>
      <c r="Y610">
        <v>199.36</v>
      </c>
      <c r="Z610">
        <v>50281.627156902105</v>
      </c>
      <c r="AA610">
        <v>9.8309859154929615</v>
      </c>
      <c r="AB610">
        <v>16.250370219703051</v>
      </c>
      <c r="AC610">
        <v>30</v>
      </c>
      <c r="AD610">
        <v>107.9891269</v>
      </c>
      <c r="AE610">
        <v>0.3765</v>
      </c>
      <c r="AF610">
        <v>9.3594496784253703E-2</v>
      </c>
      <c r="AG610">
        <v>0.25388226827084814</v>
      </c>
      <c r="AH610">
        <v>0.34963274186665155</v>
      </c>
      <c r="AI610">
        <v>149.52925166518162</v>
      </c>
      <c r="AJ610">
        <v>8.5316825892912433</v>
      </c>
      <c r="AK610">
        <v>1.623719494824803</v>
      </c>
      <c r="AL610">
        <v>4.138039225805386</v>
      </c>
      <c r="AM610">
        <v>0.5</v>
      </c>
      <c r="AN610">
        <v>1.10493503665521</v>
      </c>
      <c r="AO610">
        <v>18</v>
      </c>
      <c r="AP610">
        <v>1.4965986394557823E-2</v>
      </c>
      <c r="AQ610">
        <v>77.61</v>
      </c>
      <c r="AR610">
        <v>4.1462425132326306</v>
      </c>
      <c r="AS610">
        <v>-404964.14000000013</v>
      </c>
      <c r="AT610">
        <v>0.73557817092087663</v>
      </c>
      <c r="AU610">
        <v>38121309.310000002</v>
      </c>
    </row>
    <row r="611" spans="1:47" ht="15" x14ac:dyDescent="0.25">
      <c r="A611"/>
      <c r="B611"/>
      <c r="C611"/>
      <c r="D611"/>
      <c r="E611"/>
      <c r="F611"/>
      <c r="G611"/>
      <c r="H611"/>
      <c r="I611"/>
      <c r="J611"/>
      <c r="K611"/>
      <c r="L611" s="12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5" x14ac:dyDescent="0.25">
      <c r="A612"/>
      <c r="B612"/>
      <c r="C612"/>
      <c r="D612"/>
      <c r="E612"/>
      <c r="F612"/>
      <c r="G612"/>
      <c r="H612"/>
      <c r="I612"/>
      <c r="J612"/>
      <c r="K612"/>
      <c r="L612" s="126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ht="15" x14ac:dyDescent="0.25">
      <c r="A613"/>
      <c r="B613"/>
      <c r="C613"/>
      <c r="D613"/>
      <c r="E613"/>
      <c r="F613"/>
      <c r="G613"/>
      <c r="H613"/>
      <c r="I613"/>
      <c r="J613"/>
      <c r="K613"/>
      <c r="L613" s="126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</sheetData>
  <sortState xmlns:xlrd2="http://schemas.microsoft.com/office/spreadsheetml/2017/richdata2" ref="A2:AU610">
    <sortCondition ref="A3:A610"/>
  </sortState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ColWidth="9.140625" defaultRowHeight="12.75" x14ac:dyDescent="0.2"/>
  <cols>
    <col min="1" max="1" width="9.140625" style="34"/>
    <col min="2" max="12" width="9.28515625" style="34" bestFit="1" customWidth="1"/>
    <col min="13" max="13" width="9.28515625" style="34" customWidth="1"/>
    <col min="14" max="37" width="9.28515625" style="34" bestFit="1" customWidth="1"/>
    <col min="38" max="38" width="10" style="34" bestFit="1" customWidth="1"/>
    <col min="39" max="39" width="9.28515625" style="34" bestFit="1" customWidth="1"/>
    <col min="40" max="16384" width="9.140625" style="34"/>
  </cols>
  <sheetData>
    <row r="1" spans="1:39" x14ac:dyDescent="0.2">
      <c r="A1" s="33" t="s">
        <v>1474</v>
      </c>
      <c r="B1" s="33" t="s">
        <v>1453</v>
      </c>
      <c r="C1" s="33" t="s">
        <v>67</v>
      </c>
      <c r="D1" s="33" t="s">
        <v>1454</v>
      </c>
      <c r="E1" s="33" t="s">
        <v>69</v>
      </c>
      <c r="F1" s="33" t="s">
        <v>70</v>
      </c>
      <c r="G1" s="33" t="s">
        <v>1455</v>
      </c>
      <c r="H1" s="33" t="s">
        <v>1472</v>
      </c>
      <c r="I1" s="33" t="s">
        <v>1473</v>
      </c>
      <c r="J1" s="33" t="s">
        <v>64</v>
      </c>
      <c r="K1" s="33" t="s">
        <v>1456</v>
      </c>
      <c r="L1" s="33" t="s">
        <v>1457</v>
      </c>
      <c r="M1" s="33" t="s">
        <v>1514</v>
      </c>
      <c r="N1" s="33" t="s">
        <v>1458</v>
      </c>
      <c r="O1" s="33" t="s">
        <v>1459</v>
      </c>
      <c r="P1" s="33" t="s">
        <v>1460</v>
      </c>
      <c r="Q1" s="33" t="s">
        <v>1461</v>
      </c>
      <c r="R1" s="33" t="s">
        <v>1462</v>
      </c>
      <c r="S1" s="33" t="s">
        <v>1463</v>
      </c>
      <c r="T1" s="33" t="s">
        <v>1464</v>
      </c>
      <c r="U1" s="33" t="s">
        <v>79</v>
      </c>
      <c r="V1" s="33" t="s">
        <v>1465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88</v>
      </c>
      <c r="AE1" s="33" t="s">
        <v>1466</v>
      </c>
      <c r="AF1" s="33" t="s">
        <v>1467</v>
      </c>
      <c r="AG1" s="33" t="s">
        <v>1468</v>
      </c>
      <c r="AH1" s="33" t="s">
        <v>1469</v>
      </c>
      <c r="AI1" s="33" t="s">
        <v>91</v>
      </c>
      <c r="AJ1" s="33" t="s">
        <v>92</v>
      </c>
      <c r="AK1" s="33" t="s">
        <v>93</v>
      </c>
      <c r="AL1" s="33" t="s">
        <v>1470</v>
      </c>
      <c r="AM1" s="33" t="s">
        <v>1471</v>
      </c>
    </row>
    <row r="2" spans="1:39" ht="15" x14ac:dyDescent="0.25">
      <c r="A2" t="s">
        <v>95</v>
      </c>
      <c r="B2">
        <v>1388712.5454545454</v>
      </c>
      <c r="C2">
        <v>0.35882133497774549</v>
      </c>
      <c r="D2">
        <v>1495970.4545454546</v>
      </c>
      <c r="E2">
        <v>1.0978558858820228E-2</v>
      </c>
      <c r="F2">
        <v>0.66361259214976576</v>
      </c>
      <c r="G2">
        <v>53.18181818181818</v>
      </c>
      <c r="H2">
        <v>51.853636363636362</v>
      </c>
      <c r="I2">
        <v>0</v>
      </c>
      <c r="J2">
        <v>-118.08545454545452</v>
      </c>
      <c r="K2">
        <v>11246.26495445458</v>
      </c>
      <c r="L2">
        <v>1633.1583738181819</v>
      </c>
      <c r="M2">
        <v>2076.5644947980254</v>
      </c>
      <c r="N2">
        <v>0.68615676218174726</v>
      </c>
      <c r="O2">
        <v>0.16382583277018434</v>
      </c>
      <c r="P2">
        <v>3.4146546394909919E-4</v>
      </c>
      <c r="Q2">
        <v>8844.86459753897</v>
      </c>
      <c r="R2">
        <v>112.24545454545456</v>
      </c>
      <c r="S2">
        <v>47434.118123835746</v>
      </c>
      <c r="T2">
        <v>13.013687535433709</v>
      </c>
      <c r="U2">
        <v>14.549884273102778</v>
      </c>
      <c r="V2">
        <v>14.015454545454547</v>
      </c>
      <c r="W2">
        <v>116.52553747162224</v>
      </c>
      <c r="X2">
        <v>0.10313081449192477</v>
      </c>
      <c r="Y2">
        <v>0.23225257259331636</v>
      </c>
      <c r="Z2">
        <v>0.34036092539657742</v>
      </c>
      <c r="AA2">
        <v>204.10690992055584</v>
      </c>
      <c r="AB2">
        <v>5.7465798962999157</v>
      </c>
      <c r="AC2">
        <v>1.3218155805393801</v>
      </c>
      <c r="AD2">
        <v>2.8134929343000081</v>
      </c>
      <c r="AE2">
        <v>1.62545520856088</v>
      </c>
      <c r="AF2">
        <v>265.45454545454544</v>
      </c>
      <c r="AG2">
        <v>2.0430924123529037E-2</v>
      </c>
      <c r="AH2">
        <v>4.8118181818181816</v>
      </c>
      <c r="AI2">
        <v>3.8086738446875592</v>
      </c>
      <c r="AJ2">
        <v>-51210.096363636432</v>
      </c>
      <c r="AK2">
        <v>0.58396051190695764</v>
      </c>
      <c r="AL2">
        <v>18366931.784545455</v>
      </c>
      <c r="AM2">
        <v>1633.1583738181819</v>
      </c>
    </row>
    <row r="3" spans="1:39" ht="15" x14ac:dyDescent="0.25">
      <c r="A3" t="s">
        <v>97</v>
      </c>
      <c r="B3">
        <v>9656563.8888888881</v>
      </c>
      <c r="C3">
        <v>0.15772794137797624</v>
      </c>
      <c r="D3">
        <v>9135933.222222222</v>
      </c>
      <c r="E3">
        <v>7.6232729324787109E-3</v>
      </c>
      <c r="F3">
        <v>0.54088337601506065</v>
      </c>
      <c r="G3">
        <v>135.625</v>
      </c>
      <c r="H3">
        <v>5202.354444444446</v>
      </c>
      <c r="I3">
        <v>1225.1111111111111</v>
      </c>
      <c r="J3">
        <v>-321.67111111111097</v>
      </c>
      <c r="K3">
        <v>13450.524221821021</v>
      </c>
      <c r="L3">
        <v>17709.992390333333</v>
      </c>
      <c r="M3">
        <v>24862.218124300085</v>
      </c>
      <c r="N3">
        <v>0.84396781549547517</v>
      </c>
      <c r="O3">
        <v>0.1942027167410845</v>
      </c>
      <c r="P3">
        <v>6.1197019701363251E-2</v>
      </c>
      <c r="Q3">
        <v>9581.1516262751156</v>
      </c>
      <c r="R3">
        <v>1188.2377777777776</v>
      </c>
      <c r="S3">
        <v>59320.905311357434</v>
      </c>
      <c r="T3">
        <v>13.084362089892222</v>
      </c>
      <c r="U3">
        <v>14.904417888020916</v>
      </c>
      <c r="V3">
        <v>170.15555555555557</v>
      </c>
      <c r="W3">
        <v>104.08118813699883</v>
      </c>
      <c r="X3">
        <v>0.10716467566739142</v>
      </c>
      <c r="Y3">
        <v>0.15983211604217007</v>
      </c>
      <c r="Z3">
        <v>0.28272375634251401</v>
      </c>
      <c r="AA3">
        <v>197.33834315271415</v>
      </c>
      <c r="AB3">
        <v>5.9747255527124032</v>
      </c>
      <c r="AC3">
        <v>1.4766629630271371</v>
      </c>
      <c r="AD3">
        <v>3.1444772662206044</v>
      </c>
      <c r="AE3">
        <v>0.6078931520781935</v>
      </c>
      <c r="AF3">
        <v>52.111111111111114</v>
      </c>
      <c r="AG3">
        <v>0.23830949084207464</v>
      </c>
      <c r="AH3">
        <v>112.26222222222222</v>
      </c>
      <c r="AI3">
        <v>4.252160514863518</v>
      </c>
      <c r="AJ3">
        <v>940755.25555555522</v>
      </c>
      <c r="AK3">
        <v>0.67602450780406842</v>
      </c>
      <c r="AL3">
        <v>238208681.6144444</v>
      </c>
      <c r="AM3">
        <v>17709.992390333333</v>
      </c>
    </row>
    <row r="4" spans="1:39" ht="15" x14ac:dyDescent="0.25">
      <c r="A4" t="s">
        <v>99</v>
      </c>
      <c r="B4">
        <v>1710472.4</v>
      </c>
      <c r="C4">
        <v>0.24506416244163937</v>
      </c>
      <c r="D4">
        <v>1864972.4210526317</v>
      </c>
      <c r="E4">
        <v>5.3159067317382867E-3</v>
      </c>
      <c r="F4">
        <v>0.66043031727967616</v>
      </c>
      <c r="G4">
        <v>42.352941176470587</v>
      </c>
      <c r="H4">
        <v>288.89400000000001</v>
      </c>
      <c r="I4">
        <v>40.851999999999997</v>
      </c>
      <c r="J4">
        <v>-161.66350000000011</v>
      </c>
      <c r="K4">
        <v>10985.90678736705</v>
      </c>
      <c r="L4">
        <v>3267.4947437000001</v>
      </c>
      <c r="M4">
        <v>4351.5320877591384</v>
      </c>
      <c r="N4">
        <v>0.78589388930192794</v>
      </c>
      <c r="O4">
        <v>0.17588318677728984</v>
      </c>
      <c r="P4">
        <v>1.2453111188152512E-2</v>
      </c>
      <c r="Q4">
        <v>8249.1389144243149</v>
      </c>
      <c r="R4">
        <v>210.04250000000002</v>
      </c>
      <c r="S4">
        <v>54074.722598997832</v>
      </c>
      <c r="T4">
        <v>11.560517514312581</v>
      </c>
      <c r="U4">
        <v>15.556350470500021</v>
      </c>
      <c r="V4">
        <v>23.901</v>
      </c>
      <c r="W4">
        <v>136.7095411781934</v>
      </c>
      <c r="X4">
        <v>0.11303227884467607</v>
      </c>
      <c r="Y4">
        <v>0.17770349524233109</v>
      </c>
      <c r="Z4">
        <v>0.29698362679730755</v>
      </c>
      <c r="AA4">
        <v>179.96512500403566</v>
      </c>
      <c r="AB4">
        <v>6.2123098417084286</v>
      </c>
      <c r="AC4">
        <v>1.3017804957561205</v>
      </c>
      <c r="AD4">
        <v>2.7433043945846092</v>
      </c>
      <c r="AE4">
        <v>1.0917707343583172</v>
      </c>
      <c r="AF4">
        <v>22.95</v>
      </c>
      <c r="AG4">
        <v>6.6072165220235263E-2</v>
      </c>
      <c r="AH4">
        <v>110.46549999999999</v>
      </c>
      <c r="AI4">
        <v>2.8117786914660039</v>
      </c>
      <c r="AJ4">
        <v>105954.15650000027</v>
      </c>
      <c r="AK4">
        <v>0.67392703838354917</v>
      </c>
      <c r="AL4">
        <v>35896392.682499997</v>
      </c>
      <c r="AM4">
        <v>3267.4947437000001</v>
      </c>
    </row>
    <row r="5" spans="1:39" ht="15" x14ac:dyDescent="0.25">
      <c r="A5" t="s">
        <v>101</v>
      </c>
      <c r="B5">
        <v>1636763.35</v>
      </c>
      <c r="C5">
        <v>0.28004647923487103</v>
      </c>
      <c r="D5">
        <v>1560679.3</v>
      </c>
      <c r="E5">
        <v>6.3694413390712043E-3</v>
      </c>
      <c r="F5">
        <v>0.71005288443442427</v>
      </c>
      <c r="G5">
        <v>55.736842105263158</v>
      </c>
      <c r="H5">
        <v>83.464500000000015</v>
      </c>
      <c r="I5">
        <v>0</v>
      </c>
      <c r="J5">
        <v>89.483000000000089</v>
      </c>
      <c r="K5">
        <v>9474.0463566938033</v>
      </c>
      <c r="L5">
        <v>2691.4203162500003</v>
      </c>
      <c r="M5">
        <v>3229.7825134626487</v>
      </c>
      <c r="N5">
        <v>0.40826744424334399</v>
      </c>
      <c r="O5">
        <v>0.14246446704550467</v>
      </c>
      <c r="P5">
        <v>9.0982535140101961E-3</v>
      </c>
      <c r="Q5">
        <v>7894.8476360914183</v>
      </c>
      <c r="R5">
        <v>162.0915</v>
      </c>
      <c r="S5">
        <v>54662.767831749348</v>
      </c>
      <c r="T5">
        <v>11.644965960583994</v>
      </c>
      <c r="U5">
        <v>16.604327285823135</v>
      </c>
      <c r="V5">
        <v>17.207000000000001</v>
      </c>
      <c r="W5">
        <v>156.41426839367702</v>
      </c>
      <c r="X5">
        <v>0.11142801091376206</v>
      </c>
      <c r="Y5">
        <v>0.16724019354599198</v>
      </c>
      <c r="Z5">
        <v>0.28535674399615585</v>
      </c>
      <c r="AA5">
        <v>148.10674408351062</v>
      </c>
      <c r="AB5">
        <v>5.7961189849918791</v>
      </c>
      <c r="AC5">
        <v>1.320172595282445</v>
      </c>
      <c r="AD5">
        <v>2.9647439425012703</v>
      </c>
      <c r="AE5">
        <v>1.2425794876778311</v>
      </c>
      <c r="AF5">
        <v>71.3</v>
      </c>
      <c r="AG5">
        <v>2.6239893636724181E-2</v>
      </c>
      <c r="AH5">
        <v>28.892499999999984</v>
      </c>
      <c r="AI5">
        <v>3.1347281724351022</v>
      </c>
      <c r="AJ5">
        <v>12859.522499999963</v>
      </c>
      <c r="AK5">
        <v>0.48274872355594378</v>
      </c>
      <c r="AL5">
        <v>25498640.841499999</v>
      </c>
      <c r="AM5">
        <v>2691.4203162500003</v>
      </c>
    </row>
    <row r="6" spans="1:39" ht="15" x14ac:dyDescent="0.25">
      <c r="A6" t="s">
        <v>103</v>
      </c>
      <c r="B6">
        <v>2269229.2631578948</v>
      </c>
      <c r="C6">
        <v>0.28153506157399755</v>
      </c>
      <c r="D6">
        <v>2308792.210526316</v>
      </c>
      <c r="E6">
        <v>4.9634258655043371E-3</v>
      </c>
      <c r="F6">
        <v>0.62548632625086065</v>
      </c>
      <c r="G6">
        <v>38.421052631578945</v>
      </c>
      <c r="H6">
        <v>301.16500000000008</v>
      </c>
      <c r="I6">
        <v>61.493500000000026</v>
      </c>
      <c r="J6">
        <v>-273.32749999999999</v>
      </c>
      <c r="K6">
        <v>11424.377947950929</v>
      </c>
      <c r="L6">
        <v>2992.4532847</v>
      </c>
      <c r="M6">
        <v>4105.543652490006</v>
      </c>
      <c r="N6">
        <v>0.91192159152572261</v>
      </c>
      <c r="O6">
        <v>0.1763548421451486</v>
      </c>
      <c r="P6">
        <v>1.9056081523998399E-2</v>
      </c>
      <c r="Q6">
        <v>8327.0134748818673</v>
      </c>
      <c r="R6">
        <v>194.447</v>
      </c>
      <c r="S6">
        <v>55228.47289107056</v>
      </c>
      <c r="T6">
        <v>12.156011663846702</v>
      </c>
      <c r="U6">
        <v>15.389557487130169</v>
      </c>
      <c r="V6">
        <v>24.423500000000001</v>
      </c>
      <c r="W6">
        <v>122.52352384793335</v>
      </c>
      <c r="X6">
        <v>0.11133298793760878</v>
      </c>
      <c r="Y6">
        <v>0.16948716412075196</v>
      </c>
      <c r="Z6">
        <v>0.28680160455532067</v>
      </c>
      <c r="AA6">
        <v>190.36656408726859</v>
      </c>
      <c r="AB6">
        <v>6.3466858926518066</v>
      </c>
      <c r="AC6">
        <v>1.3323530760859421</v>
      </c>
      <c r="AD6">
        <v>2.8888378419488507</v>
      </c>
      <c r="AE6">
        <v>1.070257111703514</v>
      </c>
      <c r="AF6">
        <v>14.45</v>
      </c>
      <c r="AG6">
        <v>7.7667400358802791E-2</v>
      </c>
      <c r="AH6">
        <v>104.38199999999999</v>
      </c>
      <c r="AI6">
        <v>3.7038950623082316</v>
      </c>
      <c r="AJ6">
        <v>124617.69050000026</v>
      </c>
      <c r="AK6">
        <v>0.74715814103593636</v>
      </c>
      <c r="AL6">
        <v>34186917.316</v>
      </c>
      <c r="AM6">
        <v>2992.4532847</v>
      </c>
    </row>
    <row r="7" spans="1:39" ht="15" x14ac:dyDescent="0.25">
      <c r="A7" t="s">
        <v>105</v>
      </c>
      <c r="B7">
        <v>1308241.75</v>
      </c>
      <c r="C7">
        <v>0.35006564624794639</v>
      </c>
      <c r="D7">
        <v>1302010.75</v>
      </c>
      <c r="E7">
        <v>4.7453451817653491E-3</v>
      </c>
      <c r="F7">
        <v>0.72470711687437772</v>
      </c>
      <c r="G7">
        <v>57.722222222222221</v>
      </c>
      <c r="H7">
        <v>78.628499999999988</v>
      </c>
      <c r="I7">
        <v>0</v>
      </c>
      <c r="J7">
        <v>39.762500000000017</v>
      </c>
      <c r="K7">
        <v>10509.205782744735</v>
      </c>
      <c r="L7">
        <v>2720.0576740000001</v>
      </c>
      <c r="M7">
        <v>3231.1322086928512</v>
      </c>
      <c r="N7">
        <v>0.3732155279292802</v>
      </c>
      <c r="O7">
        <v>0.12521543364892637</v>
      </c>
      <c r="P7">
        <v>1.5483499027454814E-2</v>
      </c>
      <c r="Q7">
        <v>8846.9440402639102</v>
      </c>
      <c r="R7">
        <v>161.38850000000002</v>
      </c>
      <c r="S7">
        <v>60241.214582203815</v>
      </c>
      <c r="T7">
        <v>13.136004114295631</v>
      </c>
      <c r="U7">
        <v>16.854098489049719</v>
      </c>
      <c r="V7">
        <v>17.159500000000001</v>
      </c>
      <c r="W7">
        <v>158.51613823246595</v>
      </c>
      <c r="X7">
        <v>0.11989097869586236</v>
      </c>
      <c r="Y7">
        <v>0.1520301692022312</v>
      </c>
      <c r="Z7">
        <v>0.27874526889469764</v>
      </c>
      <c r="AA7">
        <v>159.43082903910513</v>
      </c>
      <c r="AB7">
        <v>5.8446445455500333</v>
      </c>
      <c r="AC7">
        <v>1.1785625986009121</v>
      </c>
      <c r="AD7">
        <v>2.6248162349374007</v>
      </c>
      <c r="AE7">
        <v>1.1110854721749783</v>
      </c>
      <c r="AF7">
        <v>45.3</v>
      </c>
      <c r="AG7">
        <v>6.8027356763963251E-2</v>
      </c>
      <c r="AH7">
        <v>49.563500000000005</v>
      </c>
      <c r="AI7">
        <v>2.3468377956998556</v>
      </c>
      <c r="AJ7">
        <v>3076.9745000001276</v>
      </c>
      <c r="AK7">
        <v>0.46893787133557518</v>
      </c>
      <c r="AL7">
        <v>28585645.837000001</v>
      </c>
      <c r="AM7">
        <v>2720.0576740000001</v>
      </c>
    </row>
    <row r="8" spans="1:39" ht="15" x14ac:dyDescent="0.25">
      <c r="A8" t="s">
        <v>107</v>
      </c>
      <c r="B8">
        <v>1235955.8500000001</v>
      </c>
      <c r="C8">
        <v>0.25870540198144132</v>
      </c>
      <c r="D8">
        <v>1422901.4210526317</v>
      </c>
      <c r="E8">
        <v>6.0723014387118164E-3</v>
      </c>
      <c r="F8">
        <v>0.68083022678434424</v>
      </c>
      <c r="G8">
        <v>40.166666666666664</v>
      </c>
      <c r="H8">
        <v>247.40799999999999</v>
      </c>
      <c r="I8">
        <v>26.929500000000001</v>
      </c>
      <c r="J8">
        <v>-47.168500000000023</v>
      </c>
      <c r="K8">
        <v>10632.150626225906</v>
      </c>
      <c r="L8">
        <v>3083.3424046999999</v>
      </c>
      <c r="M8">
        <v>3985.8072018164603</v>
      </c>
      <c r="N8">
        <v>0.69470512178111843</v>
      </c>
      <c r="O8">
        <v>0.15914570428571773</v>
      </c>
      <c r="P8">
        <v>1.7193205454312153E-2</v>
      </c>
      <c r="Q8">
        <v>8224.8235348814487</v>
      </c>
      <c r="R8">
        <v>195.06700000000001</v>
      </c>
      <c r="S8">
        <v>54953.969388722857</v>
      </c>
      <c r="T8">
        <v>11.234088800258373</v>
      </c>
      <c r="U8">
        <v>15.806581352560917</v>
      </c>
      <c r="V8">
        <v>21.77</v>
      </c>
      <c r="W8">
        <v>141.63263227836472</v>
      </c>
      <c r="X8">
        <v>0.11467586016472979</v>
      </c>
      <c r="Y8">
        <v>0.17025650806499124</v>
      </c>
      <c r="Z8">
        <v>0.29099076730454254</v>
      </c>
      <c r="AA8">
        <v>177.56211543857668</v>
      </c>
      <c r="AB8">
        <v>5.9384284303418111</v>
      </c>
      <c r="AC8">
        <v>1.317407671409325</v>
      </c>
      <c r="AD8">
        <v>2.6345653623625718</v>
      </c>
      <c r="AE8">
        <v>1.1238434658120582</v>
      </c>
      <c r="AF8">
        <v>21.05</v>
      </c>
      <c r="AG8">
        <v>5.7174299677582675E-2</v>
      </c>
      <c r="AH8">
        <v>114.64400000000001</v>
      </c>
      <c r="AI8">
        <v>2.2286795261129981</v>
      </c>
      <c r="AJ8">
        <v>147753.80749999988</v>
      </c>
      <c r="AK8">
        <v>0.64748665361082447</v>
      </c>
      <c r="AL8">
        <v>32782560.879000001</v>
      </c>
      <c r="AM8">
        <v>3083.3424046999999</v>
      </c>
    </row>
    <row r="9" spans="1:39" ht="15" x14ac:dyDescent="0.25">
      <c r="A9" t="s">
        <v>108</v>
      </c>
      <c r="B9">
        <v>1655585.25</v>
      </c>
      <c r="C9">
        <v>0.34635047446274309</v>
      </c>
      <c r="D9">
        <v>1836918.5</v>
      </c>
      <c r="E9">
        <v>3.3021061497780931E-3</v>
      </c>
      <c r="F9">
        <v>0.75881168928534448</v>
      </c>
      <c r="G9">
        <v>72.25</v>
      </c>
      <c r="H9">
        <v>41.370500000000007</v>
      </c>
      <c r="I9">
        <v>0</v>
      </c>
      <c r="J9">
        <v>-10.984500000000004</v>
      </c>
      <c r="K9">
        <v>11343.07926867987</v>
      </c>
      <c r="L9">
        <v>3143.1959147499997</v>
      </c>
      <c r="M9">
        <v>3583.0290342289532</v>
      </c>
      <c r="N9">
        <v>9.6072252745345671E-2</v>
      </c>
      <c r="O9">
        <v>0.10675796908659747</v>
      </c>
      <c r="P9">
        <v>7.3414969113802025E-3</v>
      </c>
      <c r="Q9">
        <v>9950.6646687479115</v>
      </c>
      <c r="R9">
        <v>190.82300000000001</v>
      </c>
      <c r="S9">
        <v>66618.102440481496</v>
      </c>
      <c r="T9">
        <v>13.775331065961652</v>
      </c>
      <c r="U9">
        <v>16.471787545264466</v>
      </c>
      <c r="V9">
        <v>18.858499999999999</v>
      </c>
      <c r="W9">
        <v>166.67263646366362</v>
      </c>
      <c r="X9">
        <v>0.1161196477550297</v>
      </c>
      <c r="Y9">
        <v>0.14196073333573284</v>
      </c>
      <c r="Z9">
        <v>0.26577496963546565</v>
      </c>
      <c r="AA9">
        <v>170.66716951452474</v>
      </c>
      <c r="AB9">
        <v>5.7955785783079143</v>
      </c>
      <c r="AC9">
        <v>1.2115888784279558</v>
      </c>
      <c r="AD9">
        <v>2.6821335811148437</v>
      </c>
      <c r="AE9">
        <v>0.87285504584296281</v>
      </c>
      <c r="AF9">
        <v>38.75</v>
      </c>
      <c r="AG9">
        <v>0.17371996155886943</v>
      </c>
      <c r="AH9">
        <v>78.197777777777773</v>
      </c>
      <c r="AI9">
        <v>7.0031023828566301</v>
      </c>
      <c r="AJ9">
        <v>26169.572222222341</v>
      </c>
      <c r="AK9">
        <v>0.26560510751850164</v>
      </c>
      <c r="AL9">
        <v>35653520.417999998</v>
      </c>
      <c r="AM9">
        <v>3143.1959147499997</v>
      </c>
    </row>
    <row r="10" spans="1:39" ht="15" x14ac:dyDescent="0.25">
      <c r="A10" t="s">
        <v>110</v>
      </c>
      <c r="B10">
        <v>1487732.888888889</v>
      </c>
      <c r="C10">
        <v>0.46271182285606605</v>
      </c>
      <c r="D10">
        <v>1484072.111111111</v>
      </c>
      <c r="E10">
        <v>2.9346149748804835E-3</v>
      </c>
      <c r="F10">
        <v>0.76196838297353509</v>
      </c>
      <c r="G10">
        <v>33.857142857142854</v>
      </c>
      <c r="H10">
        <v>33.277777777777779</v>
      </c>
      <c r="I10">
        <v>0</v>
      </c>
      <c r="J10">
        <v>-16.152222222222221</v>
      </c>
      <c r="K10">
        <v>14593.503174262791</v>
      </c>
      <c r="L10">
        <v>3092.7759821111117</v>
      </c>
      <c r="M10">
        <v>3647.942171725962</v>
      </c>
      <c r="N10">
        <v>0.14710858582438854</v>
      </c>
      <c r="O10">
        <v>0.11137065927290191</v>
      </c>
      <c r="P10">
        <v>3.3752867809595716E-2</v>
      </c>
      <c r="Q10">
        <v>12372.574450890383</v>
      </c>
      <c r="R10">
        <v>218.42777777777781</v>
      </c>
      <c r="S10">
        <v>71782.791055370457</v>
      </c>
      <c r="T10">
        <v>13.567159244092887</v>
      </c>
      <c r="U10">
        <v>14.159261306305162</v>
      </c>
      <c r="V10">
        <v>26.124444444444446</v>
      </c>
      <c r="W10">
        <v>118.38628716825453</v>
      </c>
      <c r="X10">
        <v>0.11995872593375909</v>
      </c>
      <c r="Y10">
        <v>0.1333161931798266</v>
      </c>
      <c r="Z10">
        <v>0.2648268507143911</v>
      </c>
      <c r="AA10">
        <v>205.96135543529604</v>
      </c>
      <c r="AB10">
        <v>7.3746159774119029</v>
      </c>
      <c r="AC10">
        <v>1.4262959889103848</v>
      </c>
      <c r="AD10">
        <v>3.8015149371237857</v>
      </c>
      <c r="AE10">
        <v>0.79605563166424353</v>
      </c>
      <c r="AF10">
        <v>22.333333333333332</v>
      </c>
      <c r="AG10">
        <v>8.8677107045562212E-2</v>
      </c>
      <c r="AH10">
        <v>84.212500000000006</v>
      </c>
      <c r="AI10">
        <v>10.102997169837119</v>
      </c>
      <c r="AJ10">
        <v>16059.251111111254</v>
      </c>
      <c r="AK10">
        <v>0.29894973746857612</v>
      </c>
      <c r="AL10">
        <v>45134436.112222224</v>
      </c>
      <c r="AM10">
        <v>3092.7759821111117</v>
      </c>
    </row>
    <row r="11" spans="1:39" ht="15" x14ac:dyDescent="0.25">
      <c r="A11" t="s">
        <v>111</v>
      </c>
      <c r="B11">
        <v>2558907.65</v>
      </c>
      <c r="C11">
        <v>0.26786981718890251</v>
      </c>
      <c r="D11">
        <v>2200386.5</v>
      </c>
      <c r="E11">
        <v>6.5692195306139029E-3</v>
      </c>
      <c r="F11">
        <v>0.66351729860947828</v>
      </c>
      <c r="G11">
        <v>48.45</v>
      </c>
      <c r="H11">
        <v>315.43450000000007</v>
      </c>
      <c r="I11">
        <v>37.335000000000008</v>
      </c>
      <c r="J11">
        <v>-94.964499999999987</v>
      </c>
      <c r="K11">
        <v>11821.063121414829</v>
      </c>
      <c r="L11">
        <v>3183.0320373499999</v>
      </c>
      <c r="M11">
        <v>4107.1587681211295</v>
      </c>
      <c r="N11">
        <v>0.63520050270473594</v>
      </c>
      <c r="O11">
        <v>0.15575431470138415</v>
      </c>
      <c r="P11">
        <v>4.2997943169916862E-2</v>
      </c>
      <c r="Q11">
        <v>9161.2778456608976</v>
      </c>
      <c r="R11">
        <v>209.48650000000004</v>
      </c>
      <c r="S11">
        <v>59633.610156501723</v>
      </c>
      <c r="T11">
        <v>11.119809629737476</v>
      </c>
      <c r="U11">
        <v>15.194449462614536</v>
      </c>
      <c r="V11">
        <v>25.636000000000003</v>
      </c>
      <c r="W11">
        <v>124.16258532337338</v>
      </c>
      <c r="X11">
        <v>0.11897500671031633</v>
      </c>
      <c r="Y11">
        <v>0.14887359037935444</v>
      </c>
      <c r="Z11">
        <v>0.27423375202273398</v>
      </c>
      <c r="AA11">
        <v>181.07207003792553</v>
      </c>
      <c r="AB11">
        <v>5.8584589566002521</v>
      </c>
      <c r="AC11">
        <v>1.2130336733302312</v>
      </c>
      <c r="AD11">
        <v>2.9413728623970301</v>
      </c>
      <c r="AE11">
        <v>0.89565388077949692</v>
      </c>
      <c r="AF11">
        <v>24.9</v>
      </c>
      <c r="AG11">
        <v>0.15002338974545176</v>
      </c>
      <c r="AH11">
        <v>87.537499999999994</v>
      </c>
      <c r="AI11">
        <v>3.2950500589550238</v>
      </c>
      <c r="AJ11">
        <v>65800.928500000387</v>
      </c>
      <c r="AK11">
        <v>0.60229749488111051</v>
      </c>
      <c r="AL11">
        <v>37626822.630999997</v>
      </c>
      <c r="AM11">
        <v>3183.0320373499999</v>
      </c>
    </row>
    <row r="12" spans="1:39" ht="15" x14ac:dyDescent="0.25">
      <c r="A12" t="s">
        <v>112</v>
      </c>
      <c r="B12">
        <v>840045.35</v>
      </c>
      <c r="C12">
        <v>0.28783728496768723</v>
      </c>
      <c r="D12">
        <v>822634.85</v>
      </c>
      <c r="E12">
        <v>4.5669927909122703E-3</v>
      </c>
      <c r="F12">
        <v>0.67543633192535413</v>
      </c>
      <c r="G12">
        <v>26.85</v>
      </c>
      <c r="H12">
        <v>48.779499999999999</v>
      </c>
      <c r="I12">
        <v>0</v>
      </c>
      <c r="J12">
        <v>-13.125500000000017</v>
      </c>
      <c r="K12">
        <v>10344.432595765325</v>
      </c>
      <c r="L12">
        <v>1406.3278329499999</v>
      </c>
      <c r="M12">
        <v>1755.6269741203928</v>
      </c>
      <c r="N12">
        <v>0.59575356650129496</v>
      </c>
      <c r="O12">
        <v>0.15520931736957266</v>
      </c>
      <c r="P12">
        <v>1.7099736588129504E-3</v>
      </c>
      <c r="Q12">
        <v>8286.3066528062936</v>
      </c>
      <c r="R12">
        <v>91.85499999999999</v>
      </c>
      <c r="S12">
        <v>50690.065318981004</v>
      </c>
      <c r="T12">
        <v>12.383648141091939</v>
      </c>
      <c r="U12">
        <v>15.310302465298571</v>
      </c>
      <c r="V12">
        <v>10.3285</v>
      </c>
      <c r="W12">
        <v>136.15992960739703</v>
      </c>
      <c r="X12">
        <v>0.11648442582866028</v>
      </c>
      <c r="Y12">
        <v>0.17017046339913319</v>
      </c>
      <c r="Z12">
        <v>0.2926120987246344</v>
      </c>
      <c r="AA12">
        <v>182.80175786660979</v>
      </c>
      <c r="AB12">
        <v>5.593195283788031</v>
      </c>
      <c r="AC12">
        <v>1.4538888404818437</v>
      </c>
      <c r="AD12">
        <v>3.0167198727084883</v>
      </c>
      <c r="AE12">
        <v>1.1428947625921464</v>
      </c>
      <c r="AF12">
        <v>74.45</v>
      </c>
      <c r="AG12">
        <v>3.2743111184562593E-2</v>
      </c>
      <c r="AH12">
        <v>33.844499999999996</v>
      </c>
      <c r="AI12">
        <v>2.3115416271527747</v>
      </c>
      <c r="AJ12">
        <v>-9191.8575000000419</v>
      </c>
      <c r="AK12">
        <v>0.57410866874929123</v>
      </c>
      <c r="AL12">
        <v>14547663.475499999</v>
      </c>
      <c r="AM12">
        <v>1406.3278329499999</v>
      </c>
    </row>
    <row r="13" spans="1:39" ht="15" x14ac:dyDescent="0.25">
      <c r="A13" t="s">
        <v>114</v>
      </c>
      <c r="B13">
        <v>1153564.75</v>
      </c>
      <c r="C13">
        <v>0.27363320417154802</v>
      </c>
      <c r="D13">
        <v>1206592.45</v>
      </c>
      <c r="E13">
        <v>1.6167217122813691E-3</v>
      </c>
      <c r="F13">
        <v>0.69134917091843817</v>
      </c>
      <c r="G13">
        <v>48.05263157894737</v>
      </c>
      <c r="H13">
        <v>93.083500000000001</v>
      </c>
      <c r="I13">
        <v>0.05</v>
      </c>
      <c r="J13">
        <v>-53.242999999999967</v>
      </c>
      <c r="K13">
        <v>9512.7550037283145</v>
      </c>
      <c r="L13">
        <v>2397.4674371999999</v>
      </c>
      <c r="M13">
        <v>2927.3936583643285</v>
      </c>
      <c r="N13">
        <v>0.50195430424926724</v>
      </c>
      <c r="O13">
        <v>0.14747104050886253</v>
      </c>
      <c r="P13">
        <v>9.41039436028758E-3</v>
      </c>
      <c r="Q13">
        <v>7790.7254783912695</v>
      </c>
      <c r="R13">
        <v>141.65100000000001</v>
      </c>
      <c r="S13">
        <v>54492.863493727542</v>
      </c>
      <c r="T13">
        <v>11.976265610549873</v>
      </c>
      <c r="U13">
        <v>16.925171281529959</v>
      </c>
      <c r="V13">
        <v>17.035500000000003</v>
      </c>
      <c r="W13">
        <v>140.7336114114643</v>
      </c>
      <c r="X13">
        <v>0.11140031400793629</v>
      </c>
      <c r="Y13">
        <v>0.16623176925259078</v>
      </c>
      <c r="Z13">
        <v>0.28363589377294812</v>
      </c>
      <c r="AA13">
        <v>159.89255747627553</v>
      </c>
      <c r="AB13">
        <v>5.3039381450587113</v>
      </c>
      <c r="AC13">
        <v>1.3548273008724436</v>
      </c>
      <c r="AD13">
        <v>3.0073070171640008</v>
      </c>
      <c r="AE13">
        <v>1.285868392705833</v>
      </c>
      <c r="AF13">
        <v>69.650000000000006</v>
      </c>
      <c r="AG13">
        <v>2.4576659711524625E-2</v>
      </c>
      <c r="AH13">
        <v>20.012</v>
      </c>
      <c r="AI13">
        <v>2.9134321586736531</v>
      </c>
      <c r="AJ13">
        <v>32229.942500000121</v>
      </c>
      <c r="AK13">
        <v>0.53050842190044101</v>
      </c>
      <c r="AL13">
        <v>22806520.359500002</v>
      </c>
      <c r="AM13">
        <v>2397.4674371999999</v>
      </c>
    </row>
    <row r="14" spans="1:39" ht="15" x14ac:dyDescent="0.25">
      <c r="A14" t="s">
        <v>116</v>
      </c>
      <c r="B14">
        <v>1094493.111111111</v>
      </c>
      <c r="C14">
        <v>0.32658394013851821</v>
      </c>
      <c r="D14">
        <v>1183867.1578947369</v>
      </c>
      <c r="E14">
        <v>2.0943665783773927E-3</v>
      </c>
      <c r="F14">
        <v>0.69151118074581064</v>
      </c>
      <c r="G14">
        <v>44.55</v>
      </c>
      <c r="H14">
        <v>60.894000000000005</v>
      </c>
      <c r="I14">
        <v>0</v>
      </c>
      <c r="J14">
        <v>-9.3049999999999784</v>
      </c>
      <c r="K14">
        <v>9800.5827067409773</v>
      </c>
      <c r="L14">
        <v>1935.4693376499999</v>
      </c>
      <c r="M14">
        <v>2333.0611987764601</v>
      </c>
      <c r="N14">
        <v>0.44155079740898634</v>
      </c>
      <c r="O14">
        <v>0.15074599303869782</v>
      </c>
      <c r="P14">
        <v>5.6291033074326001E-3</v>
      </c>
      <c r="Q14">
        <v>8130.4028072422088</v>
      </c>
      <c r="R14">
        <v>119.184</v>
      </c>
      <c r="S14">
        <v>52959.592741055836</v>
      </c>
      <c r="T14">
        <v>12.733672305007381</v>
      </c>
      <c r="U14">
        <v>16.23933864990267</v>
      </c>
      <c r="V14">
        <v>14.705500000000001</v>
      </c>
      <c r="W14">
        <v>131.61533695896091</v>
      </c>
      <c r="X14">
        <v>0.1137792830531814</v>
      </c>
      <c r="Y14">
        <v>0.16554239744286678</v>
      </c>
      <c r="Z14">
        <v>0.28768225724650393</v>
      </c>
      <c r="AA14">
        <v>176.06321287101792</v>
      </c>
      <c r="AB14">
        <v>5.2036474144421252</v>
      </c>
      <c r="AC14">
        <v>1.2883137878470186</v>
      </c>
      <c r="AD14">
        <v>2.6517793144512081</v>
      </c>
      <c r="AE14">
        <v>1.2804719910223454</v>
      </c>
      <c r="AF14">
        <v>98.9</v>
      </c>
      <c r="AG14">
        <v>2.4131214912041433E-2</v>
      </c>
      <c r="AH14">
        <v>12.052</v>
      </c>
      <c r="AI14">
        <v>2.3880370490254355</v>
      </c>
      <c r="AJ14">
        <v>8774.5990000000456</v>
      </c>
      <c r="AK14">
        <v>0.53947753235398421</v>
      </c>
      <c r="AL14">
        <v>18968727.32</v>
      </c>
      <c r="AM14">
        <v>1935.4693376499999</v>
      </c>
    </row>
    <row r="15" spans="1:39" ht="15" x14ac:dyDescent="0.25">
      <c r="A15" t="s">
        <v>118</v>
      </c>
      <c r="B15">
        <v>670259.6</v>
      </c>
      <c r="C15">
        <v>0.27074703526853738</v>
      </c>
      <c r="D15">
        <v>604189.65</v>
      </c>
      <c r="E15">
        <v>7.6271729897971537E-3</v>
      </c>
      <c r="F15">
        <v>0.66897735899481403</v>
      </c>
      <c r="G15">
        <v>25.05263157894737</v>
      </c>
      <c r="H15">
        <v>40.173999999999999</v>
      </c>
      <c r="I15">
        <v>0</v>
      </c>
      <c r="J15">
        <v>-17.658500000000032</v>
      </c>
      <c r="K15">
        <v>10108.827599275408</v>
      </c>
      <c r="L15">
        <v>1332.7908220499999</v>
      </c>
      <c r="M15">
        <v>1630.004860151761</v>
      </c>
      <c r="N15">
        <v>0.54609452448097306</v>
      </c>
      <c r="O15">
        <v>0.14354971630561128</v>
      </c>
      <c r="P15">
        <v>4.2118977015204893E-3</v>
      </c>
      <c r="Q15">
        <v>8265.5904748318389</v>
      </c>
      <c r="R15">
        <v>82.311000000000007</v>
      </c>
      <c r="S15">
        <v>51079.92351417186</v>
      </c>
      <c r="T15">
        <v>12.405996768354168</v>
      </c>
      <c r="U15">
        <v>16.192134976491602</v>
      </c>
      <c r="V15">
        <v>10.563500000000001</v>
      </c>
      <c r="W15">
        <v>126.16943456714158</v>
      </c>
      <c r="X15">
        <v>0.11155334071319542</v>
      </c>
      <c r="Y15">
        <v>0.18046373447103567</v>
      </c>
      <c r="Z15">
        <v>0.29745048234636018</v>
      </c>
      <c r="AA15">
        <v>191.27255063768465</v>
      </c>
      <c r="AB15">
        <v>5.5557011300913244</v>
      </c>
      <c r="AC15">
        <v>1.3277594916648459</v>
      </c>
      <c r="AD15">
        <v>2.7005955839001308</v>
      </c>
      <c r="AE15">
        <v>1.104881879730103</v>
      </c>
      <c r="AF15">
        <v>57.75</v>
      </c>
      <c r="AG15">
        <v>3.2798481870098775E-2</v>
      </c>
      <c r="AH15">
        <v>18.375</v>
      </c>
      <c r="AI15">
        <v>2.1786132258134563</v>
      </c>
      <c r="AJ15">
        <v>-5577.893500000122</v>
      </c>
      <c r="AK15">
        <v>0.53701162614985065</v>
      </c>
      <c r="AL15">
        <v>13472952.645999998</v>
      </c>
      <c r="AM15">
        <v>1332.7908220499999</v>
      </c>
    </row>
    <row r="16" spans="1:39" ht="15" x14ac:dyDescent="0.25">
      <c r="A16" t="s">
        <v>120</v>
      </c>
      <c r="B16">
        <v>2079229.4</v>
      </c>
      <c r="C16">
        <v>0.28075383084877537</v>
      </c>
      <c r="D16">
        <v>1760323.1</v>
      </c>
      <c r="E16">
        <v>3.970061523088932E-3</v>
      </c>
      <c r="F16">
        <v>0.75404127482940353</v>
      </c>
      <c r="G16">
        <v>118.7</v>
      </c>
      <c r="H16">
        <v>302.13350000000003</v>
      </c>
      <c r="I16">
        <v>0</v>
      </c>
      <c r="J16">
        <v>-63.470500000000015</v>
      </c>
      <c r="K16">
        <v>10940.079840586708</v>
      </c>
      <c r="L16">
        <v>6476.1427781499988</v>
      </c>
      <c r="M16">
        <v>7910.1298264725237</v>
      </c>
      <c r="N16">
        <v>0.40867882817216955</v>
      </c>
      <c r="O16">
        <v>0.14227337015463484</v>
      </c>
      <c r="P16">
        <v>2.1979406743509435E-2</v>
      </c>
      <c r="Q16">
        <v>8956.8086246689236</v>
      </c>
      <c r="R16">
        <v>395.77100000000002</v>
      </c>
      <c r="S16">
        <v>61118.302419265179</v>
      </c>
      <c r="T16">
        <v>12.893946246693163</v>
      </c>
      <c r="U16">
        <v>16.36335855368382</v>
      </c>
      <c r="V16">
        <v>37.073999999999998</v>
      </c>
      <c r="W16">
        <v>174.68152285024541</v>
      </c>
      <c r="X16">
        <v>0.1181684046818092</v>
      </c>
      <c r="Y16">
        <v>0.15290657773253349</v>
      </c>
      <c r="Z16">
        <v>0.27940009409114458</v>
      </c>
      <c r="AA16">
        <v>152.56025598037181</v>
      </c>
      <c r="AB16">
        <v>6.6129196823488208</v>
      </c>
      <c r="AC16">
        <v>1.202180638804375</v>
      </c>
      <c r="AD16">
        <v>3.2171011450381681</v>
      </c>
      <c r="AE16">
        <v>0.84178997639404751</v>
      </c>
      <c r="AF16">
        <v>29.65</v>
      </c>
      <c r="AG16">
        <v>0.111363496068558</v>
      </c>
      <c r="AH16">
        <v>103.29100000000001</v>
      </c>
      <c r="AI16">
        <v>3.073087482527745</v>
      </c>
      <c r="AJ16">
        <v>-53359.717999999877</v>
      </c>
      <c r="AK16">
        <v>0.4380948810412848</v>
      </c>
      <c r="AL16">
        <v>70849519.052000001</v>
      </c>
      <c r="AM16">
        <v>6476.1427781499988</v>
      </c>
    </row>
    <row r="17" spans="1:39" ht="15" x14ac:dyDescent="0.25">
      <c r="A17" t="s">
        <v>121</v>
      </c>
      <c r="B17">
        <v>2128778.5</v>
      </c>
      <c r="C17">
        <v>0.30320349087801501</v>
      </c>
      <c r="D17">
        <v>2184420.9500000002</v>
      </c>
      <c r="E17">
        <v>3.3705618354484463E-3</v>
      </c>
      <c r="F17">
        <v>0.77072095699868359</v>
      </c>
      <c r="G17">
        <v>48.85</v>
      </c>
      <c r="H17">
        <v>36.938499999999998</v>
      </c>
      <c r="I17">
        <v>0</v>
      </c>
      <c r="J17">
        <v>-4.3950000000000014</v>
      </c>
      <c r="K17">
        <v>11925.990850025855</v>
      </c>
      <c r="L17">
        <v>3616.1823070999999</v>
      </c>
      <c r="M17">
        <v>4157.2998431835003</v>
      </c>
      <c r="N17">
        <v>0.10002526669903246</v>
      </c>
      <c r="O17">
        <v>0.10682646065479938</v>
      </c>
      <c r="P17">
        <v>1.7189534561892608E-2</v>
      </c>
      <c r="Q17">
        <v>10373.694160456642</v>
      </c>
      <c r="R17">
        <v>219.31300000000002</v>
      </c>
      <c r="S17">
        <v>70015.281756553406</v>
      </c>
      <c r="T17">
        <v>14.52946245776584</v>
      </c>
      <c r="U17">
        <v>16.488681961853608</v>
      </c>
      <c r="V17">
        <v>22.1645</v>
      </c>
      <c r="W17">
        <v>163.15199111642497</v>
      </c>
      <c r="X17">
        <v>0.11671964909626591</v>
      </c>
      <c r="Y17">
        <v>0.13743888639738533</v>
      </c>
      <c r="Z17">
        <v>0.26259381744394006</v>
      </c>
      <c r="AA17">
        <v>172.17655171243618</v>
      </c>
      <c r="AB17">
        <v>6.2591123070216961</v>
      </c>
      <c r="AC17">
        <v>1.2489665973790189</v>
      </c>
      <c r="AD17">
        <v>2.9934749176787578</v>
      </c>
      <c r="AE17">
        <v>0.80614810548449978</v>
      </c>
      <c r="AF17">
        <v>15</v>
      </c>
      <c r="AG17">
        <v>0.13401825269057058</v>
      </c>
      <c r="AH17">
        <v>129.91705882352943</v>
      </c>
      <c r="AI17">
        <v>6.4092795317530848</v>
      </c>
      <c r="AJ17">
        <v>43596.988333333051</v>
      </c>
      <c r="AK17">
        <v>0.27015138720981841</v>
      </c>
      <c r="AL17">
        <v>43126557.1065</v>
      </c>
      <c r="AM17">
        <v>3616.1823070999999</v>
      </c>
    </row>
    <row r="18" spans="1:39" ht="15" x14ac:dyDescent="0.25">
      <c r="A18" t="s">
        <v>123</v>
      </c>
      <c r="B18">
        <v>1549593.35</v>
      </c>
      <c r="C18">
        <v>0.32058013494786014</v>
      </c>
      <c r="D18">
        <v>1271219.6499999999</v>
      </c>
      <c r="E18">
        <v>3.7195214226939644E-3</v>
      </c>
      <c r="F18">
        <v>0.72795282468848921</v>
      </c>
      <c r="G18">
        <v>49.94736842105263</v>
      </c>
      <c r="H18">
        <v>86.594000000000008</v>
      </c>
      <c r="I18">
        <v>0</v>
      </c>
      <c r="J18">
        <v>48.162500000000051</v>
      </c>
      <c r="K18">
        <v>10695.948825669493</v>
      </c>
      <c r="L18">
        <v>2723.70258715</v>
      </c>
      <c r="M18">
        <v>3255.994293180554</v>
      </c>
      <c r="N18">
        <v>0.37591015273857198</v>
      </c>
      <c r="O18">
        <v>0.12797175126404661</v>
      </c>
      <c r="P18">
        <v>1.4949217139968747E-2</v>
      </c>
      <c r="Q18">
        <v>8947.3693333910651</v>
      </c>
      <c r="R18">
        <v>167.62899999999999</v>
      </c>
      <c r="S18">
        <v>60722.613805487141</v>
      </c>
      <c r="T18">
        <v>12.329907116310425</v>
      </c>
      <c r="U18">
        <v>16.248397277022477</v>
      </c>
      <c r="V18">
        <v>17.806999999999999</v>
      </c>
      <c r="W18">
        <v>152.95684770876622</v>
      </c>
      <c r="X18">
        <v>0.11886005695693096</v>
      </c>
      <c r="Y18">
        <v>0.14932979413810832</v>
      </c>
      <c r="Z18">
        <v>0.27636540179585828</v>
      </c>
      <c r="AA18">
        <v>176.81462442781671</v>
      </c>
      <c r="AB18">
        <v>5.6751084079844185</v>
      </c>
      <c r="AC18">
        <v>1.1270225146698818</v>
      </c>
      <c r="AD18">
        <v>3.0034310854793738</v>
      </c>
      <c r="AE18">
        <v>1.0136823691548573</v>
      </c>
      <c r="AF18">
        <v>33.5</v>
      </c>
      <c r="AG18">
        <v>5.9896636932584436E-2</v>
      </c>
      <c r="AH18">
        <v>55.826499999999989</v>
      </c>
      <c r="AI18">
        <v>3.7058405781219341</v>
      </c>
      <c r="AJ18">
        <v>4767.5904999999329</v>
      </c>
      <c r="AK18">
        <v>0.46316557605424896</v>
      </c>
      <c r="AL18">
        <v>29132583.488499999</v>
      </c>
      <c r="AM18">
        <v>2723.70258715</v>
      </c>
    </row>
    <row r="19" spans="1:39" ht="15" x14ac:dyDescent="0.25">
      <c r="A19" t="s">
        <v>125</v>
      </c>
      <c r="B19">
        <v>1577267.95</v>
      </c>
      <c r="C19">
        <v>0.32180248320236265</v>
      </c>
      <c r="D19">
        <v>1644940.05</v>
      </c>
      <c r="E19">
        <v>3.5984925543430233E-3</v>
      </c>
      <c r="F19">
        <v>0.77378825682479102</v>
      </c>
      <c r="G19">
        <v>39.89473684210526</v>
      </c>
      <c r="H19">
        <v>55.914499999999997</v>
      </c>
      <c r="I19">
        <v>0</v>
      </c>
      <c r="J19">
        <v>-24.490000000000002</v>
      </c>
      <c r="K19">
        <v>10938.001068767115</v>
      </c>
      <c r="L19">
        <v>3669.0601334000007</v>
      </c>
      <c r="M19">
        <v>4195.7793401558547</v>
      </c>
      <c r="N19">
        <v>0.13958532134370064</v>
      </c>
      <c r="O19">
        <v>0.10174798777529354</v>
      </c>
      <c r="P19">
        <v>1.6204845120623177E-2</v>
      </c>
      <c r="Q19">
        <v>9564.8937675090583</v>
      </c>
      <c r="R19">
        <v>216.41950000000003</v>
      </c>
      <c r="S19">
        <v>64796.433565182437</v>
      </c>
      <c r="T19">
        <v>12.324443961842624</v>
      </c>
      <c r="U19">
        <v>16.953463682339155</v>
      </c>
      <c r="V19">
        <v>21.652999999999999</v>
      </c>
      <c r="W19">
        <v>169.44811958620048</v>
      </c>
      <c r="X19">
        <v>0.11814295808339488</v>
      </c>
      <c r="Y19">
        <v>0.14220605800666536</v>
      </c>
      <c r="Z19">
        <v>0.26719705947795741</v>
      </c>
      <c r="AA19">
        <v>169.18358583149629</v>
      </c>
      <c r="AB19">
        <v>6.167090809064435</v>
      </c>
      <c r="AC19">
        <v>1.1966691897112303</v>
      </c>
      <c r="AD19">
        <v>3.1624455365913287</v>
      </c>
      <c r="AE19">
        <v>0.92954808857950444</v>
      </c>
      <c r="AF19">
        <v>28.15</v>
      </c>
      <c r="AG19">
        <v>9.5445354326879658E-2</v>
      </c>
      <c r="AH19">
        <v>90.561999999999998</v>
      </c>
      <c r="AI19">
        <v>2.3701269118839816</v>
      </c>
      <c r="AJ19">
        <v>5333.1300000003539</v>
      </c>
      <c r="AK19">
        <v>0.3307143489656858</v>
      </c>
      <c r="AL19">
        <v>40132183.660500005</v>
      </c>
      <c r="AM19">
        <v>3669.0601334000007</v>
      </c>
    </row>
    <row r="20" spans="1:39" ht="15" x14ac:dyDescent="0.25">
      <c r="A20" t="s">
        <v>126</v>
      </c>
      <c r="B20">
        <v>1068829.45</v>
      </c>
      <c r="C20">
        <v>0.27962236470690066</v>
      </c>
      <c r="D20">
        <v>1075096.1000000001</v>
      </c>
      <c r="E20">
        <v>6.5784621391130086E-3</v>
      </c>
      <c r="F20">
        <v>0.70397836741471564</v>
      </c>
      <c r="G20">
        <v>28.444444444444443</v>
      </c>
      <c r="H20">
        <v>93.124500000000012</v>
      </c>
      <c r="I20">
        <v>10.799999999999999</v>
      </c>
      <c r="J20">
        <v>19.373999999999995</v>
      </c>
      <c r="K20">
        <v>11719.382715344496</v>
      </c>
      <c r="L20">
        <v>1879.4416735499999</v>
      </c>
      <c r="M20">
        <v>2310.1951421795975</v>
      </c>
      <c r="N20">
        <v>0.49529500683663297</v>
      </c>
      <c r="O20">
        <v>0.14201015352387286</v>
      </c>
      <c r="P20">
        <v>1.176952094938823E-2</v>
      </c>
      <c r="Q20">
        <v>9534.2146043642242</v>
      </c>
      <c r="R20">
        <v>120.9395</v>
      </c>
      <c r="S20">
        <v>59106.29058330819</v>
      </c>
      <c r="T20">
        <v>11.401981982726904</v>
      </c>
      <c r="U20">
        <v>15.54034598745654</v>
      </c>
      <c r="V20">
        <v>16.618000000000002</v>
      </c>
      <c r="W20">
        <v>113.09674290227463</v>
      </c>
      <c r="X20">
        <v>0.11764263800761468</v>
      </c>
      <c r="Y20">
        <v>0.14609925746025987</v>
      </c>
      <c r="Z20">
        <v>0.27361861011423072</v>
      </c>
      <c r="AA20">
        <v>203.16786382561907</v>
      </c>
      <c r="AB20">
        <v>5.8747832160488302</v>
      </c>
      <c r="AC20">
        <v>1.1509037294599354</v>
      </c>
      <c r="AD20">
        <v>2.8520965574387218</v>
      </c>
      <c r="AE20">
        <v>0.94927767255880158</v>
      </c>
      <c r="AF20">
        <v>32.75</v>
      </c>
      <c r="AG20">
        <v>0.10473547365900933</v>
      </c>
      <c r="AH20">
        <v>52.703499999999998</v>
      </c>
      <c r="AI20">
        <v>3.2554235759959504</v>
      </c>
      <c r="AJ20">
        <v>34205.796000000089</v>
      </c>
      <c r="AK20">
        <v>0.53818982686401495</v>
      </c>
      <c r="AL20">
        <v>22025896.263499998</v>
      </c>
      <c r="AM20">
        <v>1879.4416735499999</v>
      </c>
    </row>
    <row r="21" spans="1:39" ht="15" x14ac:dyDescent="0.25">
      <c r="A21" t="s">
        <v>127</v>
      </c>
      <c r="B21">
        <v>2602678.4</v>
      </c>
      <c r="C21">
        <v>0.30065244943992447</v>
      </c>
      <c r="D21">
        <v>2006121.7</v>
      </c>
      <c r="E21">
        <v>2.8853681024681357E-3</v>
      </c>
      <c r="F21">
        <v>0.75323694178152334</v>
      </c>
      <c r="G21">
        <v>113.45</v>
      </c>
      <c r="H21">
        <v>151.13100000000003</v>
      </c>
      <c r="I21">
        <v>0</v>
      </c>
      <c r="J21">
        <v>-29.188000000000017</v>
      </c>
      <c r="K21">
        <v>10361.742940104539</v>
      </c>
      <c r="L21">
        <v>5784.3367306500004</v>
      </c>
      <c r="M21">
        <v>6886.1159782207469</v>
      </c>
      <c r="N21">
        <v>0.29710382637196203</v>
      </c>
      <c r="O21">
        <v>0.13167882849282339</v>
      </c>
      <c r="P21">
        <v>1.350158369691316E-2</v>
      </c>
      <c r="Q21">
        <v>8703.863029836215</v>
      </c>
      <c r="R21">
        <v>341.51499999999999</v>
      </c>
      <c r="S21">
        <v>61401.461136187289</v>
      </c>
      <c r="T21">
        <v>11.808412514823655</v>
      </c>
      <c r="U21">
        <v>16.937284542845848</v>
      </c>
      <c r="V21">
        <v>31.878499999999995</v>
      </c>
      <c r="W21">
        <v>181.44946376554728</v>
      </c>
      <c r="X21">
        <v>0.11711638671409295</v>
      </c>
      <c r="Y21">
        <v>0.1518691695468784</v>
      </c>
      <c r="Z21">
        <v>0.27681351554145633</v>
      </c>
      <c r="AA21">
        <v>151.18351346425345</v>
      </c>
      <c r="AB21">
        <v>6.4289797796182926</v>
      </c>
      <c r="AC21">
        <v>1.1359460150977185</v>
      </c>
      <c r="AD21">
        <v>3.2296437126352791</v>
      </c>
      <c r="AE21">
        <v>0.92367942538999404</v>
      </c>
      <c r="AF21">
        <v>30.7</v>
      </c>
      <c r="AG21">
        <v>9.8359753722227647E-2</v>
      </c>
      <c r="AH21">
        <v>97.842000000000013</v>
      </c>
      <c r="AI21">
        <v>2.5007483765606642</v>
      </c>
      <c r="AJ21">
        <v>-51372.303500000155</v>
      </c>
      <c r="AK21">
        <v>0.40019468802142277</v>
      </c>
      <c r="AL21">
        <v>59935810.28199999</v>
      </c>
      <c r="AM21">
        <v>5784.3367306500004</v>
      </c>
    </row>
    <row r="22" spans="1:39" ht="15" x14ac:dyDescent="0.25">
      <c r="A22" t="s">
        <v>129</v>
      </c>
      <c r="B22">
        <v>1171434</v>
      </c>
      <c r="C22">
        <v>0.32189887671180328</v>
      </c>
      <c r="D22">
        <v>1139646.3</v>
      </c>
      <c r="E22">
        <v>6.8935735962137911E-3</v>
      </c>
      <c r="F22">
        <v>0.6841282933762014</v>
      </c>
      <c r="G22">
        <v>42.85</v>
      </c>
      <c r="H22">
        <v>62.588499999999996</v>
      </c>
      <c r="I22">
        <v>0.05</v>
      </c>
      <c r="J22">
        <v>-8.9335000000000093</v>
      </c>
      <c r="K22">
        <v>9486.8646138934382</v>
      </c>
      <c r="L22">
        <v>1957.2285973499997</v>
      </c>
      <c r="M22">
        <v>2346.766391268925</v>
      </c>
      <c r="N22">
        <v>0.45163952463030888</v>
      </c>
      <c r="O22">
        <v>0.13941063694319519</v>
      </c>
      <c r="P22">
        <v>6.1382662282098302E-3</v>
      </c>
      <c r="Q22">
        <v>7912.1478774289444</v>
      </c>
      <c r="R22">
        <v>114.91800000000001</v>
      </c>
      <c r="S22">
        <v>53866.43180354689</v>
      </c>
      <c r="T22">
        <v>13.379105101028561</v>
      </c>
      <c r="U22">
        <v>17.031523324022348</v>
      </c>
      <c r="V22">
        <v>13.939500000000001</v>
      </c>
      <c r="W22">
        <v>140.40880930808135</v>
      </c>
      <c r="X22">
        <v>0.11178544382068079</v>
      </c>
      <c r="Y22">
        <v>0.16657025576316362</v>
      </c>
      <c r="Z22">
        <v>0.28582891185396758</v>
      </c>
      <c r="AA22">
        <v>170.82266243845001</v>
      </c>
      <c r="AB22">
        <v>5.2739687727127267</v>
      </c>
      <c r="AC22">
        <v>1.2492466852505992</v>
      </c>
      <c r="AD22">
        <v>2.6983389643445728</v>
      </c>
      <c r="AE22">
        <v>1.2860610843105795</v>
      </c>
      <c r="AF22">
        <v>86.95</v>
      </c>
      <c r="AG22">
        <v>2.2929292666590006E-2</v>
      </c>
      <c r="AH22">
        <v>14.2035</v>
      </c>
      <c r="AI22">
        <v>2.4203340372747411</v>
      </c>
      <c r="AJ22">
        <v>14246.369499999913</v>
      </c>
      <c r="AK22">
        <v>0.5154690845511487</v>
      </c>
      <c r="AL22">
        <v>18567962.721500002</v>
      </c>
      <c r="AM22">
        <v>1957.2285973499997</v>
      </c>
    </row>
    <row r="23" spans="1:39" ht="15" x14ac:dyDescent="0.25">
      <c r="A23" t="s">
        <v>131</v>
      </c>
      <c r="B23">
        <v>851680.25</v>
      </c>
      <c r="C23">
        <v>0.22754409471982356</v>
      </c>
      <c r="D23">
        <v>912267.36842105258</v>
      </c>
      <c r="E23">
        <v>5.5139336743088982E-3</v>
      </c>
      <c r="F23">
        <v>0.68365172019745768</v>
      </c>
      <c r="G23">
        <v>24.294117647058822</v>
      </c>
      <c r="H23">
        <v>67.739999999999995</v>
      </c>
      <c r="I23">
        <v>1.05</v>
      </c>
      <c r="J23">
        <v>5.3569999999999993</v>
      </c>
      <c r="K23">
        <v>10308.949054086333</v>
      </c>
      <c r="L23">
        <v>1658.9701561500001</v>
      </c>
      <c r="M23">
        <v>2100.5780235758384</v>
      </c>
      <c r="N23">
        <v>0.66903198305614664</v>
      </c>
      <c r="O23">
        <v>0.1609899589573156</v>
      </c>
      <c r="P23">
        <v>1.2877484215616218E-3</v>
      </c>
      <c r="Q23">
        <v>8141.6822560519095</v>
      </c>
      <c r="R23">
        <v>107.91300000000001</v>
      </c>
      <c r="S23">
        <v>49634.914059242168</v>
      </c>
      <c r="T23">
        <v>11.887817037798966</v>
      </c>
      <c r="U23">
        <v>15.373218760946319</v>
      </c>
      <c r="V23">
        <v>13.7965</v>
      </c>
      <c r="W23">
        <v>120.24572581089407</v>
      </c>
      <c r="X23">
        <v>0.10907248227773782</v>
      </c>
      <c r="Y23">
        <v>0.18591463738119091</v>
      </c>
      <c r="Z23">
        <v>0.2998825062494328</v>
      </c>
      <c r="AA23">
        <v>181.93678703687871</v>
      </c>
      <c r="AB23">
        <v>5.9338673968625129</v>
      </c>
      <c r="AC23">
        <v>1.4697935742809556</v>
      </c>
      <c r="AD23">
        <v>3.084908898354922</v>
      </c>
      <c r="AE23">
        <v>1.1866802264630973</v>
      </c>
      <c r="AF23">
        <v>41.65</v>
      </c>
      <c r="AG23">
        <v>2.2273862781748633E-2</v>
      </c>
      <c r="AH23">
        <v>58.35750000000003</v>
      </c>
      <c r="AI23">
        <v>2.2342336250774539</v>
      </c>
      <c r="AJ23">
        <v>-8710.472500000149</v>
      </c>
      <c r="AK23">
        <v>0.56574221119357071</v>
      </c>
      <c r="AL23">
        <v>17102238.822000001</v>
      </c>
      <c r="AM23">
        <v>1658.9701561500001</v>
      </c>
    </row>
    <row r="24" spans="1:39" ht="15" x14ac:dyDescent="0.25">
      <c r="A24" t="s">
        <v>133</v>
      </c>
      <c r="B24">
        <v>1174445.2</v>
      </c>
      <c r="C24">
        <v>0.32700520441838338</v>
      </c>
      <c r="D24">
        <v>1205877.3999999999</v>
      </c>
      <c r="E24">
        <v>3.4444529284066387E-3</v>
      </c>
      <c r="F24">
        <v>0.69072741603715215</v>
      </c>
      <c r="G24">
        <v>41.05263157894737</v>
      </c>
      <c r="H24">
        <v>73.903999999999996</v>
      </c>
      <c r="I24">
        <v>0.05</v>
      </c>
      <c r="J24">
        <v>-58.746000000000066</v>
      </c>
      <c r="K24">
        <v>9862.9010721297254</v>
      </c>
      <c r="L24">
        <v>2020.1911700000001</v>
      </c>
      <c r="M24">
        <v>2486.7455070809347</v>
      </c>
      <c r="N24">
        <v>0.54245020145791467</v>
      </c>
      <c r="O24">
        <v>0.15234650114820575</v>
      </c>
      <c r="P24">
        <v>5.359048346894814E-3</v>
      </c>
      <c r="Q24">
        <v>8012.4586934064218</v>
      </c>
      <c r="R24">
        <v>125.48049999999998</v>
      </c>
      <c r="S24">
        <v>52823.912448547788</v>
      </c>
      <c r="T24">
        <v>12.476042094189935</v>
      </c>
      <c r="U24">
        <v>16.099642334864779</v>
      </c>
      <c r="V24">
        <v>14.638499999999999</v>
      </c>
      <c r="W24">
        <v>138.00534002800833</v>
      </c>
      <c r="X24">
        <v>0.1124509385540358</v>
      </c>
      <c r="Y24">
        <v>0.15787094181670686</v>
      </c>
      <c r="Z24">
        <v>0.2883855511147691</v>
      </c>
      <c r="AA24">
        <v>180.52175230525339</v>
      </c>
      <c r="AB24">
        <v>5.1546624756007491</v>
      </c>
      <c r="AC24">
        <v>1.2499491757964916</v>
      </c>
      <c r="AD24">
        <v>2.708590280278961</v>
      </c>
      <c r="AE24">
        <v>1.1981835122292588</v>
      </c>
      <c r="AF24">
        <v>66.900000000000006</v>
      </c>
      <c r="AG24">
        <v>2.0229238618588156E-2</v>
      </c>
      <c r="AH24">
        <v>20.615499999999997</v>
      </c>
      <c r="AI24">
        <v>2.503624047662512</v>
      </c>
      <c r="AJ24">
        <v>-2604.6054999999469</v>
      </c>
      <c r="AK24">
        <v>0.52560743545869459</v>
      </c>
      <c r="AL24">
        <v>19924945.656500001</v>
      </c>
      <c r="AM24">
        <v>2020.1911700000001</v>
      </c>
    </row>
    <row r="25" spans="1:39" ht="15" x14ac:dyDescent="0.25">
      <c r="A25" t="s">
        <v>135</v>
      </c>
      <c r="B25">
        <v>1199072.3999999999</v>
      </c>
      <c r="C25">
        <v>0.27920539342580969</v>
      </c>
      <c r="D25">
        <v>1194641.894736842</v>
      </c>
      <c r="E25">
        <v>2.0013149507190553E-3</v>
      </c>
      <c r="F25">
        <v>0.64255623347837076</v>
      </c>
      <c r="G25">
        <v>20.842105263157894</v>
      </c>
      <c r="H25">
        <v>203.99449999999999</v>
      </c>
      <c r="I25">
        <v>43.178000000000004</v>
      </c>
      <c r="J25">
        <v>-17.985999999999876</v>
      </c>
      <c r="K25">
        <v>11545.408946373744</v>
      </c>
      <c r="L25">
        <v>2160.0855086500001</v>
      </c>
      <c r="M25">
        <v>2915.0212486779587</v>
      </c>
      <c r="N25">
        <v>0.82718808190454607</v>
      </c>
      <c r="O25">
        <v>0.17588456053179302</v>
      </c>
      <c r="P25">
        <v>2.7060293917036359E-2</v>
      </c>
      <c r="Q25">
        <v>8555.3649284067978</v>
      </c>
      <c r="R25">
        <v>143.36500000000001</v>
      </c>
      <c r="S25">
        <v>54685.010809821084</v>
      </c>
      <c r="T25">
        <v>11.118473825550168</v>
      </c>
      <c r="U25">
        <v>15.067035250235417</v>
      </c>
      <c r="V25">
        <v>18.465499999999999</v>
      </c>
      <c r="W25">
        <v>116.97952986109235</v>
      </c>
      <c r="X25">
        <v>0.11056551619663052</v>
      </c>
      <c r="Y25">
        <v>0.16217935211868253</v>
      </c>
      <c r="Z25">
        <v>0.28165486604212608</v>
      </c>
      <c r="AA25">
        <v>199.75116645713896</v>
      </c>
      <c r="AB25">
        <v>6.1626110203124318</v>
      </c>
      <c r="AC25">
        <v>1.3732842120461777</v>
      </c>
      <c r="AD25">
        <v>2.8817864089055427</v>
      </c>
      <c r="AE25">
        <v>0.99274543320660558</v>
      </c>
      <c r="AF25">
        <v>22</v>
      </c>
      <c r="AG25">
        <v>6.9496476211819508E-2</v>
      </c>
      <c r="AH25">
        <v>79.285999999999987</v>
      </c>
      <c r="AI25">
        <v>3.119691020085881</v>
      </c>
      <c r="AJ25">
        <v>51100.59449999989</v>
      </c>
      <c r="AK25">
        <v>0.70203573708059852</v>
      </c>
      <c r="AL25">
        <v>24939070.556499999</v>
      </c>
      <c r="AM25">
        <v>2160.0855086500001</v>
      </c>
    </row>
    <row r="26" spans="1:39" ht="15" x14ac:dyDescent="0.25">
      <c r="A26" t="s">
        <v>137</v>
      </c>
      <c r="B26">
        <v>3849033.25</v>
      </c>
      <c r="C26">
        <v>0.18678817360597774</v>
      </c>
      <c r="D26">
        <v>3763674.5</v>
      </c>
      <c r="E26">
        <v>9.7981293616205504E-3</v>
      </c>
      <c r="F26">
        <v>0.60232244834994764</v>
      </c>
      <c r="G26">
        <v>69.611111111111114</v>
      </c>
      <c r="H26">
        <v>1103.5575000000001</v>
      </c>
      <c r="I26">
        <v>350.072</v>
      </c>
      <c r="J26">
        <v>-356.62099999999981</v>
      </c>
      <c r="K26">
        <v>12116.956553241056</v>
      </c>
      <c r="L26">
        <v>5443.8793086499991</v>
      </c>
      <c r="M26">
        <v>7433.5882198203863</v>
      </c>
      <c r="N26">
        <v>0.84738472377962581</v>
      </c>
      <c r="O26">
        <v>0.17811994827094393</v>
      </c>
      <c r="P26">
        <v>3.5319726485207766E-2</v>
      </c>
      <c r="Q26">
        <v>8873.675419378269</v>
      </c>
      <c r="R26">
        <v>367.64750000000004</v>
      </c>
      <c r="S26">
        <v>54776.108550717734</v>
      </c>
      <c r="T26">
        <v>12.154849414180703</v>
      </c>
      <c r="U26">
        <v>14.80733395072726</v>
      </c>
      <c r="V26">
        <v>44.625999999999998</v>
      </c>
      <c r="W26">
        <v>121.98895954488415</v>
      </c>
      <c r="X26">
        <v>0.11600798905905045</v>
      </c>
      <c r="Y26">
        <v>0.15560854765072113</v>
      </c>
      <c r="Z26">
        <v>0.28065312211073706</v>
      </c>
      <c r="AA26">
        <v>178.53008762624748</v>
      </c>
      <c r="AB26">
        <v>6.4027223044640813</v>
      </c>
      <c r="AC26">
        <v>1.4118123241035243</v>
      </c>
      <c r="AD26">
        <v>3.2462241530410267</v>
      </c>
      <c r="AE26">
        <v>0.79226786090767631</v>
      </c>
      <c r="AF26">
        <v>18.149999999999999</v>
      </c>
      <c r="AG26">
        <v>0.16409623521459518</v>
      </c>
      <c r="AH26">
        <v>120.3475</v>
      </c>
      <c r="AI26">
        <v>4.0541347729648178</v>
      </c>
      <c r="AJ26">
        <v>346029.1455000001</v>
      </c>
      <c r="AK26">
        <v>0.6924021777814966</v>
      </c>
      <c r="AL26">
        <v>65963249.063999996</v>
      </c>
      <c r="AM26">
        <v>5443.8793086499991</v>
      </c>
    </row>
    <row r="27" spans="1:39" ht="15" x14ac:dyDescent="0.25">
      <c r="A27" t="s">
        <v>138</v>
      </c>
      <c r="B27">
        <v>1420401.9444444445</v>
      </c>
      <c r="C27">
        <v>0.30938661538847939</v>
      </c>
      <c r="D27">
        <v>1385642.4210526317</v>
      </c>
      <c r="E27">
        <v>1.8998691576101174E-3</v>
      </c>
      <c r="F27">
        <v>0.68959222812465926</v>
      </c>
      <c r="G27">
        <v>46.2</v>
      </c>
      <c r="H27">
        <v>62.191999999999986</v>
      </c>
      <c r="I27">
        <v>0</v>
      </c>
      <c r="J27">
        <v>23.855499999999978</v>
      </c>
      <c r="K27">
        <v>9215.4936298169978</v>
      </c>
      <c r="L27">
        <v>2215.80232815</v>
      </c>
      <c r="M27">
        <v>2651.5650605941928</v>
      </c>
      <c r="N27">
        <v>0.41643577837577506</v>
      </c>
      <c r="O27">
        <v>0.1428181060556126</v>
      </c>
      <c r="P27">
        <v>7.2999803026224646E-3</v>
      </c>
      <c r="Q27">
        <v>7701.0036613712637</v>
      </c>
      <c r="R27">
        <v>127.7565</v>
      </c>
      <c r="S27">
        <v>53919.503502757187</v>
      </c>
      <c r="T27">
        <v>13.467416530665759</v>
      </c>
      <c r="U27">
        <v>17.343949843256507</v>
      </c>
      <c r="V27">
        <v>14.5945</v>
      </c>
      <c r="W27">
        <v>151.82447690225771</v>
      </c>
      <c r="X27">
        <v>0.11469252699451538</v>
      </c>
      <c r="Y27">
        <v>0.16104208771137155</v>
      </c>
      <c r="Z27">
        <v>0.28374655638701163</v>
      </c>
      <c r="AA27">
        <v>164.82501410896444</v>
      </c>
      <c r="AB27">
        <v>5.2774828709243868</v>
      </c>
      <c r="AC27">
        <v>1.3215155715197691</v>
      </c>
      <c r="AD27">
        <v>2.6381614420253672</v>
      </c>
      <c r="AE27">
        <v>1.237910221975808</v>
      </c>
      <c r="AF27">
        <v>101.05</v>
      </c>
      <c r="AG27">
        <v>2.1339675955704757E-2</v>
      </c>
      <c r="AH27">
        <v>14.202500000000001</v>
      </c>
      <c r="AI27">
        <v>2.3745490941881551</v>
      </c>
      <c r="AJ27">
        <v>25098.563000000082</v>
      </c>
      <c r="AK27">
        <v>0.52191892389255534</v>
      </c>
      <c r="AL27">
        <v>20419712.239999998</v>
      </c>
      <c r="AM27">
        <v>2215.80232815</v>
      </c>
    </row>
    <row r="28" spans="1:39" ht="15" x14ac:dyDescent="0.25">
      <c r="A28" t="s">
        <v>140</v>
      </c>
      <c r="B28">
        <v>5514620.9500000002</v>
      </c>
      <c r="C28">
        <v>0.32066773497167411</v>
      </c>
      <c r="D28">
        <v>4856315.75</v>
      </c>
      <c r="E28">
        <v>2.1500861156509145E-3</v>
      </c>
      <c r="F28">
        <v>0.76554171492897471</v>
      </c>
      <c r="G28">
        <v>138.31578947368422</v>
      </c>
      <c r="H28">
        <v>175.67400000000004</v>
      </c>
      <c r="I28">
        <v>0.05</v>
      </c>
      <c r="J28">
        <v>-14.40299999999997</v>
      </c>
      <c r="K28">
        <v>11218.374271954426</v>
      </c>
      <c r="L28">
        <v>8252.0044557999991</v>
      </c>
      <c r="M28">
        <v>9720.5782854578429</v>
      </c>
      <c r="N28">
        <v>0.2123876795192654</v>
      </c>
      <c r="O28">
        <v>0.11673514318365838</v>
      </c>
      <c r="P28">
        <v>4.2454020659643092E-2</v>
      </c>
      <c r="Q28">
        <v>9523.5151408113707</v>
      </c>
      <c r="R28">
        <v>481.0825000000001</v>
      </c>
      <c r="S28">
        <v>67531.339411639361</v>
      </c>
      <c r="T28">
        <v>12.475199160227193</v>
      </c>
      <c r="U28">
        <v>17.152992378230341</v>
      </c>
      <c r="V28">
        <v>48.980000000000004</v>
      </c>
      <c r="W28">
        <v>168.47702033074722</v>
      </c>
      <c r="X28">
        <v>0.11735299754818793</v>
      </c>
      <c r="Y28">
        <v>0.14416423400648073</v>
      </c>
      <c r="Z28">
        <v>0.26982554711011614</v>
      </c>
      <c r="AA28">
        <v>151.78186181415174</v>
      </c>
      <c r="AB28">
        <v>6.4806487561003765</v>
      </c>
      <c r="AC28">
        <v>1.2848913564868343</v>
      </c>
      <c r="AD28">
        <v>3.3456829819227809</v>
      </c>
      <c r="AE28">
        <v>0.89234116427118937</v>
      </c>
      <c r="AF28">
        <v>32.299999999999997</v>
      </c>
      <c r="AG28">
        <v>9.7156401628924249E-2</v>
      </c>
      <c r="AH28">
        <v>141.291</v>
      </c>
      <c r="AI28">
        <v>3.7535911865399312</v>
      </c>
      <c r="AJ28">
        <v>147959.02799999993</v>
      </c>
      <c r="AK28">
        <v>0.40738600289391169</v>
      </c>
      <c r="AL28">
        <v>92574074.479000002</v>
      </c>
      <c r="AM28">
        <v>8252.0044557999991</v>
      </c>
    </row>
    <row r="29" spans="1:39" ht="15" x14ac:dyDescent="0.25">
      <c r="A29" t="s">
        <v>142</v>
      </c>
      <c r="B29">
        <v>2369388.3684210526</v>
      </c>
      <c r="C29">
        <v>0.30983340045855179</v>
      </c>
      <c r="D29">
        <v>2431421.8421052634</v>
      </c>
      <c r="E29">
        <v>6.6312095409759393E-3</v>
      </c>
      <c r="F29">
        <v>0.62619648892215651</v>
      </c>
      <c r="G29">
        <v>38</v>
      </c>
      <c r="H29">
        <v>274.94749999999976</v>
      </c>
      <c r="I29">
        <v>52.419500000000014</v>
      </c>
      <c r="J29">
        <v>-222.70949999999999</v>
      </c>
      <c r="K29">
        <v>11428.590371316639</v>
      </c>
      <c r="L29">
        <v>2799.1379581500005</v>
      </c>
      <c r="M29">
        <v>3845.7894170792802</v>
      </c>
      <c r="N29">
        <v>0.92265890562140029</v>
      </c>
      <c r="O29">
        <v>0.18138578506704389</v>
      </c>
      <c r="P29">
        <v>9.2238010366105828E-3</v>
      </c>
      <c r="Q29">
        <v>8318.2404565446177</v>
      </c>
      <c r="R29">
        <v>182.25150000000002</v>
      </c>
      <c r="S29">
        <v>54776.76724882923</v>
      </c>
      <c r="T29">
        <v>12.140915163935553</v>
      </c>
      <c r="U29">
        <v>15.358655254689266</v>
      </c>
      <c r="V29">
        <v>22.308</v>
      </c>
      <c r="W29">
        <v>125.47686740855301</v>
      </c>
      <c r="X29">
        <v>0.11062270126258077</v>
      </c>
      <c r="Y29">
        <v>0.17316152946520275</v>
      </c>
      <c r="Z29">
        <v>0.28981489275322569</v>
      </c>
      <c r="AA29">
        <v>194.74649272388166</v>
      </c>
      <c r="AB29">
        <v>6.3366456563967395</v>
      </c>
      <c r="AC29">
        <v>1.3125271218953984</v>
      </c>
      <c r="AD29">
        <v>2.8465775065521997</v>
      </c>
      <c r="AE29">
        <v>1.1432821349272384</v>
      </c>
      <c r="AF29">
        <v>19.100000000000001</v>
      </c>
      <c r="AG29">
        <v>7.6965475340064121E-2</v>
      </c>
      <c r="AH29">
        <v>82.159500000000008</v>
      </c>
      <c r="AI29">
        <v>3.7494238152028698</v>
      </c>
      <c r="AJ29">
        <v>114010.47300000046</v>
      </c>
      <c r="AK29">
        <v>0.73455511727261835</v>
      </c>
      <c r="AL29">
        <v>31990201.116500009</v>
      </c>
      <c r="AM29">
        <v>2799.1379581500005</v>
      </c>
    </row>
    <row r="30" spans="1:39" ht="15" x14ac:dyDescent="0.25">
      <c r="A30" t="s">
        <v>144</v>
      </c>
      <c r="B30">
        <v>7590543.2000000002</v>
      </c>
      <c r="C30">
        <v>0.13089815296009297</v>
      </c>
      <c r="D30">
        <v>7464258.2000000002</v>
      </c>
      <c r="E30">
        <v>2.2068604120875869E-3</v>
      </c>
      <c r="F30">
        <v>0.63570060113690252</v>
      </c>
      <c r="G30">
        <v>263.39999999999998</v>
      </c>
      <c r="H30">
        <v>10826.554000000002</v>
      </c>
      <c r="I30">
        <v>1984.3679999999999</v>
      </c>
      <c r="J30">
        <v>-466.11399999999992</v>
      </c>
      <c r="K30">
        <v>14507.25044329258</v>
      </c>
      <c r="L30">
        <v>29166.537695199997</v>
      </c>
      <c r="M30">
        <v>42173.916616109258</v>
      </c>
      <c r="N30">
        <v>0.94489646015596507</v>
      </c>
      <c r="O30">
        <v>0.19254256923077312</v>
      </c>
      <c r="P30">
        <v>7.8305421077657297E-2</v>
      </c>
      <c r="Q30">
        <v>10032.890014924</v>
      </c>
      <c r="R30">
        <v>2026.5800000000004</v>
      </c>
      <c r="S30">
        <v>60720.171971005337</v>
      </c>
      <c r="T30">
        <v>10.870530647692169</v>
      </c>
      <c r="U30">
        <v>14.391999178517501</v>
      </c>
      <c r="V30">
        <v>294.83800000000002</v>
      </c>
      <c r="W30">
        <v>98.923943640914672</v>
      </c>
      <c r="X30">
        <v>0.10581460620006561</v>
      </c>
      <c r="Y30">
        <v>0.17320822882435466</v>
      </c>
      <c r="Z30">
        <v>0.29891880242322716</v>
      </c>
      <c r="AA30">
        <v>202.03768652903153</v>
      </c>
      <c r="AB30">
        <v>6.3127899504403713</v>
      </c>
      <c r="AC30">
        <v>1.5250503835244857</v>
      </c>
      <c r="AD30">
        <v>3.3297458883217614</v>
      </c>
      <c r="AE30">
        <v>0.47893224197030138</v>
      </c>
      <c r="AF30">
        <v>78</v>
      </c>
      <c r="AG30">
        <v>0.28624887254638853</v>
      </c>
      <c r="AH30">
        <v>93.728000000000023</v>
      </c>
      <c r="AI30">
        <v>4.4652463036951708</v>
      </c>
      <c r="AJ30">
        <v>1950608.3399999999</v>
      </c>
      <c r="AK30">
        <v>0.70361804464708833</v>
      </c>
      <c r="AL30">
        <v>423126266.90800005</v>
      </c>
      <c r="AM30">
        <v>29166.537695199997</v>
      </c>
    </row>
    <row r="31" spans="1:39" ht="15" x14ac:dyDescent="0.25">
      <c r="A31" t="s">
        <v>146</v>
      </c>
      <c r="B31">
        <v>762662.05</v>
      </c>
      <c r="C31">
        <v>0.18821221197495974</v>
      </c>
      <c r="D31">
        <v>654080.10526315786</v>
      </c>
      <c r="E31">
        <v>5.4952968472648141E-3</v>
      </c>
      <c r="F31">
        <v>0.69672762435908875</v>
      </c>
      <c r="G31">
        <v>34.588235294117645</v>
      </c>
      <c r="H31">
        <v>78.076999999999998</v>
      </c>
      <c r="I31">
        <v>1.1000000000000001</v>
      </c>
      <c r="J31">
        <v>-39.961999999999989</v>
      </c>
      <c r="K31">
        <v>10345.873163404047</v>
      </c>
      <c r="L31">
        <v>1924.3537629499999</v>
      </c>
      <c r="M31">
        <v>2424.0246526833421</v>
      </c>
      <c r="N31">
        <v>0.642840484149661</v>
      </c>
      <c r="O31">
        <v>0.16135155774269533</v>
      </c>
      <c r="P31">
        <v>2.5143757053186478E-3</v>
      </c>
      <c r="Q31">
        <v>8213.2497831492929</v>
      </c>
      <c r="R31">
        <v>124.5925</v>
      </c>
      <c r="S31">
        <v>50382.102606497159</v>
      </c>
      <c r="T31">
        <v>12.308124485823782</v>
      </c>
      <c r="U31">
        <v>15.445181394947525</v>
      </c>
      <c r="V31">
        <v>14.2875</v>
      </c>
      <c r="W31">
        <v>134.68792741557309</v>
      </c>
      <c r="X31">
        <v>0.1148201887782711</v>
      </c>
      <c r="Y31">
        <v>0.19428359586585256</v>
      </c>
      <c r="Z31">
        <v>0.31397238278748313</v>
      </c>
      <c r="AA31">
        <v>186.83677446543481</v>
      </c>
      <c r="AB31">
        <v>5.6855892173903868</v>
      </c>
      <c r="AC31">
        <v>1.5087709324733085</v>
      </c>
      <c r="AD31">
        <v>2.8581470492647481</v>
      </c>
      <c r="AE31">
        <v>1.2209850518074539</v>
      </c>
      <c r="AF31">
        <v>82.3</v>
      </c>
      <c r="AG31">
        <v>1.8218859599227012E-2</v>
      </c>
      <c r="AH31">
        <v>27.001999999999999</v>
      </c>
      <c r="AI31">
        <v>2.4149653742001531</v>
      </c>
      <c r="AJ31">
        <v>-29829.281500000041</v>
      </c>
      <c r="AK31">
        <v>0.60000041457323006</v>
      </c>
      <c r="AL31">
        <v>19909119.953000002</v>
      </c>
      <c r="AM31">
        <v>1924.3537629499999</v>
      </c>
    </row>
    <row r="32" spans="1:39" ht="15" x14ac:dyDescent="0.25">
      <c r="A32" t="s">
        <v>148</v>
      </c>
      <c r="B32">
        <v>807559.45</v>
      </c>
      <c r="C32">
        <v>0.27897701956711579</v>
      </c>
      <c r="D32">
        <v>741608.7</v>
      </c>
      <c r="E32">
        <v>3.7344132677287084E-3</v>
      </c>
      <c r="F32">
        <v>0.67583526795852944</v>
      </c>
      <c r="G32">
        <v>43.176470588235297</v>
      </c>
      <c r="H32">
        <v>53.268000000000008</v>
      </c>
      <c r="I32">
        <v>0</v>
      </c>
      <c r="J32">
        <v>28.224500000000006</v>
      </c>
      <c r="K32">
        <v>10069.168955817171</v>
      </c>
      <c r="L32">
        <v>1695.7557998999996</v>
      </c>
      <c r="M32">
        <v>2100.4119146378443</v>
      </c>
      <c r="N32">
        <v>0.56575504772360241</v>
      </c>
      <c r="O32">
        <v>0.15412445595964494</v>
      </c>
      <c r="P32">
        <v>1.4074647423530831E-3</v>
      </c>
      <c r="Q32">
        <v>8129.2871831495322</v>
      </c>
      <c r="R32">
        <v>107.95899999999999</v>
      </c>
      <c r="S32">
        <v>50893.192846358339</v>
      </c>
      <c r="T32">
        <v>13.416667438564639</v>
      </c>
      <c r="U32">
        <v>15.707405588232568</v>
      </c>
      <c r="V32">
        <v>13.166499999999999</v>
      </c>
      <c r="W32">
        <v>128.79321003303841</v>
      </c>
      <c r="X32">
        <v>0.11661804806042919</v>
      </c>
      <c r="Y32">
        <v>0.18154918069075673</v>
      </c>
      <c r="Z32">
        <v>0.30412957286093339</v>
      </c>
      <c r="AA32">
        <v>171.9340131504745</v>
      </c>
      <c r="AB32">
        <v>5.7642609123190196</v>
      </c>
      <c r="AC32">
        <v>1.366416652461379</v>
      </c>
      <c r="AD32">
        <v>2.8582397453543562</v>
      </c>
      <c r="AE32">
        <v>1.4446764001610419</v>
      </c>
      <c r="AF32">
        <v>108.4</v>
      </c>
      <c r="AG32">
        <v>1.674455854823979E-2</v>
      </c>
      <c r="AH32">
        <v>12.572999999999997</v>
      </c>
      <c r="AI32">
        <v>2.6567764626582733</v>
      </c>
      <c r="AJ32">
        <v>-2484.7744999999413</v>
      </c>
      <c r="AK32">
        <v>0.59393002096007619</v>
      </c>
      <c r="AL32">
        <v>17074851.657000005</v>
      </c>
      <c r="AM32">
        <v>1695.7557998999996</v>
      </c>
    </row>
    <row r="33" spans="1:39" ht="15" x14ac:dyDescent="0.25">
      <c r="A33" t="s">
        <v>150</v>
      </c>
      <c r="B33">
        <v>7145022.5999999996</v>
      </c>
      <c r="C33">
        <v>0.13121268189719065</v>
      </c>
      <c r="D33">
        <v>7951371.4000000004</v>
      </c>
      <c r="E33">
        <v>8.5084363848769318E-3</v>
      </c>
      <c r="F33">
        <v>0.554704496078128</v>
      </c>
      <c r="G33">
        <v>289.25</v>
      </c>
      <c r="H33">
        <v>8867.34</v>
      </c>
      <c r="I33">
        <v>2822.076</v>
      </c>
      <c r="J33">
        <v>-507.31800000000004</v>
      </c>
      <c r="K33">
        <v>13724.575866107185</v>
      </c>
      <c r="L33">
        <v>28141.400126599998</v>
      </c>
      <c r="M33">
        <v>39723.941489788376</v>
      </c>
      <c r="N33">
        <v>0.89914174939301728</v>
      </c>
      <c r="O33">
        <v>0.18403832961760067</v>
      </c>
      <c r="P33">
        <v>7.306510680882819E-2</v>
      </c>
      <c r="Q33">
        <v>9722.8212138839681</v>
      </c>
      <c r="R33">
        <v>1891.8139999999999</v>
      </c>
      <c r="S33">
        <v>59539.191682163262</v>
      </c>
      <c r="T33">
        <v>11.943246006214142</v>
      </c>
      <c r="U33">
        <v>14.875352506430335</v>
      </c>
      <c r="V33">
        <v>211.15600000000001</v>
      </c>
      <c r="W33">
        <v>133.27303096573149</v>
      </c>
      <c r="X33">
        <v>0.10764037983785638</v>
      </c>
      <c r="Y33">
        <v>0.16833799112451678</v>
      </c>
      <c r="Z33">
        <v>0.29327055083944126</v>
      </c>
      <c r="AA33">
        <v>181.6326969164754</v>
      </c>
      <c r="AB33">
        <v>6.4501391251364799</v>
      </c>
      <c r="AC33">
        <v>1.6164871339318803</v>
      </c>
      <c r="AD33">
        <v>3.4028697399130539</v>
      </c>
      <c r="AE33">
        <v>0.48392510731818988</v>
      </c>
      <c r="AF33">
        <v>80.400000000000006</v>
      </c>
      <c r="AG33">
        <v>0.28450259442703674</v>
      </c>
      <c r="AH33">
        <v>101.06</v>
      </c>
      <c r="AI33">
        <v>4.4279028726081942</v>
      </c>
      <c r="AJ33">
        <v>1815441.8860000018</v>
      </c>
      <c r="AK33">
        <v>0.68714625749909608</v>
      </c>
      <c r="AL33">
        <v>386228781.01600003</v>
      </c>
      <c r="AM33">
        <v>28141.400126599998</v>
      </c>
    </row>
    <row r="34" spans="1:39" ht="15" x14ac:dyDescent="0.25">
      <c r="A34" t="s">
        <v>151</v>
      </c>
      <c r="B34">
        <v>5436256.25</v>
      </c>
      <c r="C34">
        <v>0.29492053999314344</v>
      </c>
      <c r="D34">
        <v>5391028.5</v>
      </c>
      <c r="E34">
        <v>2.4464611665953716E-3</v>
      </c>
      <c r="F34">
        <v>0.73062866753326672</v>
      </c>
      <c r="G34">
        <v>151.36842105263159</v>
      </c>
      <c r="H34">
        <v>412.387</v>
      </c>
      <c r="I34">
        <v>41.195500000000003</v>
      </c>
      <c r="J34">
        <v>-16.014999999999986</v>
      </c>
      <c r="K34">
        <v>11399.715407032008</v>
      </c>
      <c r="L34">
        <v>7949.5852479000005</v>
      </c>
      <c r="M34">
        <v>9722.0541684339078</v>
      </c>
      <c r="N34">
        <v>0.40416585092269425</v>
      </c>
      <c r="O34">
        <v>0.13599055700240215</v>
      </c>
      <c r="P34">
        <v>4.8441755606272383E-2</v>
      </c>
      <c r="Q34">
        <v>9321.3849521883621</v>
      </c>
      <c r="R34">
        <v>478.6450000000001</v>
      </c>
      <c r="S34">
        <v>64926.794929227312</v>
      </c>
      <c r="T34">
        <v>12.57633527980027</v>
      </c>
      <c r="U34">
        <v>16.608520402176978</v>
      </c>
      <c r="V34">
        <v>49.749499999999998</v>
      </c>
      <c r="W34">
        <v>159.79226420165026</v>
      </c>
      <c r="X34">
        <v>0.11714975224101162</v>
      </c>
      <c r="Y34">
        <v>0.14383272144329304</v>
      </c>
      <c r="Z34">
        <v>0.26871441997275397</v>
      </c>
      <c r="AA34">
        <v>158.49475924958966</v>
      </c>
      <c r="AB34">
        <v>6.1720123287297231</v>
      </c>
      <c r="AC34">
        <v>1.2550248196858396</v>
      </c>
      <c r="AD34">
        <v>3.2961340946386235</v>
      </c>
      <c r="AE34">
        <v>0.82182343232708155</v>
      </c>
      <c r="AF34">
        <v>27.8</v>
      </c>
      <c r="AG34">
        <v>0.12276449523319419</v>
      </c>
      <c r="AH34">
        <v>143.81210526315789</v>
      </c>
      <c r="AI34">
        <v>3.7164518984219241</v>
      </c>
      <c r="AJ34">
        <v>197581.95050000027</v>
      </c>
      <c r="AK34">
        <v>0.48050990401713284</v>
      </c>
      <c r="AL34">
        <v>90623009.429999992</v>
      </c>
      <c r="AM34">
        <v>7949.5852479000005</v>
      </c>
    </row>
    <row r="35" spans="1:39" ht="15" x14ac:dyDescent="0.25">
      <c r="A35" t="s">
        <v>152</v>
      </c>
      <c r="B35">
        <v>10539119.4</v>
      </c>
      <c r="C35">
        <v>0.11828782810312276</v>
      </c>
      <c r="D35">
        <v>10615459.199999999</v>
      </c>
      <c r="E35">
        <v>7.3821582836509489E-3</v>
      </c>
      <c r="F35">
        <v>0.52236459591018503</v>
      </c>
      <c r="G35">
        <v>172.5</v>
      </c>
      <c r="H35">
        <v>8626.1340000000018</v>
      </c>
      <c r="I35">
        <v>1953.5340000000003</v>
      </c>
      <c r="J35">
        <v>-428.56599999999992</v>
      </c>
      <c r="K35">
        <v>14303.390167602452</v>
      </c>
      <c r="L35">
        <v>26027.102712</v>
      </c>
      <c r="M35">
        <v>37281.279847592916</v>
      </c>
      <c r="N35">
        <v>0.89095778614300025</v>
      </c>
      <c r="O35">
        <v>0.20294270229950284</v>
      </c>
      <c r="P35">
        <v>5.926338372226269E-2</v>
      </c>
      <c r="Q35">
        <v>9985.596163647695</v>
      </c>
      <c r="R35">
        <v>1778.3139999999999</v>
      </c>
      <c r="S35">
        <v>59523.020399097128</v>
      </c>
      <c r="T35">
        <v>12.704055639217822</v>
      </c>
      <c r="U35">
        <v>14.63583074305213</v>
      </c>
      <c r="V35">
        <v>260.81599999999997</v>
      </c>
      <c r="W35">
        <v>99.791050825102772</v>
      </c>
      <c r="X35">
        <v>0.10354548296638345</v>
      </c>
      <c r="Y35">
        <v>0.1658342971298728</v>
      </c>
      <c r="Z35">
        <v>0.28829693244354015</v>
      </c>
      <c r="AA35">
        <v>211.91190049198431</v>
      </c>
      <c r="AB35">
        <v>6.1091747984861726</v>
      </c>
      <c r="AC35">
        <v>1.5048425761163253</v>
      </c>
      <c r="AD35">
        <v>3.0710966972648186</v>
      </c>
      <c r="AE35">
        <v>0.4643373447288498</v>
      </c>
      <c r="AF35">
        <v>68.8</v>
      </c>
      <c r="AG35">
        <v>0.29263486210437095</v>
      </c>
      <c r="AH35">
        <v>72.834000000000003</v>
      </c>
      <c r="AI35">
        <v>4.2596645509207605</v>
      </c>
      <c r="AJ35">
        <v>1355434.7580000013</v>
      </c>
      <c r="AK35">
        <v>0.68773506252996386</v>
      </c>
      <c r="AL35">
        <v>372275805.02200001</v>
      </c>
      <c r="AM35">
        <v>26027.102712</v>
      </c>
    </row>
    <row r="36" spans="1:39" ht="15" x14ac:dyDescent="0.25">
      <c r="A36" t="s">
        <v>153</v>
      </c>
      <c r="B36">
        <v>1185012.8999999999</v>
      </c>
      <c r="C36">
        <v>0.29436567613250336</v>
      </c>
      <c r="D36">
        <v>1187964.3999999999</v>
      </c>
      <c r="E36">
        <v>5.3339936149892457E-3</v>
      </c>
      <c r="F36">
        <v>0.68940772218519719</v>
      </c>
      <c r="G36">
        <v>36.333333333333336</v>
      </c>
      <c r="H36">
        <v>62.720499999999994</v>
      </c>
      <c r="I36">
        <v>0.05</v>
      </c>
      <c r="J36">
        <v>-42.971000000000004</v>
      </c>
      <c r="K36">
        <v>10283.903416462052</v>
      </c>
      <c r="L36">
        <v>1832.1019644</v>
      </c>
      <c r="M36">
        <v>2271.1828405339547</v>
      </c>
      <c r="N36">
        <v>0.57962957926731862</v>
      </c>
      <c r="O36">
        <v>0.15374080047026445</v>
      </c>
      <c r="P36">
        <v>4.7205038355123989E-3</v>
      </c>
      <c r="Q36">
        <v>8295.7476231065757</v>
      </c>
      <c r="R36">
        <v>113.97750000000001</v>
      </c>
      <c r="S36">
        <v>54028.040350069095</v>
      </c>
      <c r="T36">
        <v>12.903862604461406</v>
      </c>
      <c r="U36">
        <v>16.074242411002171</v>
      </c>
      <c r="V36">
        <v>14.0595</v>
      </c>
      <c r="W36">
        <v>130.31060595327003</v>
      </c>
      <c r="X36">
        <v>0.11146976889093077</v>
      </c>
      <c r="Y36">
        <v>0.16156233278395601</v>
      </c>
      <c r="Z36">
        <v>0.29205136242295243</v>
      </c>
      <c r="AA36">
        <v>187.83441461605585</v>
      </c>
      <c r="AB36">
        <v>5.183378287040024</v>
      </c>
      <c r="AC36">
        <v>1.2260803230041513</v>
      </c>
      <c r="AD36">
        <v>2.7212514609228209</v>
      </c>
      <c r="AE36">
        <v>1.16646522868688</v>
      </c>
      <c r="AF36">
        <v>68.55</v>
      </c>
      <c r="AG36">
        <v>1.9078708732432604E-2</v>
      </c>
      <c r="AH36">
        <v>19.895999999999997</v>
      </c>
      <c r="AI36">
        <v>2.4591753625803348</v>
      </c>
      <c r="AJ36">
        <v>-3336.9185000001453</v>
      </c>
      <c r="AK36">
        <v>0.56567524207727571</v>
      </c>
      <c r="AL36">
        <v>18841159.651000001</v>
      </c>
      <c r="AM36">
        <v>1832.1019644</v>
      </c>
    </row>
    <row r="37" spans="1:39" ht="15" x14ac:dyDescent="0.25">
      <c r="A37" t="s">
        <v>154</v>
      </c>
      <c r="B37">
        <v>1231735.6000000001</v>
      </c>
      <c r="C37">
        <v>0.23668351475114358</v>
      </c>
      <c r="D37">
        <v>1281493.4736842106</v>
      </c>
      <c r="E37">
        <v>4.3310347954403552E-3</v>
      </c>
      <c r="F37">
        <v>0.65344899454557159</v>
      </c>
      <c r="G37">
        <v>18.315789473684209</v>
      </c>
      <c r="H37">
        <v>113.25250000000001</v>
      </c>
      <c r="I37">
        <v>7.7750000000000004</v>
      </c>
      <c r="J37">
        <v>-127.24249999999995</v>
      </c>
      <c r="K37">
        <v>11108.161395127066</v>
      </c>
      <c r="L37">
        <v>1748.5400949</v>
      </c>
      <c r="M37">
        <v>2371.61013955722</v>
      </c>
      <c r="N37">
        <v>0.88497734310662057</v>
      </c>
      <c r="O37">
        <v>0.18357322144697932</v>
      </c>
      <c r="P37">
        <v>8.2905004536536243E-3</v>
      </c>
      <c r="Q37">
        <v>8189.8222882561495</v>
      </c>
      <c r="R37">
        <v>114.22200000000001</v>
      </c>
      <c r="S37">
        <v>52240.012138642283</v>
      </c>
      <c r="T37">
        <v>11.000070039046767</v>
      </c>
      <c r="U37">
        <v>15.308260185428372</v>
      </c>
      <c r="V37">
        <v>16.475999999999999</v>
      </c>
      <c r="W37">
        <v>106.1264927713037</v>
      </c>
      <c r="X37">
        <v>0.1081415055806106</v>
      </c>
      <c r="Y37">
        <v>0.18875582986460454</v>
      </c>
      <c r="Z37">
        <v>0.30231036580435883</v>
      </c>
      <c r="AA37">
        <v>188.99889740240695</v>
      </c>
      <c r="AB37">
        <v>5.923018221051306</v>
      </c>
      <c r="AC37">
        <v>1.3582394900750336</v>
      </c>
      <c r="AD37">
        <v>3.024113304252718</v>
      </c>
      <c r="AE37">
        <v>1.2072012921057094</v>
      </c>
      <c r="AF37">
        <v>50.15</v>
      </c>
      <c r="AG37">
        <v>2.8961834054394946E-2</v>
      </c>
      <c r="AH37">
        <v>39.526499999999999</v>
      </c>
      <c r="AI37">
        <v>3.5803779757092489</v>
      </c>
      <c r="AJ37">
        <v>25522.172000000137</v>
      </c>
      <c r="AK37">
        <v>0.70858127954374195</v>
      </c>
      <c r="AL37">
        <v>19423065.579999998</v>
      </c>
      <c r="AM37">
        <v>1748.5400949</v>
      </c>
    </row>
    <row r="38" spans="1:39" ht="15" x14ac:dyDescent="0.25">
      <c r="A38" t="s">
        <v>156</v>
      </c>
      <c r="B38">
        <v>2885161</v>
      </c>
      <c r="C38">
        <v>0.3092826749667229</v>
      </c>
      <c r="D38">
        <v>2810048.4</v>
      </c>
      <c r="E38">
        <v>3.049087559890998E-3</v>
      </c>
      <c r="F38">
        <v>0.73976319255237755</v>
      </c>
      <c r="G38">
        <v>135</v>
      </c>
      <c r="H38">
        <v>331.31749999999994</v>
      </c>
      <c r="I38">
        <v>0</v>
      </c>
      <c r="J38">
        <v>-77.358499999999964</v>
      </c>
      <c r="K38">
        <v>10690.471555305101</v>
      </c>
      <c r="L38">
        <v>6831.0883254500004</v>
      </c>
      <c r="M38">
        <v>8358.2623065141524</v>
      </c>
      <c r="N38">
        <v>0.4195396335050619</v>
      </c>
      <c r="O38">
        <v>0.14276337311679488</v>
      </c>
      <c r="P38">
        <v>1.9820909443603277E-2</v>
      </c>
      <c r="Q38">
        <v>8737.1696121674395</v>
      </c>
      <c r="R38">
        <v>411.10849999999999</v>
      </c>
      <c r="S38">
        <v>61246.975941326935</v>
      </c>
      <c r="T38">
        <v>12.598134069229902</v>
      </c>
      <c r="U38">
        <v>16.616266327380732</v>
      </c>
      <c r="V38">
        <v>37.689</v>
      </c>
      <c r="W38">
        <v>181.24886108546261</v>
      </c>
      <c r="X38">
        <v>0.1155961621050971</v>
      </c>
      <c r="Y38">
        <v>0.15354047481658481</v>
      </c>
      <c r="Z38">
        <v>0.27572666928736411</v>
      </c>
      <c r="AA38">
        <v>148.45894265804174</v>
      </c>
      <c r="AB38">
        <v>6.4107713244419902</v>
      </c>
      <c r="AC38">
        <v>1.2009727771759247</v>
      </c>
      <c r="AD38">
        <v>3.2213716501477641</v>
      </c>
      <c r="AE38">
        <v>0.88456906173232885</v>
      </c>
      <c r="AF38">
        <v>30.3</v>
      </c>
      <c r="AG38">
        <v>0.12315124290788226</v>
      </c>
      <c r="AH38">
        <v>105.07157894736842</v>
      </c>
      <c r="AI38">
        <v>3.8143073569549757</v>
      </c>
      <c r="AJ38">
        <v>15496.877499999944</v>
      </c>
      <c r="AK38">
        <v>0.44542678666386298</v>
      </c>
      <c r="AL38">
        <v>73027555.434999987</v>
      </c>
      <c r="AM38">
        <v>6831.0883254500004</v>
      </c>
    </row>
    <row r="39" spans="1:39" ht="15" x14ac:dyDescent="0.25">
      <c r="A39" t="s">
        <v>157</v>
      </c>
      <c r="B39">
        <v>8465658.5</v>
      </c>
      <c r="C39">
        <v>0.18264195101803171</v>
      </c>
      <c r="D39">
        <v>8448353</v>
      </c>
      <c r="E39">
        <v>1.1187939287574954E-2</v>
      </c>
      <c r="F39">
        <v>0.55159480777649472</v>
      </c>
      <c r="G39">
        <v>117.09090909090909</v>
      </c>
      <c r="H39">
        <v>2601.6024999999995</v>
      </c>
      <c r="I39">
        <v>915.51916666666659</v>
      </c>
      <c r="J39">
        <v>-483.17666666666673</v>
      </c>
      <c r="K39">
        <v>12504.142438186036</v>
      </c>
      <c r="L39">
        <v>12895.446699333334</v>
      </c>
      <c r="M39">
        <v>17600.910085985277</v>
      </c>
      <c r="N39">
        <v>0.80812315780722421</v>
      </c>
      <c r="O39">
        <v>0.18070145672325835</v>
      </c>
      <c r="P39">
        <v>5.2951650222293908E-2</v>
      </c>
      <c r="Q39">
        <v>9161.2593635650992</v>
      </c>
      <c r="R39">
        <v>824.71833333333336</v>
      </c>
      <c r="S39">
        <v>59168.669565205091</v>
      </c>
      <c r="T39">
        <v>12.391402317154744</v>
      </c>
      <c r="U39">
        <v>15.636182897999518</v>
      </c>
      <c r="V39">
        <v>94.82416666666667</v>
      </c>
      <c r="W39">
        <v>135.9932510102031</v>
      </c>
      <c r="X39">
        <v>0.1094017753441438</v>
      </c>
      <c r="Y39">
        <v>0.1555217419356559</v>
      </c>
      <c r="Z39">
        <v>0.27955721483176399</v>
      </c>
      <c r="AA39">
        <v>178.33945993657537</v>
      </c>
      <c r="AB39">
        <v>6.2305513170827016</v>
      </c>
      <c r="AC39">
        <v>1.5533330778726713</v>
      </c>
      <c r="AD39">
        <v>3.1702704567462705</v>
      </c>
      <c r="AE39">
        <v>0.74058449914239011</v>
      </c>
      <c r="AF39">
        <v>43</v>
      </c>
      <c r="AG39">
        <v>0.20019790424326359</v>
      </c>
      <c r="AH39">
        <v>114.10916666666667</v>
      </c>
      <c r="AI39">
        <v>4.079000644301467</v>
      </c>
      <c r="AJ39">
        <v>464725.65333333332</v>
      </c>
      <c r="AK39">
        <v>0.66634379764216733</v>
      </c>
      <c r="AL39">
        <v>161246502.33250001</v>
      </c>
      <c r="AM39">
        <v>12895.446699333334</v>
      </c>
    </row>
    <row r="40" spans="1:39" ht="15" x14ac:dyDescent="0.25">
      <c r="A40" t="s">
        <v>158</v>
      </c>
      <c r="B40">
        <v>1010778.25</v>
      </c>
      <c r="C40">
        <v>0.30726150744075936</v>
      </c>
      <c r="D40">
        <v>993707.5</v>
      </c>
      <c r="E40">
        <v>3.5050379261492449E-3</v>
      </c>
      <c r="F40">
        <v>0.73398274844529865</v>
      </c>
      <c r="G40">
        <v>33.684210526315788</v>
      </c>
      <c r="H40">
        <v>79.903499999999994</v>
      </c>
      <c r="I40">
        <v>0</v>
      </c>
      <c r="J40">
        <v>91.94249999999991</v>
      </c>
      <c r="K40">
        <v>11279.156969961286</v>
      </c>
      <c r="L40">
        <v>2111.2696087499999</v>
      </c>
      <c r="M40">
        <v>2574.3223212927905</v>
      </c>
      <c r="N40">
        <v>0.44258589427772438</v>
      </c>
      <c r="O40">
        <v>0.13475937624018053</v>
      </c>
      <c r="P40">
        <v>1.8607336806813209E-2</v>
      </c>
      <c r="Q40">
        <v>9250.3340106382857</v>
      </c>
      <c r="R40">
        <v>131.03649999999999</v>
      </c>
      <c r="S40">
        <v>61272.648422386133</v>
      </c>
      <c r="T40">
        <v>13.720222991303949</v>
      </c>
      <c r="U40">
        <v>16.112072657236723</v>
      </c>
      <c r="V40">
        <v>14.665000000000001</v>
      </c>
      <c r="W40">
        <v>143.96656043300374</v>
      </c>
      <c r="X40">
        <v>0.1162920391972727</v>
      </c>
      <c r="Y40">
        <v>0.15495419003946895</v>
      </c>
      <c r="Z40">
        <v>0.27675418500562027</v>
      </c>
      <c r="AA40">
        <v>176.2454441904778</v>
      </c>
      <c r="AB40">
        <v>5.8369099102355495</v>
      </c>
      <c r="AC40">
        <v>1.0855211391833386</v>
      </c>
      <c r="AD40">
        <v>2.7523584845700091</v>
      </c>
      <c r="AE40">
        <v>0.92105297246957085</v>
      </c>
      <c r="AF40">
        <v>19.350000000000001</v>
      </c>
      <c r="AG40">
        <v>8.3185131888968825E-2</v>
      </c>
      <c r="AH40">
        <v>83.597499999999997</v>
      </c>
      <c r="AI40">
        <v>1.9185109134872937</v>
      </c>
      <c r="AJ40">
        <v>25626.200526315719</v>
      </c>
      <c r="AK40">
        <v>0.45775629054625566</v>
      </c>
      <c r="AL40">
        <v>23813341.322999999</v>
      </c>
      <c r="AM40">
        <v>2111.2696087499999</v>
      </c>
    </row>
    <row r="41" spans="1:39" ht="15" x14ac:dyDescent="0.25">
      <c r="A41" t="s">
        <v>159</v>
      </c>
      <c r="B41">
        <v>1548256.5789473683</v>
      </c>
      <c r="C41">
        <v>0.32396530178306082</v>
      </c>
      <c r="D41">
        <v>1620638.5</v>
      </c>
      <c r="E41">
        <v>1.8797934221344501E-3</v>
      </c>
      <c r="F41">
        <v>0.69427146697992681</v>
      </c>
      <c r="G41">
        <v>49.684210526315788</v>
      </c>
      <c r="H41">
        <v>115.81399999999999</v>
      </c>
      <c r="I41">
        <v>0</v>
      </c>
      <c r="J41">
        <v>10.516000000000048</v>
      </c>
      <c r="K41">
        <v>10115.898063543673</v>
      </c>
      <c r="L41">
        <v>2625.0882603</v>
      </c>
      <c r="M41">
        <v>3268.2472614243597</v>
      </c>
      <c r="N41">
        <v>0.60355390784801033</v>
      </c>
      <c r="O41">
        <v>0.1426408731709492</v>
      </c>
      <c r="P41">
        <v>1.9416016052037501E-2</v>
      </c>
      <c r="Q41">
        <v>8125.1885567026557</v>
      </c>
      <c r="R41">
        <v>158.79799999999997</v>
      </c>
      <c r="S41">
        <v>55653.642062557454</v>
      </c>
      <c r="T41">
        <v>11.978740286401591</v>
      </c>
      <c r="U41">
        <v>16.530990694467182</v>
      </c>
      <c r="V41">
        <v>18.619</v>
      </c>
      <c r="W41">
        <v>140.98975564208607</v>
      </c>
      <c r="X41">
        <v>0.11276005332817875</v>
      </c>
      <c r="Y41">
        <v>0.1632931732033622</v>
      </c>
      <c r="Z41">
        <v>0.28214108016841244</v>
      </c>
      <c r="AA41">
        <v>171.25738467499099</v>
      </c>
      <c r="AB41">
        <v>5.164379845439738</v>
      </c>
      <c r="AC41">
        <v>1.2602264107085563</v>
      </c>
      <c r="AD41">
        <v>2.5196219195968559</v>
      </c>
      <c r="AE41">
        <v>1.2973732911249893</v>
      </c>
      <c r="AF41">
        <v>45.4</v>
      </c>
      <c r="AG41">
        <v>3.2239912690424713E-2</v>
      </c>
      <c r="AH41">
        <v>68.191499999999991</v>
      </c>
      <c r="AI41">
        <v>2.1268844467516046</v>
      </c>
      <c r="AJ41">
        <v>84576.013000000035</v>
      </c>
      <c r="AK41">
        <v>0.60654140521746092</v>
      </c>
      <c r="AL41">
        <v>26555125.249000002</v>
      </c>
      <c r="AM41">
        <v>2625.0882603</v>
      </c>
    </row>
    <row r="42" spans="1:39" ht="15" x14ac:dyDescent="0.25">
      <c r="A42" t="s">
        <v>161</v>
      </c>
      <c r="B42">
        <v>2073857.35</v>
      </c>
      <c r="C42">
        <v>0.32584172769636516</v>
      </c>
      <c r="D42">
        <v>1723213.45</v>
      </c>
      <c r="E42">
        <v>4.9971391782921339E-3</v>
      </c>
      <c r="F42">
        <v>0.73013062119547756</v>
      </c>
      <c r="G42">
        <v>82.315789473684205</v>
      </c>
      <c r="H42">
        <v>129.12599999999998</v>
      </c>
      <c r="I42">
        <v>0</v>
      </c>
      <c r="J42">
        <v>-1.0719999999999601</v>
      </c>
      <c r="K42">
        <v>10218.265744692211</v>
      </c>
      <c r="L42">
        <v>3905.2725827499999</v>
      </c>
      <c r="M42">
        <v>4647.6666466119377</v>
      </c>
      <c r="N42">
        <v>0.34621096967011716</v>
      </c>
      <c r="O42">
        <v>0.12790783164699182</v>
      </c>
      <c r="P42">
        <v>1.9449723928492906E-2</v>
      </c>
      <c r="Q42">
        <v>8586.0531940452456</v>
      </c>
      <c r="R42">
        <v>232.38450000000003</v>
      </c>
      <c r="S42">
        <v>58615.938337754895</v>
      </c>
      <c r="T42">
        <v>11.102504685123149</v>
      </c>
      <c r="U42">
        <v>16.805219723131277</v>
      </c>
      <c r="V42">
        <v>24.464000000000002</v>
      </c>
      <c r="W42">
        <v>159.63344435701438</v>
      </c>
      <c r="X42">
        <v>0.1189632615234333</v>
      </c>
      <c r="Y42">
        <v>0.15168116935958159</v>
      </c>
      <c r="Z42">
        <v>0.27638738495684767</v>
      </c>
      <c r="AA42">
        <v>149.17121344440935</v>
      </c>
      <c r="AB42">
        <v>6.1170728605962461</v>
      </c>
      <c r="AC42">
        <v>1.1863839522241919</v>
      </c>
      <c r="AD42">
        <v>2.9414831176667238</v>
      </c>
      <c r="AE42">
        <v>0.97682870214762152</v>
      </c>
      <c r="AF42">
        <v>36.799999999999997</v>
      </c>
      <c r="AG42">
        <v>6.7920157470752654E-2</v>
      </c>
      <c r="AH42">
        <v>68.19550000000001</v>
      </c>
      <c r="AI42">
        <v>2.2846864334183508</v>
      </c>
      <c r="AJ42">
        <v>13149.467500000261</v>
      </c>
      <c r="AK42">
        <v>0.48035215759258038</v>
      </c>
      <c r="AL42">
        <v>39905113.056000002</v>
      </c>
      <c r="AM42">
        <v>3905.2725827499999</v>
      </c>
    </row>
    <row r="43" spans="1:39" ht="15" x14ac:dyDescent="0.25">
      <c r="A43" t="s">
        <v>163</v>
      </c>
      <c r="B43">
        <v>791416.1</v>
      </c>
      <c r="C43">
        <v>0.32278989598767294</v>
      </c>
      <c r="D43">
        <v>735562.7</v>
      </c>
      <c r="E43">
        <v>6.7670421845071405E-3</v>
      </c>
      <c r="F43">
        <v>0.68224585959915407</v>
      </c>
      <c r="G43">
        <v>35.15</v>
      </c>
      <c r="H43">
        <v>39.993500000000004</v>
      </c>
      <c r="I43">
        <v>0</v>
      </c>
      <c r="J43">
        <v>23.001500000000007</v>
      </c>
      <c r="K43">
        <v>10099.675149172173</v>
      </c>
      <c r="L43">
        <v>1254.23643745</v>
      </c>
      <c r="M43">
        <v>1508.0623733297732</v>
      </c>
      <c r="N43">
        <v>0.42835577886917986</v>
      </c>
      <c r="O43">
        <v>0.14998696289071842</v>
      </c>
      <c r="P43">
        <v>3.2966763494820207E-3</v>
      </c>
      <c r="Q43">
        <v>8399.7723187872271</v>
      </c>
      <c r="R43">
        <v>78.659500000000008</v>
      </c>
      <c r="S43">
        <v>53084.949033492463</v>
      </c>
      <c r="T43">
        <v>13.462455266051782</v>
      </c>
      <c r="U43">
        <v>15.945136155836231</v>
      </c>
      <c r="V43">
        <v>10.620000000000001</v>
      </c>
      <c r="W43">
        <v>118.10135945856874</v>
      </c>
      <c r="X43">
        <v>0.11706893236851597</v>
      </c>
      <c r="Y43">
        <v>0.16310699527004224</v>
      </c>
      <c r="Z43">
        <v>0.28578083672592575</v>
      </c>
      <c r="AA43">
        <v>171.40436490354335</v>
      </c>
      <c r="AB43">
        <v>5.5663227736699321</v>
      </c>
      <c r="AC43">
        <v>1.2295753357496642</v>
      </c>
      <c r="AD43">
        <v>2.6946400296583524</v>
      </c>
      <c r="AE43">
        <v>1.1631303530955155</v>
      </c>
      <c r="AF43">
        <v>75.099999999999994</v>
      </c>
      <c r="AG43">
        <v>1.8847836939638686E-2</v>
      </c>
      <c r="AH43">
        <v>13.359500000000001</v>
      </c>
      <c r="AI43">
        <v>2.2706400308898362</v>
      </c>
      <c r="AJ43">
        <v>-1188.3719999998575</v>
      </c>
      <c r="AK43">
        <v>0.52204338335485134</v>
      </c>
      <c r="AL43">
        <v>12667380.578499999</v>
      </c>
      <c r="AM43">
        <v>1254.23643745</v>
      </c>
    </row>
    <row r="44" spans="1:39" ht="15" x14ac:dyDescent="0.25">
      <c r="A44" t="s">
        <v>165</v>
      </c>
      <c r="B44">
        <v>1623591.5263157894</v>
      </c>
      <c r="C44">
        <v>0.27479264931769659</v>
      </c>
      <c r="D44">
        <v>1597392</v>
      </c>
      <c r="E44">
        <v>3.6044573444317233E-3</v>
      </c>
      <c r="F44">
        <v>0.70733319256119076</v>
      </c>
      <c r="G44">
        <v>46.8</v>
      </c>
      <c r="H44">
        <v>80.433499999999995</v>
      </c>
      <c r="I44">
        <v>0</v>
      </c>
      <c r="J44">
        <v>90.388500000000022</v>
      </c>
      <c r="K44">
        <v>9437.3502593832745</v>
      </c>
      <c r="L44">
        <v>2576.0212622000004</v>
      </c>
      <c r="M44">
        <v>3046.0768670505558</v>
      </c>
      <c r="N44">
        <v>0.38204757609783679</v>
      </c>
      <c r="O44">
        <v>0.13143694123115998</v>
      </c>
      <c r="P44">
        <v>9.1753080406697905E-3</v>
      </c>
      <c r="Q44">
        <v>7981.0247699164538</v>
      </c>
      <c r="R44">
        <v>154.33500000000001</v>
      </c>
      <c r="S44">
        <v>55490.791806783942</v>
      </c>
      <c r="T44">
        <v>11.397285126510514</v>
      </c>
      <c r="U44">
        <v>16.69110222697379</v>
      </c>
      <c r="V44">
        <v>16.816000000000003</v>
      </c>
      <c r="W44">
        <v>153.18870493577546</v>
      </c>
      <c r="X44">
        <v>0.11449536007915995</v>
      </c>
      <c r="Y44">
        <v>0.16189515004269814</v>
      </c>
      <c r="Z44">
        <v>0.2832611539749047</v>
      </c>
      <c r="AA44">
        <v>154.96514173142992</v>
      </c>
      <c r="AB44">
        <v>5.445898162169474</v>
      </c>
      <c r="AC44">
        <v>1.2638909363504167</v>
      </c>
      <c r="AD44">
        <v>2.5787044303076074</v>
      </c>
      <c r="AE44">
        <v>1.1953583462618411</v>
      </c>
      <c r="AF44">
        <v>72.400000000000006</v>
      </c>
      <c r="AG44">
        <v>2.9457395337605462E-2</v>
      </c>
      <c r="AH44">
        <v>31.26</v>
      </c>
      <c r="AI44">
        <v>3.3386596227831338</v>
      </c>
      <c r="AJ44">
        <v>-6976.4210000000894</v>
      </c>
      <c r="AK44">
        <v>0.47226760382012534</v>
      </c>
      <c r="AL44">
        <v>24310814.927000005</v>
      </c>
      <c r="AM44">
        <v>2576.0212622000004</v>
      </c>
    </row>
    <row r="45" spans="1:39" ht="15" x14ac:dyDescent="0.25">
      <c r="A45" t="s">
        <v>166</v>
      </c>
      <c r="B45">
        <v>2700391.6</v>
      </c>
      <c r="C45">
        <v>0.19131191455205526</v>
      </c>
      <c r="D45">
        <v>2598056.35</v>
      </c>
      <c r="E45">
        <v>1.3287283241427236E-2</v>
      </c>
      <c r="F45">
        <v>0.6118537241351244</v>
      </c>
      <c r="G45">
        <v>48.444444444444443</v>
      </c>
      <c r="H45">
        <v>685.85400000000004</v>
      </c>
      <c r="I45">
        <v>247.12599999999998</v>
      </c>
      <c r="J45">
        <v>-335.202</v>
      </c>
      <c r="K45">
        <v>12160.077631265558</v>
      </c>
      <c r="L45">
        <v>4189.7760349</v>
      </c>
      <c r="M45">
        <v>5815.5015204866759</v>
      </c>
      <c r="N45">
        <v>0.92133445747348486</v>
      </c>
      <c r="O45">
        <v>0.18138486319308436</v>
      </c>
      <c r="P45">
        <v>2.899474422691891E-2</v>
      </c>
      <c r="Q45">
        <v>8760.7236731899902</v>
      </c>
      <c r="R45">
        <v>278.17650000000003</v>
      </c>
      <c r="S45">
        <v>56205.651824722801</v>
      </c>
      <c r="T45">
        <v>11.60881670450236</v>
      </c>
      <c r="U45">
        <v>15.061574341829742</v>
      </c>
      <c r="V45">
        <v>36.4</v>
      </c>
      <c r="W45">
        <v>115.10373722252749</v>
      </c>
      <c r="X45">
        <v>0.11568213482292944</v>
      </c>
      <c r="Y45">
        <v>0.15862245413447848</v>
      </c>
      <c r="Z45">
        <v>0.28315377895747718</v>
      </c>
      <c r="AA45">
        <v>191.9894985554279</v>
      </c>
      <c r="AB45">
        <v>6.1694740425389094</v>
      </c>
      <c r="AC45">
        <v>1.4025066310870431</v>
      </c>
      <c r="AD45">
        <v>2.9490197645926806</v>
      </c>
      <c r="AE45">
        <v>0.87583669925068075</v>
      </c>
      <c r="AF45">
        <v>14.35</v>
      </c>
      <c r="AG45">
        <v>0.13571445480007457</v>
      </c>
      <c r="AH45">
        <v>125.751</v>
      </c>
      <c r="AI45">
        <v>3.9061345756533337</v>
      </c>
      <c r="AJ45">
        <v>223100.23200000031</v>
      </c>
      <c r="AK45">
        <v>0.75053620645051133</v>
      </c>
      <c r="AL45">
        <v>50948001.841999993</v>
      </c>
      <c r="AM45">
        <v>4189.7760349</v>
      </c>
    </row>
    <row r="46" spans="1:39" ht="15" x14ac:dyDescent="0.25">
      <c r="A46" t="s">
        <v>167</v>
      </c>
      <c r="B46">
        <v>1230988.2</v>
      </c>
      <c r="C46">
        <v>0.29313212312489939</v>
      </c>
      <c r="D46">
        <v>1230039.8999999999</v>
      </c>
      <c r="E46">
        <v>3.9372424908871865E-3</v>
      </c>
      <c r="F46">
        <v>0.6892860922837275</v>
      </c>
      <c r="G46">
        <v>31.4</v>
      </c>
      <c r="H46">
        <v>97.3125</v>
      </c>
      <c r="I46">
        <v>0.10300000000000001</v>
      </c>
      <c r="J46">
        <v>8.1789999999999736</v>
      </c>
      <c r="K46">
        <v>10219.352726169534</v>
      </c>
      <c r="L46">
        <v>2222.0074786</v>
      </c>
      <c r="M46">
        <v>2820.0197876495481</v>
      </c>
      <c r="N46">
        <v>0.68706410205778867</v>
      </c>
      <c r="O46">
        <v>0.15551312526081973</v>
      </c>
      <c r="P46">
        <v>4.4031441137022649E-3</v>
      </c>
      <c r="Q46">
        <v>8052.2407266249738</v>
      </c>
      <c r="R46">
        <v>141.8185</v>
      </c>
      <c r="S46">
        <v>52946.370623367198</v>
      </c>
      <c r="T46">
        <v>11.86481312381671</v>
      </c>
      <c r="U46">
        <v>15.667966299178174</v>
      </c>
      <c r="V46">
        <v>16.532</v>
      </c>
      <c r="W46">
        <v>134.40645285506895</v>
      </c>
      <c r="X46">
        <v>0.11491279802983563</v>
      </c>
      <c r="Y46">
        <v>0.17270205013277684</v>
      </c>
      <c r="Z46">
        <v>0.29280363578535107</v>
      </c>
      <c r="AA46">
        <v>175.47953990041086</v>
      </c>
      <c r="AB46">
        <v>5.9414327772703341</v>
      </c>
      <c r="AC46">
        <v>1.3838637327419934</v>
      </c>
      <c r="AD46">
        <v>3.0529315660505563</v>
      </c>
      <c r="AE46">
        <v>1.2882659159016832</v>
      </c>
      <c r="AF46">
        <v>48.1</v>
      </c>
      <c r="AG46">
        <v>2.5251181795435555E-2</v>
      </c>
      <c r="AH46">
        <v>81.097999999999999</v>
      </c>
      <c r="AI46">
        <v>2.3371454016841349</v>
      </c>
      <c r="AJ46">
        <v>11639.356999999844</v>
      </c>
      <c r="AK46">
        <v>0.61388882291926383</v>
      </c>
      <c r="AL46">
        <v>22707478.184</v>
      </c>
      <c r="AM46">
        <v>2222.0074786</v>
      </c>
    </row>
    <row r="47" spans="1:39" ht="15" x14ac:dyDescent="0.25">
      <c r="A47" t="s">
        <v>169</v>
      </c>
      <c r="B47">
        <v>963891</v>
      </c>
      <c r="C47">
        <v>0.32482249463509677</v>
      </c>
      <c r="D47">
        <v>978421.57894736843</v>
      </c>
      <c r="E47">
        <v>2.354017929482889E-3</v>
      </c>
      <c r="F47">
        <v>0.64775880619352366</v>
      </c>
      <c r="G47">
        <v>33.666666666666664</v>
      </c>
      <c r="H47">
        <v>37.152999999999999</v>
      </c>
      <c r="I47">
        <v>0</v>
      </c>
      <c r="J47">
        <v>15.727999999999994</v>
      </c>
      <c r="K47">
        <v>9834.4482032203268</v>
      </c>
      <c r="L47">
        <v>1202.4796037999999</v>
      </c>
      <c r="M47">
        <v>1464.6501512486407</v>
      </c>
      <c r="N47">
        <v>0.49994171876198262</v>
      </c>
      <c r="O47">
        <v>0.1428176681810592</v>
      </c>
      <c r="P47">
        <v>9.6670354850637494E-4</v>
      </c>
      <c r="Q47">
        <v>8074.0942599284617</v>
      </c>
      <c r="R47">
        <v>76.522000000000006</v>
      </c>
      <c r="S47">
        <v>49573.009722694129</v>
      </c>
      <c r="T47">
        <v>14.081571312825069</v>
      </c>
      <c r="U47">
        <v>15.714168524084579</v>
      </c>
      <c r="V47">
        <v>9.0620000000000012</v>
      </c>
      <c r="W47">
        <v>132.69472564555286</v>
      </c>
      <c r="X47">
        <v>0.11916409368692943</v>
      </c>
      <c r="Y47">
        <v>0.17812783744865626</v>
      </c>
      <c r="Z47">
        <v>0.30426776336721445</v>
      </c>
      <c r="AA47">
        <v>178.04064977355583</v>
      </c>
      <c r="AB47">
        <v>5.9027885412810726</v>
      </c>
      <c r="AC47">
        <v>1.4515274773138898</v>
      </c>
      <c r="AD47">
        <v>2.7564040889297852</v>
      </c>
      <c r="AE47">
        <v>1.2892484402349158</v>
      </c>
      <c r="AF47">
        <v>73.900000000000006</v>
      </c>
      <c r="AG47">
        <v>1.8082779981843065E-2</v>
      </c>
      <c r="AH47">
        <v>11.751000000000001</v>
      </c>
      <c r="AI47">
        <v>2.4623659443714594</v>
      </c>
      <c r="AJ47">
        <v>-344.10549999994691</v>
      </c>
      <c r="AK47">
        <v>0.56272241132729151</v>
      </c>
      <c r="AL47">
        <v>11825723.379000001</v>
      </c>
      <c r="AM47">
        <v>1202.4796037999999</v>
      </c>
    </row>
    <row r="48" spans="1:39" ht="15" x14ac:dyDescent="0.25">
      <c r="A48" t="s">
        <v>170</v>
      </c>
      <c r="B48">
        <v>1170451.894736842</v>
      </c>
      <c r="C48">
        <v>0.30975659172026021</v>
      </c>
      <c r="D48">
        <v>1156479.7368421052</v>
      </c>
      <c r="E48">
        <v>1.8260192871030654E-3</v>
      </c>
      <c r="F48">
        <v>0.69388033816421324</v>
      </c>
      <c r="G48">
        <v>53.05</v>
      </c>
      <c r="H48">
        <v>48.599499999999999</v>
      </c>
      <c r="I48">
        <v>0</v>
      </c>
      <c r="J48">
        <v>-10.875500000000017</v>
      </c>
      <c r="K48">
        <v>9787.3725663009573</v>
      </c>
      <c r="L48">
        <v>1930.4900212500002</v>
      </c>
      <c r="M48">
        <v>2306.7467782741787</v>
      </c>
      <c r="N48">
        <v>0.41824749540906231</v>
      </c>
      <c r="O48">
        <v>0.1415939075007534</v>
      </c>
      <c r="P48">
        <v>4.3874775092158482E-3</v>
      </c>
      <c r="Q48">
        <v>8190.9402676769305</v>
      </c>
      <c r="R48">
        <v>117.6135</v>
      </c>
      <c r="S48">
        <v>52974.234790223905</v>
      </c>
      <c r="T48">
        <v>14.027301287692312</v>
      </c>
      <c r="U48">
        <v>16.41384723054751</v>
      </c>
      <c r="V48">
        <v>14.088999999999999</v>
      </c>
      <c r="W48">
        <v>137.021081783661</v>
      </c>
      <c r="X48">
        <v>0.1182875126822342</v>
      </c>
      <c r="Y48">
        <v>0.16893119342652993</v>
      </c>
      <c r="Z48">
        <v>0.29614514815773729</v>
      </c>
      <c r="AA48">
        <v>175.40466217004538</v>
      </c>
      <c r="AB48">
        <v>5.245161952170438</v>
      </c>
      <c r="AC48">
        <v>1.2611290072750345</v>
      </c>
      <c r="AD48">
        <v>2.6920684197882001</v>
      </c>
      <c r="AE48">
        <v>1.3076805033459</v>
      </c>
      <c r="AF48">
        <v>113.25</v>
      </c>
      <c r="AG48">
        <v>2.5269398849776699E-2</v>
      </c>
      <c r="AH48">
        <v>11.301500000000001</v>
      </c>
      <c r="AI48">
        <v>2.2421937507711385</v>
      </c>
      <c r="AJ48">
        <v>17622.717999999877</v>
      </c>
      <c r="AK48">
        <v>0.57390063261092061</v>
      </c>
      <c r="AL48">
        <v>18894425.0735</v>
      </c>
      <c r="AM48">
        <v>1930.4900212500002</v>
      </c>
    </row>
    <row r="49" spans="1:39" ht="15" x14ac:dyDescent="0.25">
      <c r="A49" t="s">
        <v>172</v>
      </c>
      <c r="B49">
        <v>3738056.45</v>
      </c>
      <c r="C49">
        <v>0.22976445867815087</v>
      </c>
      <c r="D49">
        <v>3589521.25</v>
      </c>
      <c r="E49">
        <v>1.0523024633290818E-2</v>
      </c>
      <c r="F49">
        <v>0.65108396561592263</v>
      </c>
      <c r="G49">
        <v>90.421052631578945</v>
      </c>
      <c r="H49">
        <v>733.77299999999991</v>
      </c>
      <c r="I49">
        <v>183.15600000000001</v>
      </c>
      <c r="J49">
        <v>-281.72699999999998</v>
      </c>
      <c r="K49">
        <v>11281.503885918075</v>
      </c>
      <c r="L49">
        <v>5310.5031172999998</v>
      </c>
      <c r="M49">
        <v>7043.9922955835236</v>
      </c>
      <c r="N49">
        <v>0.75549478862557085</v>
      </c>
      <c r="O49">
        <v>0.16956056464153124</v>
      </c>
      <c r="P49">
        <v>3.0789093554497431E-2</v>
      </c>
      <c r="Q49">
        <v>8505.1855595530633</v>
      </c>
      <c r="R49">
        <v>333.81049999999993</v>
      </c>
      <c r="S49">
        <v>57917.267509859637</v>
      </c>
      <c r="T49">
        <v>12.012204529216426</v>
      </c>
      <c r="U49">
        <v>15.908735996321269</v>
      </c>
      <c r="V49">
        <v>38.99499999999999</v>
      </c>
      <c r="W49">
        <v>136.18420611103991</v>
      </c>
      <c r="X49">
        <v>0.11525464023897204</v>
      </c>
      <c r="Y49">
        <v>0.15771838468566801</v>
      </c>
      <c r="Z49">
        <v>0.28142203786082731</v>
      </c>
      <c r="AA49">
        <v>162.98586610002062</v>
      </c>
      <c r="AB49">
        <v>6.3782139081410669</v>
      </c>
      <c r="AC49">
        <v>1.3838522901881887</v>
      </c>
      <c r="AD49">
        <v>3.1005474266580992</v>
      </c>
      <c r="AE49">
        <v>0.858805162155997</v>
      </c>
      <c r="AF49">
        <v>20.6</v>
      </c>
      <c r="AG49">
        <v>0.13274897148092052</v>
      </c>
      <c r="AH49">
        <v>123.80649999999999</v>
      </c>
      <c r="AI49">
        <v>3.3945508454328461</v>
      </c>
      <c r="AJ49">
        <v>196034.6099999994</v>
      </c>
      <c r="AK49">
        <v>0.64669385298624893</v>
      </c>
      <c r="AL49">
        <v>59910461.553999998</v>
      </c>
      <c r="AM49">
        <v>5310.5031172999998</v>
      </c>
    </row>
    <row r="50" spans="1:39" ht="15" x14ac:dyDescent="0.25">
      <c r="A50" t="s">
        <v>174</v>
      </c>
      <c r="B50">
        <v>3616774.25</v>
      </c>
      <c r="C50">
        <v>0.2357707147383411</v>
      </c>
      <c r="D50">
        <v>3397769.15</v>
      </c>
      <c r="E50">
        <v>8.6631702612975856E-3</v>
      </c>
      <c r="F50">
        <v>0.64115462997180794</v>
      </c>
      <c r="G50">
        <v>89.833333333333329</v>
      </c>
      <c r="H50">
        <v>758.48299999999995</v>
      </c>
      <c r="I50">
        <v>172.41050000000024</v>
      </c>
      <c r="J50">
        <v>-240.77350000000004</v>
      </c>
      <c r="K50">
        <v>11288.891176811203</v>
      </c>
      <c r="L50">
        <v>5421.7546009500002</v>
      </c>
      <c r="M50">
        <v>7195.7875230117879</v>
      </c>
      <c r="N50">
        <v>0.75388935001480994</v>
      </c>
      <c r="O50">
        <v>0.16791886639252862</v>
      </c>
      <c r="P50">
        <v>3.4967834059988726E-2</v>
      </c>
      <c r="Q50">
        <v>8505.7538847231644</v>
      </c>
      <c r="R50">
        <v>338.79250000000002</v>
      </c>
      <c r="S50">
        <v>57578.696614063185</v>
      </c>
      <c r="T50">
        <v>11.604152984496409</v>
      </c>
      <c r="U50">
        <v>16.003171855781929</v>
      </c>
      <c r="V50">
        <v>39.387500000000003</v>
      </c>
      <c r="W50">
        <v>137.65165600634717</v>
      </c>
      <c r="X50">
        <v>0.11534240439089399</v>
      </c>
      <c r="Y50">
        <v>0.1539487361378476</v>
      </c>
      <c r="Z50">
        <v>0.27676265200831845</v>
      </c>
      <c r="AA50">
        <v>166.52971527737475</v>
      </c>
      <c r="AB50">
        <v>6.1438961925586719</v>
      </c>
      <c r="AC50">
        <v>1.4413666501178306</v>
      </c>
      <c r="AD50">
        <v>3.039730213734722</v>
      </c>
      <c r="AE50">
        <v>0.80747279065724631</v>
      </c>
      <c r="AF50">
        <v>20.45</v>
      </c>
      <c r="AG50">
        <v>0.15021972437836092</v>
      </c>
      <c r="AH50">
        <v>117.6075</v>
      </c>
      <c r="AI50">
        <v>3.6350356937538448</v>
      </c>
      <c r="AJ50">
        <v>200978.15699999966</v>
      </c>
      <c r="AK50">
        <v>0.65443359105770305</v>
      </c>
      <c r="AL50">
        <v>61205597.677499995</v>
      </c>
      <c r="AM50">
        <v>5421.7546009500002</v>
      </c>
    </row>
    <row r="51" spans="1:39" ht="15" x14ac:dyDescent="0.25">
      <c r="A51" t="s">
        <v>175</v>
      </c>
      <c r="B51">
        <v>2587262.7000000002</v>
      </c>
      <c r="C51">
        <v>0.31982487138629812</v>
      </c>
      <c r="D51">
        <v>2542584.0499999998</v>
      </c>
      <c r="E51">
        <v>8.2192082135079333E-4</v>
      </c>
      <c r="F51">
        <v>0.7054742904256599</v>
      </c>
      <c r="G51">
        <v>112.4</v>
      </c>
      <c r="H51">
        <v>351.91950000000008</v>
      </c>
      <c r="I51">
        <v>2.351</v>
      </c>
      <c r="J51">
        <v>21.032999999999987</v>
      </c>
      <c r="K51">
        <v>10361.76773921214</v>
      </c>
      <c r="L51">
        <v>5496.6388126000002</v>
      </c>
      <c r="M51">
        <v>6839.9154574836775</v>
      </c>
      <c r="N51">
        <v>0.53941173716079216</v>
      </c>
      <c r="O51">
        <v>0.14582285770944817</v>
      </c>
      <c r="P51">
        <v>2.5453276242071558E-2</v>
      </c>
      <c r="Q51">
        <v>8326.8419144252148</v>
      </c>
      <c r="R51">
        <v>331.53650000000005</v>
      </c>
      <c r="S51">
        <v>57873.424290990602</v>
      </c>
      <c r="T51">
        <v>12.180408491975999</v>
      </c>
      <c r="U51">
        <v>16.579287084830781</v>
      </c>
      <c r="V51">
        <v>32.519500000000001</v>
      </c>
      <c r="W51">
        <v>169.02593252048769</v>
      </c>
      <c r="X51">
        <v>0.11435363286351956</v>
      </c>
      <c r="Y51">
        <v>0.16065356770032013</v>
      </c>
      <c r="Z51">
        <v>0.28086156624621705</v>
      </c>
      <c r="AA51">
        <v>154.65839742849835</v>
      </c>
      <c r="AB51">
        <v>6.3450210101419087</v>
      </c>
      <c r="AC51">
        <v>1.2067267049981747</v>
      </c>
      <c r="AD51">
        <v>3.0660153433470021</v>
      </c>
      <c r="AE51">
        <v>0.93293787421344621</v>
      </c>
      <c r="AF51">
        <v>25.25</v>
      </c>
      <c r="AG51">
        <v>8.7125233473939759E-2</v>
      </c>
      <c r="AH51">
        <v>113.864</v>
      </c>
      <c r="AI51">
        <v>3.3908224586606281</v>
      </c>
      <c r="AJ51">
        <v>72042.416999999899</v>
      </c>
      <c r="AK51">
        <v>0.5350780601758568</v>
      </c>
      <c r="AL51">
        <v>56954894.722500004</v>
      </c>
      <c r="AM51">
        <v>5496.6388126000002</v>
      </c>
    </row>
    <row r="52" spans="1:39" ht="15" x14ac:dyDescent="0.25">
      <c r="A52" t="s">
        <v>177</v>
      </c>
      <c r="B52">
        <v>1286394.3999999999</v>
      </c>
      <c r="C52">
        <v>0.30678748514780568</v>
      </c>
      <c r="D52">
        <v>1079693.05</v>
      </c>
      <c r="E52">
        <v>3.1530648067327944E-3</v>
      </c>
      <c r="F52">
        <v>0.73298788378500257</v>
      </c>
      <c r="G52">
        <v>54.7</v>
      </c>
      <c r="H52">
        <v>73.909000000000006</v>
      </c>
      <c r="I52">
        <v>0</v>
      </c>
      <c r="J52">
        <v>-17.347500000000011</v>
      </c>
      <c r="K52">
        <v>9832.7507743825954</v>
      </c>
      <c r="L52">
        <v>2758.06981645</v>
      </c>
      <c r="M52">
        <v>3175.4051838758983</v>
      </c>
      <c r="N52">
        <v>0.23108314976244701</v>
      </c>
      <c r="O52">
        <v>0.11185279760143177</v>
      </c>
      <c r="P52">
        <v>1.3056231475804201E-2</v>
      </c>
      <c r="Q52">
        <v>8540.4575331700034</v>
      </c>
      <c r="R52">
        <v>160.19050000000001</v>
      </c>
      <c r="S52">
        <v>58888.044939618783</v>
      </c>
      <c r="T52">
        <v>12.493874480696423</v>
      </c>
      <c r="U52">
        <v>17.217436842072413</v>
      </c>
      <c r="V52">
        <v>16.986000000000001</v>
      </c>
      <c r="W52">
        <v>162.37312000765337</v>
      </c>
      <c r="X52">
        <v>0.11708928027265397</v>
      </c>
      <c r="Y52">
        <v>0.15038387258585134</v>
      </c>
      <c r="Z52">
        <v>0.27353546182632554</v>
      </c>
      <c r="AA52">
        <v>145.52481507397556</v>
      </c>
      <c r="AB52">
        <v>6.1706838481730966</v>
      </c>
      <c r="AC52">
        <v>1.2292174119186501</v>
      </c>
      <c r="AD52">
        <v>2.9300547652575841</v>
      </c>
      <c r="AE52">
        <v>0.95153982201884835</v>
      </c>
      <c r="AF52">
        <v>33.65</v>
      </c>
      <c r="AG52">
        <v>7.2357577710805379E-2</v>
      </c>
      <c r="AH52">
        <v>57.027999999999999</v>
      </c>
      <c r="AI52">
        <v>1.9193118912480589</v>
      </c>
      <c r="AJ52">
        <v>-4230.9869999998482</v>
      </c>
      <c r="AK52">
        <v>0.39923078898204178</v>
      </c>
      <c r="AL52">
        <v>27119413.123500001</v>
      </c>
      <c r="AM52">
        <v>2758.06981645</v>
      </c>
    </row>
    <row r="53" spans="1:39" ht="15" x14ac:dyDescent="0.25">
      <c r="A53" t="s">
        <v>178</v>
      </c>
      <c r="B53">
        <v>2497557.5499999998</v>
      </c>
      <c r="C53">
        <v>0.31084233977373027</v>
      </c>
      <c r="D53">
        <v>2623243.65</v>
      </c>
      <c r="E53">
        <v>2.6835427300347606E-3</v>
      </c>
      <c r="F53">
        <v>0.73361299435691762</v>
      </c>
      <c r="G53">
        <v>133.19999999999999</v>
      </c>
      <c r="H53">
        <v>255.79049999999998</v>
      </c>
      <c r="I53">
        <v>0</v>
      </c>
      <c r="J53">
        <v>-33.476499999999987</v>
      </c>
      <c r="K53">
        <v>10332.441316049351</v>
      </c>
      <c r="L53">
        <v>5878.6567377500005</v>
      </c>
      <c r="M53">
        <v>7221.2778734341027</v>
      </c>
      <c r="N53">
        <v>0.45846657531352136</v>
      </c>
      <c r="O53">
        <v>0.14446639146259274</v>
      </c>
      <c r="P53">
        <v>2.0858892927456844E-2</v>
      </c>
      <c r="Q53">
        <v>8411.3749428554347</v>
      </c>
      <c r="R53">
        <v>352.93849999999992</v>
      </c>
      <c r="S53">
        <v>59498.782081439131</v>
      </c>
      <c r="T53">
        <v>12.634779147075202</v>
      </c>
      <c r="U53">
        <v>16.656320400721373</v>
      </c>
      <c r="V53">
        <v>32.292500000000004</v>
      </c>
      <c r="W53">
        <v>182.0440268715646</v>
      </c>
      <c r="X53">
        <v>0.11795586515635602</v>
      </c>
      <c r="Y53">
        <v>0.15457491518863511</v>
      </c>
      <c r="Z53">
        <v>0.27804893321245622</v>
      </c>
      <c r="AA53">
        <v>149.09206117985676</v>
      </c>
      <c r="AB53">
        <v>5.9661580380554264</v>
      </c>
      <c r="AC53">
        <v>1.1709464128497209</v>
      </c>
      <c r="AD53">
        <v>3.1330806873847954</v>
      </c>
      <c r="AE53">
        <v>0.89321521604824528</v>
      </c>
      <c r="AF53">
        <v>29.9</v>
      </c>
      <c r="AG53">
        <v>8.9700250678312082E-2</v>
      </c>
      <c r="AH53">
        <v>97.049000000000007</v>
      </c>
      <c r="AI53">
        <v>2.9388222044802528</v>
      </c>
      <c r="AJ53">
        <v>-31589.111000000499</v>
      </c>
      <c r="AK53">
        <v>0.4795019250096752</v>
      </c>
      <c r="AL53">
        <v>60740875.75999999</v>
      </c>
      <c r="AM53">
        <v>5878.6567377500005</v>
      </c>
    </row>
    <row r="54" spans="1:39" ht="15" x14ac:dyDescent="0.25">
      <c r="A54" t="s">
        <v>180</v>
      </c>
      <c r="B54">
        <v>1570948.95</v>
      </c>
      <c r="C54">
        <v>0.26567816218648016</v>
      </c>
      <c r="D54">
        <v>1668192.2105263157</v>
      </c>
      <c r="E54">
        <v>5.9880371505358475E-3</v>
      </c>
      <c r="F54">
        <v>0.65055944529335452</v>
      </c>
      <c r="G54">
        <v>37.5</v>
      </c>
      <c r="H54">
        <v>208.73399999999998</v>
      </c>
      <c r="I54">
        <v>21.647500000000001</v>
      </c>
      <c r="J54">
        <v>-174.90899999999999</v>
      </c>
      <c r="K54">
        <v>10817.279283693015</v>
      </c>
      <c r="L54">
        <v>2533.0395390000003</v>
      </c>
      <c r="M54">
        <v>3396.6055296308487</v>
      </c>
      <c r="N54">
        <v>0.83769693067550655</v>
      </c>
      <c r="O54">
        <v>0.16808560764435823</v>
      </c>
      <c r="P54">
        <v>1.2265638700715129E-2</v>
      </c>
      <c r="Q54">
        <v>8067.0527946110851</v>
      </c>
      <c r="R54">
        <v>161.0095</v>
      </c>
      <c r="S54">
        <v>54070.329416897759</v>
      </c>
      <c r="T54">
        <v>12.010160891127542</v>
      </c>
      <c r="U54">
        <v>15.732236538837769</v>
      </c>
      <c r="V54">
        <v>20.143499999999996</v>
      </c>
      <c r="W54">
        <v>125.7497226897014</v>
      </c>
      <c r="X54">
        <v>0.11471165156916123</v>
      </c>
      <c r="Y54">
        <v>0.17975774811867201</v>
      </c>
      <c r="Z54">
        <v>0.30006978661622297</v>
      </c>
      <c r="AA54">
        <v>189.85045144216363</v>
      </c>
      <c r="AB54">
        <v>6.1531146164462491</v>
      </c>
      <c r="AC54">
        <v>1.350783540275738</v>
      </c>
      <c r="AD54">
        <v>2.9399638374984169</v>
      </c>
      <c r="AE54">
        <v>1.2641868309754472</v>
      </c>
      <c r="AF54">
        <v>27.5</v>
      </c>
      <c r="AG54">
        <v>4.1405034913761941E-2</v>
      </c>
      <c r="AH54">
        <v>76.057500000000005</v>
      </c>
      <c r="AI54">
        <v>3.4058905585582453</v>
      </c>
      <c r="AJ54">
        <v>91171.586000000127</v>
      </c>
      <c r="AK54">
        <v>0.68883613532361321</v>
      </c>
      <c r="AL54">
        <v>27400596.130000003</v>
      </c>
      <c r="AM54">
        <v>2533.0395390000003</v>
      </c>
    </row>
    <row r="55" spans="1:39" ht="15" x14ac:dyDescent="0.25">
      <c r="A55" t="s">
        <v>182</v>
      </c>
      <c r="B55">
        <v>1353830.3</v>
      </c>
      <c r="C55">
        <v>0.34152424340431725</v>
      </c>
      <c r="D55">
        <v>1282545.95</v>
      </c>
      <c r="E55">
        <v>6.6047305916742691E-3</v>
      </c>
      <c r="F55">
        <v>0.69480753376602511</v>
      </c>
      <c r="G55">
        <v>55.631578947368418</v>
      </c>
      <c r="H55">
        <v>75.340999999999994</v>
      </c>
      <c r="I55">
        <v>0.05</v>
      </c>
      <c r="J55">
        <v>11.545499999999976</v>
      </c>
      <c r="K55">
        <v>9532.9932510040453</v>
      </c>
      <c r="L55">
        <v>2326.7512457499997</v>
      </c>
      <c r="M55">
        <v>2787.1282780248757</v>
      </c>
      <c r="N55">
        <v>0.43866719949729732</v>
      </c>
      <c r="O55">
        <v>0.13920333017619063</v>
      </c>
      <c r="P55">
        <v>5.2071607234036874E-3</v>
      </c>
      <c r="Q55">
        <v>7958.3362191777906</v>
      </c>
      <c r="R55">
        <v>140.69800000000001</v>
      </c>
      <c r="S55">
        <v>52929.978379223576</v>
      </c>
      <c r="T55">
        <v>13.045672291006269</v>
      </c>
      <c r="U55">
        <v>16.537201991144151</v>
      </c>
      <c r="V55">
        <v>16.1235</v>
      </c>
      <c r="W55">
        <v>144.30807490619279</v>
      </c>
      <c r="X55">
        <v>0.1162138768755225</v>
      </c>
      <c r="Y55">
        <v>0.15927546133924167</v>
      </c>
      <c r="Z55">
        <v>0.29284117588161601</v>
      </c>
      <c r="AA55">
        <v>158.41671973885093</v>
      </c>
      <c r="AB55">
        <v>5.5018910051457368</v>
      </c>
      <c r="AC55">
        <v>1.3117466019056623</v>
      </c>
      <c r="AD55">
        <v>2.7047218745820287</v>
      </c>
      <c r="AE55">
        <v>1.1982348508847651</v>
      </c>
      <c r="AF55">
        <v>88.3</v>
      </c>
      <c r="AG55">
        <v>2.2415370355867763E-2</v>
      </c>
      <c r="AH55">
        <v>18.738499999999998</v>
      </c>
      <c r="AI55">
        <v>2.7812424313727351</v>
      </c>
      <c r="AJ55">
        <v>4219.2730000000447</v>
      </c>
      <c r="AK55">
        <v>0.51276395310668188</v>
      </c>
      <c r="AL55">
        <v>22180903.922499999</v>
      </c>
      <c r="AM55">
        <v>2326.7512457499997</v>
      </c>
    </row>
    <row r="56" spans="1:39" ht="15" x14ac:dyDescent="0.25">
      <c r="A56" t="s">
        <v>184</v>
      </c>
      <c r="B56">
        <v>1900773.85</v>
      </c>
      <c r="C56">
        <v>0.30176255998917445</v>
      </c>
      <c r="D56">
        <v>1992910.15</v>
      </c>
      <c r="E56">
        <v>4.9781018051300039E-3</v>
      </c>
      <c r="F56">
        <v>0.6864047945704872</v>
      </c>
      <c r="G56">
        <v>54</v>
      </c>
      <c r="H56">
        <v>187.26599999999999</v>
      </c>
      <c r="I56">
        <v>15.038</v>
      </c>
      <c r="J56">
        <v>-80.497000000000071</v>
      </c>
      <c r="K56">
        <v>10445.715392533961</v>
      </c>
      <c r="L56">
        <v>3150.8552374999999</v>
      </c>
      <c r="M56">
        <v>3959.6869667247397</v>
      </c>
      <c r="N56">
        <v>0.59210654212101033</v>
      </c>
      <c r="O56">
        <v>0.14712166826420253</v>
      </c>
      <c r="P56">
        <v>1.9522798355790856E-2</v>
      </c>
      <c r="Q56">
        <v>8312.0047949709424</v>
      </c>
      <c r="R56">
        <v>196.16849999999999</v>
      </c>
      <c r="S56">
        <v>55975.557255624626</v>
      </c>
      <c r="T56">
        <v>11.259707853197634</v>
      </c>
      <c r="U56">
        <v>16.061983639065392</v>
      </c>
      <c r="V56">
        <v>22.972000000000001</v>
      </c>
      <c r="W56">
        <v>137.16068420250738</v>
      </c>
      <c r="X56">
        <v>0.11526812927094682</v>
      </c>
      <c r="Y56">
        <v>0.15984165552382423</v>
      </c>
      <c r="Z56">
        <v>0.28089362178601807</v>
      </c>
      <c r="AA56">
        <v>168.8189427649007</v>
      </c>
      <c r="AB56">
        <v>5.4204681448413545</v>
      </c>
      <c r="AC56">
        <v>1.1721695240138135</v>
      </c>
      <c r="AD56">
        <v>2.8485152795779771</v>
      </c>
      <c r="AE56">
        <v>1.1858162126771206</v>
      </c>
      <c r="AF56">
        <v>45.25</v>
      </c>
      <c r="AG56">
        <v>4.6665077355518288E-2</v>
      </c>
      <c r="AH56">
        <v>69.473500000000016</v>
      </c>
      <c r="AI56">
        <v>2.7873889402572325</v>
      </c>
      <c r="AJ56">
        <v>103471.72199999983</v>
      </c>
      <c r="AK56">
        <v>0.59397964927574343</v>
      </c>
      <c r="AL56">
        <v>32912937.054000001</v>
      </c>
      <c r="AM56">
        <v>3150.8552374999999</v>
      </c>
    </row>
    <row r="57" spans="1:39" ht="15" x14ac:dyDescent="0.25">
      <c r="A57" t="s">
        <v>186</v>
      </c>
      <c r="B57">
        <v>840962.05</v>
      </c>
      <c r="C57">
        <v>0.2780580022696979</v>
      </c>
      <c r="D57">
        <v>776566.75</v>
      </c>
      <c r="E57">
        <v>3.926578010856877E-3</v>
      </c>
      <c r="F57">
        <v>0.67815315679791055</v>
      </c>
      <c r="G57">
        <v>35.411764705882355</v>
      </c>
      <c r="H57">
        <v>47.598500000000001</v>
      </c>
      <c r="I57">
        <v>0</v>
      </c>
      <c r="J57">
        <v>28.608000000000018</v>
      </c>
      <c r="K57">
        <v>10132.483541185404</v>
      </c>
      <c r="L57">
        <v>1627.1996511499999</v>
      </c>
      <c r="M57">
        <v>2015.6379133056166</v>
      </c>
      <c r="N57">
        <v>0.56092262630768097</v>
      </c>
      <c r="O57">
        <v>0.15678661860558754</v>
      </c>
      <c r="P57">
        <v>1.6782793666837255E-3</v>
      </c>
      <c r="Q57">
        <v>8179.8291124920461</v>
      </c>
      <c r="R57">
        <v>105.02500000000001</v>
      </c>
      <c r="S57">
        <v>50342.805227326826</v>
      </c>
      <c r="T57">
        <v>13.245893834801238</v>
      </c>
      <c r="U57">
        <v>15.493450617948104</v>
      </c>
      <c r="V57">
        <v>12.706999999999999</v>
      </c>
      <c r="W57">
        <v>128.05537508066413</v>
      </c>
      <c r="X57">
        <v>0.11674464442601017</v>
      </c>
      <c r="Y57">
        <v>0.18393035029440719</v>
      </c>
      <c r="Z57">
        <v>0.30717209524750433</v>
      </c>
      <c r="AA57">
        <v>170.40945147943535</v>
      </c>
      <c r="AB57">
        <v>6.1449307097762551</v>
      </c>
      <c r="AC57">
        <v>1.4196388404638896</v>
      </c>
      <c r="AD57">
        <v>3.0409076087074118</v>
      </c>
      <c r="AE57">
        <v>1.2511918690224313</v>
      </c>
      <c r="AF57">
        <v>84.1</v>
      </c>
      <c r="AG57">
        <v>2.5349134306173231E-2</v>
      </c>
      <c r="AH57">
        <v>17.834499999999998</v>
      </c>
      <c r="AI57">
        <v>2.7042816716962497</v>
      </c>
      <c r="AJ57">
        <v>-14493.058500000043</v>
      </c>
      <c r="AK57">
        <v>0.58772887613780767</v>
      </c>
      <c r="AL57">
        <v>16487573.683499997</v>
      </c>
      <c r="AM57">
        <v>1627.1996511499999</v>
      </c>
    </row>
    <row r="58" spans="1:39" ht="15" x14ac:dyDescent="0.25">
      <c r="A58" t="s">
        <v>187</v>
      </c>
      <c r="B58">
        <v>1382291.105263158</v>
      </c>
      <c r="C58">
        <v>0.31309727265241638</v>
      </c>
      <c r="D58">
        <v>1455147.6</v>
      </c>
      <c r="E58">
        <v>2.3294175938880762E-3</v>
      </c>
      <c r="F58">
        <v>0.69842785682990927</v>
      </c>
      <c r="G58">
        <v>52.8</v>
      </c>
      <c r="H58">
        <v>67.382500000000007</v>
      </c>
      <c r="I58">
        <v>0.05</v>
      </c>
      <c r="J58">
        <v>-3.1700000000000443</v>
      </c>
      <c r="K58">
        <v>9638.8580461836045</v>
      </c>
      <c r="L58">
        <v>2161.0021163500001</v>
      </c>
      <c r="M58">
        <v>2627.4927482143307</v>
      </c>
      <c r="N58">
        <v>0.47447342401581177</v>
      </c>
      <c r="O58">
        <v>0.14942751957846787</v>
      </c>
      <c r="P58">
        <v>5.6899583332053133E-3</v>
      </c>
      <c r="Q58">
        <v>7927.5547577271082</v>
      </c>
      <c r="R58">
        <v>134.82049999999998</v>
      </c>
      <c r="S58">
        <v>52746.703220207601</v>
      </c>
      <c r="T58">
        <v>12.613067003905194</v>
      </c>
      <c r="U58">
        <v>16.028735365541589</v>
      </c>
      <c r="V58">
        <v>14.813999999999998</v>
      </c>
      <c r="W58">
        <v>145.8756660152558</v>
      </c>
      <c r="X58">
        <v>0.11240449103050336</v>
      </c>
      <c r="Y58">
        <v>0.16950601790828829</v>
      </c>
      <c r="Z58">
        <v>0.28958738726328315</v>
      </c>
      <c r="AA58">
        <v>172.13583327178588</v>
      </c>
      <c r="AB58">
        <v>5.1081534542035056</v>
      </c>
      <c r="AC58">
        <v>1.2087480385681284</v>
      </c>
      <c r="AD58">
        <v>2.5663981201975674</v>
      </c>
      <c r="AE58">
        <v>1.2417399126446182</v>
      </c>
      <c r="AF58">
        <v>77.849999999999994</v>
      </c>
      <c r="AG58">
        <v>2.3972378212164001E-2</v>
      </c>
      <c r="AH58">
        <v>20.368000000000002</v>
      </c>
      <c r="AI58">
        <v>2.3198098060447334</v>
      </c>
      <c r="AJ58">
        <v>23967.767500000075</v>
      </c>
      <c r="AK58">
        <v>0.52013407336769435</v>
      </c>
      <c r="AL58">
        <v>20829592.637000002</v>
      </c>
      <c r="AM58">
        <v>2161.0021163500001</v>
      </c>
    </row>
    <row r="59" spans="1:39" ht="15" x14ac:dyDescent="0.25">
      <c r="A59" t="s">
        <v>189</v>
      </c>
      <c r="B59">
        <v>2361712.0499999998</v>
      </c>
      <c r="C59">
        <v>0.24215518019117052</v>
      </c>
      <c r="D59">
        <v>2224412.2000000002</v>
      </c>
      <c r="E59">
        <v>6.8027240247478128E-3</v>
      </c>
      <c r="F59">
        <v>0.64611351150809315</v>
      </c>
      <c r="G59">
        <v>49.166666666666664</v>
      </c>
      <c r="H59">
        <v>477.61599999999999</v>
      </c>
      <c r="I59">
        <v>117.51750000000001</v>
      </c>
      <c r="J59">
        <v>-119.40150000000003</v>
      </c>
      <c r="K59">
        <v>11788.784610069737</v>
      </c>
      <c r="L59">
        <v>3691.9019639499993</v>
      </c>
      <c r="M59">
        <v>4947.7269452402161</v>
      </c>
      <c r="N59">
        <v>0.78604845075439322</v>
      </c>
      <c r="O59">
        <v>0.17360385449245916</v>
      </c>
      <c r="P59">
        <v>3.3387632067054897E-2</v>
      </c>
      <c r="Q59">
        <v>8796.5721504437061</v>
      </c>
      <c r="R59">
        <v>241.9205</v>
      </c>
      <c r="S59">
        <v>57085.088166567104</v>
      </c>
      <c r="T59">
        <v>11.792510349474309</v>
      </c>
      <c r="U59">
        <v>15.260806603615649</v>
      </c>
      <c r="V59">
        <v>29.071999999999992</v>
      </c>
      <c r="W59">
        <v>126.99167459927079</v>
      </c>
      <c r="X59">
        <v>0.11354442668310974</v>
      </c>
      <c r="Y59">
        <v>0.1597416414839245</v>
      </c>
      <c r="Z59">
        <v>0.28282211003757696</v>
      </c>
      <c r="AA59">
        <v>179.10988873943876</v>
      </c>
      <c r="AB59">
        <v>6.4772748268579434</v>
      </c>
      <c r="AC59">
        <v>1.3415518131665016</v>
      </c>
      <c r="AD59">
        <v>2.9637702348779662</v>
      </c>
      <c r="AE59">
        <v>0.87862901324676679</v>
      </c>
      <c r="AF59">
        <v>11.7</v>
      </c>
      <c r="AG59">
        <v>0.10438466314581762</v>
      </c>
      <c r="AH59">
        <v>135.80500000000001</v>
      </c>
      <c r="AI59">
        <v>3.4672886352711196</v>
      </c>
      <c r="AJ59">
        <v>135976.31349999993</v>
      </c>
      <c r="AK59">
        <v>0.70428400466465224</v>
      </c>
      <c r="AL59">
        <v>43523037.054500006</v>
      </c>
      <c r="AM59">
        <v>3691.9019639499993</v>
      </c>
    </row>
    <row r="60" spans="1:39" ht="15" x14ac:dyDescent="0.25">
      <c r="A60" t="s">
        <v>190</v>
      </c>
      <c r="B60">
        <v>1467741.05</v>
      </c>
      <c r="C60">
        <v>0.3236199249807617</v>
      </c>
      <c r="D60">
        <v>1494309.9</v>
      </c>
      <c r="E60">
        <v>1.2674817427263338E-3</v>
      </c>
      <c r="F60">
        <v>0.691344801508463</v>
      </c>
      <c r="G60">
        <v>54.95</v>
      </c>
      <c r="H60">
        <v>82.375500000000017</v>
      </c>
      <c r="I60">
        <v>0</v>
      </c>
      <c r="J60">
        <v>-84.757499999999965</v>
      </c>
      <c r="K60">
        <v>9757.8072675204712</v>
      </c>
      <c r="L60">
        <v>2318.2075293999997</v>
      </c>
      <c r="M60">
        <v>2836.237772605562</v>
      </c>
      <c r="N60">
        <v>0.49977690051755891</v>
      </c>
      <c r="O60">
        <v>0.15266444464598847</v>
      </c>
      <c r="P60">
        <v>7.3545947607256534E-3</v>
      </c>
      <c r="Q60">
        <v>7975.5733092924511</v>
      </c>
      <c r="R60">
        <v>144.983</v>
      </c>
      <c r="S60">
        <v>52998.956467309959</v>
      </c>
      <c r="T60">
        <v>12.646655125083631</v>
      </c>
      <c r="U60">
        <v>15.98951276632433</v>
      </c>
      <c r="V60">
        <v>16.102499999999999</v>
      </c>
      <c r="W60">
        <v>143.96569038348085</v>
      </c>
      <c r="X60">
        <v>0.11176611835951748</v>
      </c>
      <c r="Y60">
        <v>0.16616942067114018</v>
      </c>
      <c r="Z60">
        <v>0.28397097009089067</v>
      </c>
      <c r="AA60">
        <v>169.06497586151787</v>
      </c>
      <c r="AB60">
        <v>4.9395027246096666</v>
      </c>
      <c r="AC60">
        <v>1.3088343296480449</v>
      </c>
      <c r="AD60">
        <v>2.8096753942117396</v>
      </c>
      <c r="AE60">
        <v>1.2634158372048243</v>
      </c>
      <c r="AF60">
        <v>81.55</v>
      </c>
      <c r="AG60">
        <v>2.0134464850934543E-2</v>
      </c>
      <c r="AH60">
        <v>14.747499999999999</v>
      </c>
      <c r="AI60">
        <v>2.4273046961319014</v>
      </c>
      <c r="AJ60">
        <v>15876.487500000163</v>
      </c>
      <c r="AK60">
        <v>0.51370987972735005</v>
      </c>
      <c r="AL60">
        <v>22620622.278000001</v>
      </c>
      <c r="AM60">
        <v>2318.2075293999997</v>
      </c>
    </row>
    <row r="61" spans="1:39" ht="15" x14ac:dyDescent="0.25">
      <c r="A61" t="s">
        <v>191</v>
      </c>
      <c r="B61">
        <v>981171</v>
      </c>
      <c r="C61">
        <v>0.24072380887523875</v>
      </c>
      <c r="D61">
        <v>1023690.6842105263</v>
      </c>
      <c r="E61">
        <v>2.0790734769079292E-3</v>
      </c>
      <c r="F61">
        <v>0.67284566313078864</v>
      </c>
      <c r="G61">
        <v>29.555555555555557</v>
      </c>
      <c r="H61">
        <v>94.111500000000007</v>
      </c>
      <c r="I61">
        <v>1.05</v>
      </c>
      <c r="J61">
        <v>-67.046500000000037</v>
      </c>
      <c r="K61">
        <v>10012.501418178832</v>
      </c>
      <c r="L61">
        <v>1962.6742861500002</v>
      </c>
      <c r="M61">
        <v>2455.6599020583899</v>
      </c>
      <c r="N61">
        <v>0.58753401432287888</v>
      </c>
      <c r="O61">
        <v>0.15489157451913865</v>
      </c>
      <c r="P61">
        <v>1.0149523428604991E-2</v>
      </c>
      <c r="Q61">
        <v>8002.4432768673942</v>
      </c>
      <c r="R61">
        <v>126.4645</v>
      </c>
      <c r="S61">
        <v>51085.38566356567</v>
      </c>
      <c r="T61">
        <v>12.466344310063299</v>
      </c>
      <c r="U61">
        <v>15.519567041738986</v>
      </c>
      <c r="V61">
        <v>14.616499999999998</v>
      </c>
      <c r="W61">
        <v>134.27799310026339</v>
      </c>
      <c r="X61">
        <v>0.11643676178140516</v>
      </c>
      <c r="Y61">
        <v>0.17399704281428968</v>
      </c>
      <c r="Z61">
        <v>0.29645616045371975</v>
      </c>
      <c r="AA61">
        <v>179.62455741525741</v>
      </c>
      <c r="AB61">
        <v>5.5008259652327576</v>
      </c>
      <c r="AC61">
        <v>1.3451904865910544</v>
      </c>
      <c r="AD61">
        <v>2.8646147791271743</v>
      </c>
      <c r="AE61">
        <v>1.1416267515691723</v>
      </c>
      <c r="AF61">
        <v>33.5</v>
      </c>
      <c r="AG61">
        <v>2.832218579444213E-2</v>
      </c>
      <c r="AH61">
        <v>59.679500000000004</v>
      </c>
      <c r="AI61">
        <v>1.9306127461013936</v>
      </c>
      <c r="AJ61">
        <v>-1761.9544999999925</v>
      </c>
      <c r="AK61">
        <v>0.58824952788625096</v>
      </c>
      <c r="AL61">
        <v>19651279.0735</v>
      </c>
      <c r="AM61">
        <v>1962.6742861500002</v>
      </c>
    </row>
    <row r="62" spans="1:39" ht="15" x14ac:dyDescent="0.25">
      <c r="A62" t="s">
        <v>193</v>
      </c>
      <c r="B62">
        <v>745129.3</v>
      </c>
      <c r="C62">
        <v>0.3448007421126435</v>
      </c>
      <c r="D62">
        <v>958233.5</v>
      </c>
      <c r="E62">
        <v>4.5625144616168942E-3</v>
      </c>
      <c r="F62">
        <v>0.77592812784392662</v>
      </c>
      <c r="G62">
        <v>34.578947368421055</v>
      </c>
      <c r="H62">
        <v>32.697499999999998</v>
      </c>
      <c r="I62">
        <v>0</v>
      </c>
      <c r="J62">
        <v>3.0050000000000043</v>
      </c>
      <c r="K62">
        <v>12222.667482294766</v>
      </c>
      <c r="L62">
        <v>2836.2026053</v>
      </c>
      <c r="M62">
        <v>3249.9790137483387</v>
      </c>
      <c r="N62">
        <v>0.10577705525669485</v>
      </c>
      <c r="O62">
        <v>0.10502846391980218</v>
      </c>
      <c r="P62">
        <v>1.4728159008083826E-2</v>
      </c>
      <c r="Q62">
        <v>10666.51852530527</v>
      </c>
      <c r="R62">
        <v>176.3665</v>
      </c>
      <c r="S62">
        <v>68693.512373381556</v>
      </c>
      <c r="T62">
        <v>12.936980662427388</v>
      </c>
      <c r="U62">
        <v>16.081300050179596</v>
      </c>
      <c r="V62">
        <v>19.148</v>
      </c>
      <c r="W62">
        <v>148.12004414560266</v>
      </c>
      <c r="X62">
        <v>0.11750556336967743</v>
      </c>
      <c r="Y62">
        <v>0.1376980275915996</v>
      </c>
      <c r="Z62">
        <v>0.26261248960926747</v>
      </c>
      <c r="AA62">
        <v>183.47881742565298</v>
      </c>
      <c r="AB62">
        <v>6.4317758743510325</v>
      </c>
      <c r="AC62">
        <v>1.304806115917293</v>
      </c>
      <c r="AD62">
        <v>2.967808920966112</v>
      </c>
      <c r="AE62">
        <v>0.85736171336450329</v>
      </c>
      <c r="AF62">
        <v>24.9</v>
      </c>
      <c r="AG62">
        <v>8.0924564496697632E-2</v>
      </c>
      <c r="AH62">
        <v>82.934499999999986</v>
      </c>
      <c r="AI62">
        <v>5.5632325892736887</v>
      </c>
      <c r="AJ62">
        <v>14720.281578947208</v>
      </c>
      <c r="AK62">
        <v>0.27949960222117137</v>
      </c>
      <c r="AL62">
        <v>34665961.357000001</v>
      </c>
      <c r="AM62">
        <v>2836.2026053</v>
      </c>
    </row>
    <row r="63" spans="1:39" ht="15" x14ac:dyDescent="0.25">
      <c r="A63" t="s">
        <v>194</v>
      </c>
      <c r="B63">
        <v>2495743.0499999998</v>
      </c>
      <c r="C63">
        <v>0.25597464272857251</v>
      </c>
      <c r="D63">
        <v>2195979.9</v>
      </c>
      <c r="E63">
        <v>8.1919026921819255E-3</v>
      </c>
      <c r="F63">
        <v>0.65584569033404272</v>
      </c>
      <c r="G63">
        <v>49.823529411764703</v>
      </c>
      <c r="H63">
        <v>357.59800000000007</v>
      </c>
      <c r="I63">
        <v>39.452999999999996</v>
      </c>
      <c r="J63">
        <v>-87.214000000000041</v>
      </c>
      <c r="K63">
        <v>11236.690217007652</v>
      </c>
      <c r="L63">
        <v>3482.9194925000002</v>
      </c>
      <c r="M63">
        <v>4552.1284537513657</v>
      </c>
      <c r="N63">
        <v>0.6975114331184904</v>
      </c>
      <c r="O63">
        <v>0.15949362089655023</v>
      </c>
      <c r="P63">
        <v>2.4291076949146569E-2</v>
      </c>
      <c r="Q63">
        <v>8597.4040024613078</v>
      </c>
      <c r="R63">
        <v>216.00200000000004</v>
      </c>
      <c r="S63">
        <v>57927.642337802426</v>
      </c>
      <c r="T63">
        <v>10.86610309163804</v>
      </c>
      <c r="U63">
        <v>16.12447797937056</v>
      </c>
      <c r="V63">
        <v>27.806000000000001</v>
      </c>
      <c r="W63">
        <v>125.25783976479894</v>
      </c>
      <c r="X63">
        <v>0.11524373851897154</v>
      </c>
      <c r="Y63">
        <v>0.15688436008866047</v>
      </c>
      <c r="Z63">
        <v>0.28083951758520936</v>
      </c>
      <c r="AA63">
        <v>176.80984338744375</v>
      </c>
      <c r="AB63">
        <v>6.1118743080809477</v>
      </c>
      <c r="AC63">
        <v>1.2348111391345236</v>
      </c>
      <c r="AD63">
        <v>2.6648636703799333</v>
      </c>
      <c r="AE63">
        <v>0.95484626669440442</v>
      </c>
      <c r="AF63">
        <v>25.95</v>
      </c>
      <c r="AG63">
        <v>9.1360762883533148E-2</v>
      </c>
      <c r="AH63">
        <v>124.619</v>
      </c>
      <c r="AI63">
        <v>3.0776716977666219</v>
      </c>
      <c r="AJ63">
        <v>134303.82200000016</v>
      </c>
      <c r="AK63">
        <v>0.66393326520771168</v>
      </c>
      <c r="AL63">
        <v>39136487.387999997</v>
      </c>
      <c r="AM63">
        <v>3482.9194925000002</v>
      </c>
    </row>
    <row r="64" spans="1:39" ht="15" x14ac:dyDescent="0.25">
      <c r="A64" t="s">
        <v>195</v>
      </c>
      <c r="B64">
        <v>1228072.95</v>
      </c>
      <c r="C64">
        <v>0.2781623687962424</v>
      </c>
      <c r="D64">
        <v>1216477.95</v>
      </c>
      <c r="E64">
        <v>3.0928733773533962E-3</v>
      </c>
      <c r="F64">
        <v>0.70480822310569446</v>
      </c>
      <c r="G64">
        <v>46</v>
      </c>
      <c r="H64">
        <v>80.057500000000005</v>
      </c>
      <c r="I64">
        <v>0.05</v>
      </c>
      <c r="J64">
        <v>23.265000000000015</v>
      </c>
      <c r="K64">
        <v>9617.8488836341639</v>
      </c>
      <c r="L64">
        <v>2276.0025216500003</v>
      </c>
      <c r="M64">
        <v>2753.6528966051583</v>
      </c>
      <c r="N64">
        <v>0.46886499582011565</v>
      </c>
      <c r="O64">
        <v>0.14681662580397872</v>
      </c>
      <c r="P64">
        <v>5.4577225780025754E-3</v>
      </c>
      <c r="Q64">
        <v>7949.5307266167756</v>
      </c>
      <c r="R64">
        <v>138.05350000000001</v>
      </c>
      <c r="S64">
        <v>52624.194424625231</v>
      </c>
      <c r="T64">
        <v>12.655238729912679</v>
      </c>
      <c r="U64">
        <v>16.486380436932059</v>
      </c>
      <c r="V64">
        <v>15.718500000000001</v>
      </c>
      <c r="W64">
        <v>144.79769199669181</v>
      </c>
      <c r="X64">
        <v>0.11511649674550807</v>
      </c>
      <c r="Y64">
        <v>0.16285373292788297</v>
      </c>
      <c r="Z64">
        <v>0.29597989240348827</v>
      </c>
      <c r="AA64">
        <v>163.32046931587809</v>
      </c>
      <c r="AB64">
        <v>5.6385386669672526</v>
      </c>
      <c r="AC64">
        <v>1.3779316365802228</v>
      </c>
      <c r="AD64">
        <v>2.847615275620377</v>
      </c>
      <c r="AE64">
        <v>1.1661636598119443</v>
      </c>
      <c r="AF64">
        <v>80.7</v>
      </c>
      <c r="AG64">
        <v>1.953859221931737E-2</v>
      </c>
      <c r="AH64">
        <v>19.3565</v>
      </c>
      <c r="AI64">
        <v>2.7017134447524329</v>
      </c>
      <c r="AJ64">
        <v>9536.5564999999478</v>
      </c>
      <c r="AK64">
        <v>0.50754325236194198</v>
      </c>
      <c r="AL64">
        <v>21890248.311999999</v>
      </c>
      <c r="AM64">
        <v>2276.0025216500003</v>
      </c>
    </row>
    <row r="65" spans="1:39" ht="15" x14ac:dyDescent="0.25">
      <c r="A65" t="s">
        <v>197</v>
      </c>
      <c r="B65">
        <v>4764142.55</v>
      </c>
      <c r="C65">
        <v>0.26445912791942167</v>
      </c>
      <c r="D65">
        <v>4535393.2</v>
      </c>
      <c r="E65">
        <v>7.0812713435496376E-3</v>
      </c>
      <c r="F65">
        <v>0.6822416621079288</v>
      </c>
      <c r="G65">
        <v>113.65</v>
      </c>
      <c r="H65">
        <v>792.9559999999999</v>
      </c>
      <c r="I65">
        <v>142.81</v>
      </c>
      <c r="J65">
        <v>-139.21400000000006</v>
      </c>
      <c r="K65">
        <v>11081.982355562592</v>
      </c>
      <c r="L65">
        <v>6865.6996195999991</v>
      </c>
      <c r="M65">
        <v>8922.9476185668664</v>
      </c>
      <c r="N65">
        <v>0.68281398364222745</v>
      </c>
      <c r="O65">
        <v>0.15901352173685768</v>
      </c>
      <c r="P65">
        <v>4.0284841112246908E-2</v>
      </c>
      <c r="Q65">
        <v>8526.9537932376934</v>
      </c>
      <c r="R65">
        <v>428.15249999999997</v>
      </c>
      <c r="S65">
        <v>59719.406437822967</v>
      </c>
      <c r="T65">
        <v>12.23419225626383</v>
      </c>
      <c r="U65">
        <v>16.035640617770532</v>
      </c>
      <c r="V65">
        <v>45.821000000000005</v>
      </c>
      <c r="W65">
        <v>149.83740249230701</v>
      </c>
      <c r="X65">
        <v>0.11430107691695481</v>
      </c>
      <c r="Y65">
        <v>0.152885356552493</v>
      </c>
      <c r="Z65">
        <v>0.2756249910382173</v>
      </c>
      <c r="AA65">
        <v>158.04995268103792</v>
      </c>
      <c r="AB65">
        <v>6.0886769123514517</v>
      </c>
      <c r="AC65">
        <v>1.3347559720160884</v>
      </c>
      <c r="AD65">
        <v>3.0304457552527433</v>
      </c>
      <c r="AE65">
        <v>0.85453495908544341</v>
      </c>
      <c r="AF65">
        <v>26.7</v>
      </c>
      <c r="AG65">
        <v>0.12924974029065256</v>
      </c>
      <c r="AH65">
        <v>132.97150000000002</v>
      </c>
      <c r="AI65">
        <v>3.788187616020974</v>
      </c>
      <c r="AJ65">
        <v>211111.73050000006</v>
      </c>
      <c r="AK65">
        <v>0.614712097083705</v>
      </c>
      <c r="AL65">
        <v>76085562.043000013</v>
      </c>
      <c r="AM65">
        <v>6865.6996195999991</v>
      </c>
    </row>
    <row r="66" spans="1:39" ht="15" x14ac:dyDescent="0.25">
      <c r="A66" t="s">
        <v>199</v>
      </c>
      <c r="B66">
        <v>1066761.95</v>
      </c>
      <c r="C66">
        <v>0.2783776439362961</v>
      </c>
      <c r="D66">
        <v>1022741.05</v>
      </c>
      <c r="E66">
        <v>7.6371764177782632E-3</v>
      </c>
      <c r="F66">
        <v>0.71454672463374524</v>
      </c>
      <c r="G66">
        <v>37.5</v>
      </c>
      <c r="H66">
        <v>56.798500000000004</v>
      </c>
      <c r="I66">
        <v>0</v>
      </c>
      <c r="J66">
        <v>55.119000000000028</v>
      </c>
      <c r="K66">
        <v>10642.225116225598</v>
      </c>
      <c r="L66">
        <v>2004.2116688999999</v>
      </c>
      <c r="M66">
        <v>2393.1426057305298</v>
      </c>
      <c r="N66">
        <v>0.39401421731239383</v>
      </c>
      <c r="O66">
        <v>0.13000412950045567</v>
      </c>
      <c r="P66">
        <v>9.0423938904350548E-3</v>
      </c>
      <c r="Q66">
        <v>8912.6622500162375</v>
      </c>
      <c r="R66">
        <v>124.65050000000001</v>
      </c>
      <c r="S66">
        <v>58208.246554165438</v>
      </c>
      <c r="T66">
        <v>12.74563680049418</v>
      </c>
      <c r="U66">
        <v>16.078649254515621</v>
      </c>
      <c r="V66">
        <v>14.814499999999999</v>
      </c>
      <c r="W66">
        <v>135.28716250295315</v>
      </c>
      <c r="X66">
        <v>0.11998045479094183</v>
      </c>
      <c r="Y66">
        <v>0.15622290255171914</v>
      </c>
      <c r="Z66">
        <v>0.28289926797313758</v>
      </c>
      <c r="AA66">
        <v>169.79202111260599</v>
      </c>
      <c r="AB66">
        <v>6.2029777520749025</v>
      </c>
      <c r="AC66">
        <v>1.2479082037084137</v>
      </c>
      <c r="AD66">
        <v>3.2496394084440117</v>
      </c>
      <c r="AE66">
        <v>1.0681388706748036</v>
      </c>
      <c r="AF66">
        <v>49.3</v>
      </c>
      <c r="AG66">
        <v>4.6142573928060066E-2</v>
      </c>
      <c r="AH66">
        <v>33.878</v>
      </c>
      <c r="AI66">
        <v>2.4429250857921154</v>
      </c>
      <c r="AJ66">
        <v>36478.717000000179</v>
      </c>
      <c r="AK66">
        <v>0.47975000369261428</v>
      </c>
      <c r="AL66">
        <v>21329271.761</v>
      </c>
      <c r="AM66">
        <v>2004.2116688999999</v>
      </c>
    </row>
    <row r="67" spans="1:39" ht="15" x14ac:dyDescent="0.25">
      <c r="A67" t="s">
        <v>201</v>
      </c>
      <c r="B67">
        <v>980967.15</v>
      </c>
      <c r="C67">
        <v>0.26338651218981562</v>
      </c>
      <c r="D67">
        <v>992716.9</v>
      </c>
      <c r="E67">
        <v>3.2407630034517656E-3</v>
      </c>
      <c r="F67">
        <v>0.69791163101522424</v>
      </c>
      <c r="G67">
        <v>37.15</v>
      </c>
      <c r="H67">
        <v>94.941499999999991</v>
      </c>
      <c r="I67">
        <v>0.05</v>
      </c>
      <c r="J67">
        <v>-36.925000000000011</v>
      </c>
      <c r="K67">
        <v>10163.99396188898</v>
      </c>
      <c r="L67">
        <v>2194.5643537999999</v>
      </c>
      <c r="M67">
        <v>2724.7423567790438</v>
      </c>
      <c r="N67">
        <v>0.60010570900762072</v>
      </c>
      <c r="O67">
        <v>0.15522874410592274</v>
      </c>
      <c r="P67">
        <v>3.4473259746975117E-3</v>
      </c>
      <c r="Q67">
        <v>8186.2928381117417</v>
      </c>
      <c r="R67">
        <v>136.91749999999999</v>
      </c>
      <c r="S67">
        <v>52999.803529497687</v>
      </c>
      <c r="T67">
        <v>12.157321014479521</v>
      </c>
      <c r="U67">
        <v>16.028370031588366</v>
      </c>
      <c r="V67">
        <v>16.090499999999999</v>
      </c>
      <c r="W67">
        <v>136.38882283334888</v>
      </c>
      <c r="X67">
        <v>0.11424518585233094</v>
      </c>
      <c r="Y67">
        <v>0.18095923368879599</v>
      </c>
      <c r="Z67">
        <v>0.3004948563776379</v>
      </c>
      <c r="AA67">
        <v>173.24864469873262</v>
      </c>
      <c r="AB67">
        <v>5.1196890390533749</v>
      </c>
      <c r="AC67">
        <v>1.523797892875244</v>
      </c>
      <c r="AD67">
        <v>2.9840285182768356</v>
      </c>
      <c r="AE67">
        <v>1.2827312850250709</v>
      </c>
      <c r="AF67">
        <v>74.05</v>
      </c>
      <c r="AG67">
        <v>1.7772045802429342E-2</v>
      </c>
      <c r="AH67">
        <v>29.319500000000005</v>
      </c>
      <c r="AI67">
        <v>2.3384812175085328</v>
      </c>
      <c r="AJ67">
        <v>-75.330499999923632</v>
      </c>
      <c r="AK67">
        <v>0.59813162054711821</v>
      </c>
      <c r="AL67">
        <v>22305538.840999998</v>
      </c>
      <c r="AM67">
        <v>2194.5643537999999</v>
      </c>
    </row>
    <row r="68" spans="1:39" ht="15" x14ac:dyDescent="0.25">
      <c r="A68" t="s">
        <v>203</v>
      </c>
      <c r="B68">
        <v>1006383.65</v>
      </c>
      <c r="C68">
        <v>0.33684634778155154</v>
      </c>
      <c r="D68">
        <v>961418</v>
      </c>
      <c r="E68">
        <v>3.186086039158893E-3</v>
      </c>
      <c r="F68">
        <v>0.70164141432424598</v>
      </c>
      <c r="G68">
        <v>37.210526315789473</v>
      </c>
      <c r="H68">
        <v>51.605499999999992</v>
      </c>
      <c r="I68">
        <v>0</v>
      </c>
      <c r="J68">
        <v>67.252499999999955</v>
      </c>
      <c r="K68">
        <v>9387.006810448449</v>
      </c>
      <c r="L68">
        <v>1703.6655566500001</v>
      </c>
      <c r="M68">
        <v>1952.7521532901992</v>
      </c>
      <c r="N68">
        <v>0.26800718399086731</v>
      </c>
      <c r="O68">
        <v>0.1125766910361984</v>
      </c>
      <c r="P68">
        <v>7.4506174938228885E-3</v>
      </c>
      <c r="Q68">
        <v>8189.6313139660251</v>
      </c>
      <c r="R68">
        <v>103.91950000000001</v>
      </c>
      <c r="S68">
        <v>54508.115926269849</v>
      </c>
      <c r="T68">
        <v>12.076174346489347</v>
      </c>
      <c r="U68">
        <v>16.394089238785789</v>
      </c>
      <c r="V68">
        <v>12.6915</v>
      </c>
      <c r="W68">
        <v>134.23673771027856</v>
      </c>
      <c r="X68">
        <v>0.11504457005213758</v>
      </c>
      <c r="Y68">
        <v>0.15132051214276609</v>
      </c>
      <c r="Z68">
        <v>0.27279682132670657</v>
      </c>
      <c r="AA68">
        <v>159.30641371518743</v>
      </c>
      <c r="AB68">
        <v>5.2117098073228982</v>
      </c>
      <c r="AC68">
        <v>1.1525753482297758</v>
      </c>
      <c r="AD68">
        <v>2.7748278650878935</v>
      </c>
      <c r="AE68">
        <v>1.0924728611207315</v>
      </c>
      <c r="AF68">
        <v>46.7</v>
      </c>
      <c r="AG68">
        <v>5.2925141314618361E-2</v>
      </c>
      <c r="AH68">
        <v>26.478999999999996</v>
      </c>
      <c r="AI68">
        <v>3.5512240221481575</v>
      </c>
      <c r="AJ68">
        <v>-22524.868999999948</v>
      </c>
      <c r="AK68">
        <v>0.39964873100833304</v>
      </c>
      <c r="AL68">
        <v>15992320.183000002</v>
      </c>
      <c r="AM68">
        <v>1703.6655566500001</v>
      </c>
    </row>
    <row r="69" spans="1:39" ht="15" x14ac:dyDescent="0.25">
      <c r="A69" t="s">
        <v>205</v>
      </c>
      <c r="B69">
        <v>1214305.7</v>
      </c>
      <c r="C69">
        <v>0.22881458091880869</v>
      </c>
      <c r="D69">
        <v>1194507.55</v>
      </c>
      <c r="E69">
        <v>5.1404512859397474E-3</v>
      </c>
      <c r="F69">
        <v>0.67836242487187914</v>
      </c>
      <c r="G69">
        <v>25.94736842105263</v>
      </c>
      <c r="H69">
        <v>78.839000000000013</v>
      </c>
      <c r="I69">
        <v>0</v>
      </c>
      <c r="J69">
        <v>-13.445999999999998</v>
      </c>
      <c r="K69">
        <v>10019.556815194299</v>
      </c>
      <c r="L69">
        <v>1840.91045205</v>
      </c>
      <c r="M69">
        <v>2293.5383377566268</v>
      </c>
      <c r="N69">
        <v>0.56698259865800926</v>
      </c>
      <c r="O69">
        <v>0.1576235190456286</v>
      </c>
      <c r="P69">
        <v>6.16289884571303E-3</v>
      </c>
      <c r="Q69">
        <v>8042.2056009936459</v>
      </c>
      <c r="R69">
        <v>119.1635</v>
      </c>
      <c r="S69">
        <v>50609.829544071807</v>
      </c>
      <c r="T69">
        <v>12.425365149563415</v>
      </c>
      <c r="U69">
        <v>15.44861012012907</v>
      </c>
      <c r="V69">
        <v>13.3055</v>
      </c>
      <c r="W69">
        <v>138.35710435909965</v>
      </c>
      <c r="X69">
        <v>0.11562706580125501</v>
      </c>
      <c r="Y69">
        <v>0.18100416145743722</v>
      </c>
      <c r="Z69">
        <v>0.30269456917517373</v>
      </c>
      <c r="AA69">
        <v>181.52507072132352</v>
      </c>
      <c r="AB69">
        <v>5.3077661613172165</v>
      </c>
      <c r="AC69">
        <v>1.2943297990193057</v>
      </c>
      <c r="AD69">
        <v>2.605916900728189</v>
      </c>
      <c r="AE69">
        <v>1.0995959397942019</v>
      </c>
      <c r="AF69">
        <v>30.05</v>
      </c>
      <c r="AG69">
        <v>2.7396934719073129E-2</v>
      </c>
      <c r="AH69">
        <v>50.758499999999991</v>
      </c>
      <c r="AI69">
        <v>1.8961860853528494</v>
      </c>
      <c r="AJ69">
        <v>9903.8074999999953</v>
      </c>
      <c r="AK69">
        <v>0.55080173266305443</v>
      </c>
      <c r="AL69">
        <v>18445106.865999997</v>
      </c>
      <c r="AM69">
        <v>1840.91045205</v>
      </c>
    </row>
    <row r="70" spans="1:39" ht="15" x14ac:dyDescent="0.25">
      <c r="A70" t="s">
        <v>207</v>
      </c>
      <c r="B70">
        <v>1173617.25</v>
      </c>
      <c r="C70">
        <v>0.29852680185569819</v>
      </c>
      <c r="D70">
        <v>1155881.7</v>
      </c>
      <c r="E70">
        <v>2.2278831057262844E-3</v>
      </c>
      <c r="F70">
        <v>0.6906708206526625</v>
      </c>
      <c r="G70">
        <v>54.2</v>
      </c>
      <c r="H70">
        <v>52.047000000000004</v>
      </c>
      <c r="I70">
        <v>0</v>
      </c>
      <c r="J70">
        <v>-1.4749999999999943</v>
      </c>
      <c r="K70">
        <v>9611.0957888139565</v>
      </c>
      <c r="L70">
        <v>2043.4251047999999</v>
      </c>
      <c r="M70">
        <v>2471.2508245798208</v>
      </c>
      <c r="N70">
        <v>0.44014055581842731</v>
      </c>
      <c r="O70">
        <v>0.14551177104633953</v>
      </c>
      <c r="P70">
        <v>2.1835510826988249E-3</v>
      </c>
      <c r="Q70">
        <v>7947.2120855394169</v>
      </c>
      <c r="R70">
        <v>122.69149999999999</v>
      </c>
      <c r="S70">
        <v>52357.733304670663</v>
      </c>
      <c r="T70">
        <v>13.442659026908954</v>
      </c>
      <c r="U70">
        <v>16.654985103287515</v>
      </c>
      <c r="V70">
        <v>14.450999999999999</v>
      </c>
      <c r="W70">
        <v>141.40371633796971</v>
      </c>
      <c r="X70">
        <v>0.11388467684079041</v>
      </c>
      <c r="Y70">
        <v>0.17741209685457873</v>
      </c>
      <c r="Z70">
        <v>0.29877368426542034</v>
      </c>
      <c r="AA70">
        <v>169.82161430084039</v>
      </c>
      <c r="AB70">
        <v>5.2786398375875576</v>
      </c>
      <c r="AC70">
        <v>1.2850811147268404</v>
      </c>
      <c r="AD70">
        <v>2.7267577177248143</v>
      </c>
      <c r="AE70">
        <v>1.3835820284235825</v>
      </c>
      <c r="AF70">
        <v>133.5</v>
      </c>
      <c r="AG70">
        <v>6.3659587788862174E-2</v>
      </c>
      <c r="AH70">
        <v>9.8090000000000011</v>
      </c>
      <c r="AI70">
        <v>2.7057435634909748</v>
      </c>
      <c r="AJ70">
        <v>15394.377500000061</v>
      </c>
      <c r="AK70">
        <v>0.54443517278255571</v>
      </c>
      <c r="AL70">
        <v>19639554.419500001</v>
      </c>
      <c r="AM70">
        <v>2043.4251047999999</v>
      </c>
    </row>
    <row r="71" spans="1:39" ht="15" x14ac:dyDescent="0.25">
      <c r="A71" t="s">
        <v>209</v>
      </c>
      <c r="B71">
        <v>1432604.65</v>
      </c>
      <c r="C71">
        <v>0.29424365829719928</v>
      </c>
      <c r="D71">
        <v>1206732.45</v>
      </c>
      <c r="E71">
        <v>4.5145668526112145E-3</v>
      </c>
      <c r="F71">
        <v>0.73669171489683993</v>
      </c>
      <c r="G71">
        <v>59.789473684210527</v>
      </c>
      <c r="H71">
        <v>97.924499999999995</v>
      </c>
      <c r="I71">
        <v>0</v>
      </c>
      <c r="J71">
        <v>18.889999999999986</v>
      </c>
      <c r="K71">
        <v>10625.752520666005</v>
      </c>
      <c r="L71">
        <v>3198.7813375000001</v>
      </c>
      <c r="M71">
        <v>3846.397515251198</v>
      </c>
      <c r="N71">
        <v>0.3928452963534273</v>
      </c>
      <c r="O71">
        <v>0.13356857800537297</v>
      </c>
      <c r="P71">
        <v>1.697252813549029E-2</v>
      </c>
      <c r="Q71">
        <v>8836.6994636487143</v>
      </c>
      <c r="R71">
        <v>195.73099999999999</v>
      </c>
      <c r="S71">
        <v>59704.440326264114</v>
      </c>
      <c r="T71">
        <v>12.705192330290041</v>
      </c>
      <c r="U71">
        <v>16.342742526733119</v>
      </c>
      <c r="V71">
        <v>21.6035</v>
      </c>
      <c r="W71">
        <v>148.06773613071954</v>
      </c>
      <c r="X71">
        <v>0.12060241183991531</v>
      </c>
      <c r="Y71">
        <v>0.1534319394118446</v>
      </c>
      <c r="Z71">
        <v>0.28046214564730398</v>
      </c>
      <c r="AA71">
        <v>169.32695387779066</v>
      </c>
      <c r="AB71">
        <v>5.8327378485226067</v>
      </c>
      <c r="AC71">
        <v>1.0984797537995263</v>
      </c>
      <c r="AD71">
        <v>2.9852389899636274</v>
      </c>
      <c r="AE71">
        <v>0.99732565829859254</v>
      </c>
      <c r="AF71">
        <v>37.200000000000003</v>
      </c>
      <c r="AG71">
        <v>7.2368041149000945E-2</v>
      </c>
      <c r="AH71">
        <v>66.711500000000015</v>
      </c>
      <c r="AI71">
        <v>2.5123243386690155</v>
      </c>
      <c r="AJ71">
        <v>4194.5205000001006</v>
      </c>
      <c r="AK71">
        <v>0.46807443829466755</v>
      </c>
      <c r="AL71">
        <v>33989458.859999999</v>
      </c>
      <c r="AM71">
        <v>3198.7813375000001</v>
      </c>
    </row>
    <row r="72" spans="1:39" ht="15" x14ac:dyDescent="0.25">
      <c r="A72" t="s">
        <v>211</v>
      </c>
      <c r="B72">
        <v>870032.55</v>
      </c>
      <c r="C72">
        <v>0.27456265538991831</v>
      </c>
      <c r="D72">
        <v>716994.15</v>
      </c>
      <c r="E72">
        <v>2.1335314870160266E-3</v>
      </c>
      <c r="F72">
        <v>0.68110747290161244</v>
      </c>
      <c r="G72">
        <v>46.882352941176471</v>
      </c>
      <c r="H72">
        <v>57.702999999999996</v>
      </c>
      <c r="I72">
        <v>0</v>
      </c>
      <c r="J72">
        <v>-5.8375000000000341</v>
      </c>
      <c r="K72">
        <v>10328.553355088032</v>
      </c>
      <c r="L72">
        <v>1669.7633002500002</v>
      </c>
      <c r="M72">
        <v>2067.9821286970205</v>
      </c>
      <c r="N72">
        <v>0.56553989664799509</v>
      </c>
      <c r="O72">
        <v>0.15989624383289894</v>
      </c>
      <c r="P72">
        <v>4.9431431681150346E-3</v>
      </c>
      <c r="Q72">
        <v>8339.6462172844749</v>
      </c>
      <c r="R72">
        <v>108.90899999999999</v>
      </c>
      <c r="S72">
        <v>50505.273430111374</v>
      </c>
      <c r="T72">
        <v>13.361154725504777</v>
      </c>
      <c r="U72">
        <v>15.3317292441396</v>
      </c>
      <c r="V72">
        <v>12.9155</v>
      </c>
      <c r="W72">
        <v>129.28367467384149</v>
      </c>
      <c r="X72">
        <v>0.11459623111038514</v>
      </c>
      <c r="Y72">
        <v>0.18430873271432296</v>
      </c>
      <c r="Z72">
        <v>0.3039894171595755</v>
      </c>
      <c r="AA72">
        <v>184.43105076862827</v>
      </c>
      <c r="AB72">
        <v>5.5208975318568019</v>
      </c>
      <c r="AC72">
        <v>1.4051483522656794</v>
      </c>
      <c r="AD72">
        <v>2.7282311299464013</v>
      </c>
      <c r="AE72">
        <v>1.248315040842968</v>
      </c>
      <c r="AF72">
        <v>113.9</v>
      </c>
      <c r="AG72">
        <v>2.0051869089639539E-2</v>
      </c>
      <c r="AH72">
        <v>11.0405</v>
      </c>
      <c r="AI72">
        <v>2.5446687801294177</v>
      </c>
      <c r="AJ72">
        <v>-4692.8704999998445</v>
      </c>
      <c r="AK72">
        <v>0.59675590603885109</v>
      </c>
      <c r="AL72">
        <v>17246239.337000001</v>
      </c>
      <c r="AM72">
        <v>1669.7633002500002</v>
      </c>
    </row>
    <row r="73" spans="1:39" ht="15" x14ac:dyDescent="0.25">
      <c r="A73" t="s">
        <v>213</v>
      </c>
      <c r="B73">
        <v>2188755.25</v>
      </c>
      <c r="C73">
        <v>0.29200047372435178</v>
      </c>
      <c r="D73">
        <v>1816646.2</v>
      </c>
      <c r="E73">
        <v>3.6374729928997916E-3</v>
      </c>
      <c r="F73">
        <v>0.74441906820375781</v>
      </c>
      <c r="G73">
        <v>126.35</v>
      </c>
      <c r="H73">
        <v>303.75749999999999</v>
      </c>
      <c r="I73">
        <v>0</v>
      </c>
      <c r="J73">
        <v>-62.860000000000028</v>
      </c>
      <c r="K73">
        <v>10696.488944805769</v>
      </c>
      <c r="L73">
        <v>6670.5826979000003</v>
      </c>
      <c r="M73">
        <v>8135.4909287394667</v>
      </c>
      <c r="N73">
        <v>0.40401479594855039</v>
      </c>
      <c r="O73">
        <v>0.14107983714020481</v>
      </c>
      <c r="P73">
        <v>1.9477420546919023E-2</v>
      </c>
      <c r="Q73">
        <v>8770.437421476594</v>
      </c>
      <c r="R73">
        <v>400.04250000000002</v>
      </c>
      <c r="S73">
        <v>61096.751826055981</v>
      </c>
      <c r="T73">
        <v>12.600161232869009</v>
      </c>
      <c r="U73">
        <v>16.674685059462433</v>
      </c>
      <c r="V73">
        <v>37.379000000000005</v>
      </c>
      <c r="W73">
        <v>178.45802985366117</v>
      </c>
      <c r="X73">
        <v>0.11973571329728774</v>
      </c>
      <c r="Y73">
        <v>0.151564606915672</v>
      </c>
      <c r="Z73">
        <v>0.27919838444513578</v>
      </c>
      <c r="AA73">
        <v>146.60979322059532</v>
      </c>
      <c r="AB73">
        <v>6.5354952267330564</v>
      </c>
      <c r="AC73">
        <v>1.2090371556876203</v>
      </c>
      <c r="AD73">
        <v>3.1685121972979315</v>
      </c>
      <c r="AE73">
        <v>0.86829543324371306</v>
      </c>
      <c r="AF73">
        <v>31.3</v>
      </c>
      <c r="AG73">
        <v>0.10042968756754982</v>
      </c>
      <c r="AH73">
        <v>103.60299999999999</v>
      </c>
      <c r="AI73">
        <v>3.0666767435487743</v>
      </c>
      <c r="AJ73">
        <v>-32238.943999999668</v>
      </c>
      <c r="AK73">
        <v>0.44529305777166706</v>
      </c>
      <c r="AL73">
        <v>71351814.083499998</v>
      </c>
      <c r="AM73">
        <v>6670.5826979000003</v>
      </c>
    </row>
    <row r="74" spans="1:39" ht="15" x14ac:dyDescent="0.25">
      <c r="A74" t="s">
        <v>214</v>
      </c>
      <c r="B74">
        <v>3587036.5</v>
      </c>
      <c r="C74">
        <v>0.27706864221182448</v>
      </c>
      <c r="D74">
        <v>3211551.9</v>
      </c>
      <c r="E74">
        <v>2.8692023232331212E-3</v>
      </c>
      <c r="F74">
        <v>0.75956835204539208</v>
      </c>
      <c r="G74">
        <v>117.47368421052632</v>
      </c>
      <c r="H74">
        <v>282.50599999999997</v>
      </c>
      <c r="I74">
        <v>0.05</v>
      </c>
      <c r="J74">
        <v>-20.496999999999943</v>
      </c>
      <c r="K74">
        <v>11045.311238471259</v>
      </c>
      <c r="L74">
        <v>7786.1526820500003</v>
      </c>
      <c r="M74">
        <v>9417.5954988492394</v>
      </c>
      <c r="N74">
        <v>0.33560667636586933</v>
      </c>
      <c r="O74">
        <v>0.13868142481193974</v>
      </c>
      <c r="P74">
        <v>2.9418893560624507E-2</v>
      </c>
      <c r="Q74">
        <v>9131.8935639154006</v>
      </c>
      <c r="R74">
        <v>476.34000000000003</v>
      </c>
      <c r="S74">
        <v>62730.812388262588</v>
      </c>
      <c r="T74">
        <v>12.053680144434649</v>
      </c>
      <c r="U74">
        <v>16.345788054855781</v>
      </c>
      <c r="V74">
        <v>44.786500000000004</v>
      </c>
      <c r="W74">
        <v>173.85043890569708</v>
      </c>
      <c r="X74">
        <v>0.11826672681545576</v>
      </c>
      <c r="Y74">
        <v>0.1494958534548684</v>
      </c>
      <c r="Z74">
        <v>0.27704220726610518</v>
      </c>
      <c r="AA74">
        <v>151.69409055166727</v>
      </c>
      <c r="AB74">
        <v>6.4098945126646818</v>
      </c>
      <c r="AC74">
        <v>1.2107705606748072</v>
      </c>
      <c r="AD74">
        <v>3.2417126844768966</v>
      </c>
      <c r="AE74">
        <v>0.8630162682957504</v>
      </c>
      <c r="AF74">
        <v>29.25</v>
      </c>
      <c r="AG74">
        <v>0.11739210463224119</v>
      </c>
      <c r="AH74">
        <v>126.75999999999999</v>
      </c>
      <c r="AI74">
        <v>3.9736883705004789</v>
      </c>
      <c r="AJ74">
        <v>38190.702000000048</v>
      </c>
      <c r="AK74">
        <v>0.43201092926294044</v>
      </c>
      <c r="AL74">
        <v>86000479.723499984</v>
      </c>
      <c r="AM74">
        <v>7786.1526820500003</v>
      </c>
    </row>
    <row r="75" spans="1:39" ht="15" x14ac:dyDescent="0.25">
      <c r="A75" t="s">
        <v>215</v>
      </c>
      <c r="B75">
        <v>2352757.9500000002</v>
      </c>
      <c r="C75">
        <v>0.30671072261800897</v>
      </c>
      <c r="D75">
        <v>2197081.6</v>
      </c>
      <c r="E75">
        <v>1.9190721727781171E-3</v>
      </c>
      <c r="F75">
        <v>0.73527852034917474</v>
      </c>
      <c r="G75">
        <v>100.1</v>
      </c>
      <c r="H75">
        <v>201.40749999999997</v>
      </c>
      <c r="I75">
        <v>0</v>
      </c>
      <c r="J75">
        <v>-26.447000000000116</v>
      </c>
      <c r="K75">
        <v>10609.87442548637</v>
      </c>
      <c r="L75">
        <v>5099.0611149499991</v>
      </c>
      <c r="M75">
        <v>6226.6929525465066</v>
      </c>
      <c r="N75">
        <v>0.44345898425698199</v>
      </c>
      <c r="O75">
        <v>0.14252819149768645</v>
      </c>
      <c r="P75">
        <v>1.5084524791139763E-2</v>
      </c>
      <c r="Q75">
        <v>8688.4640899748865</v>
      </c>
      <c r="R75">
        <v>310.99799999999999</v>
      </c>
      <c r="S75">
        <v>59268.401112788517</v>
      </c>
      <c r="T75">
        <v>12.582878346484545</v>
      </c>
      <c r="U75">
        <v>16.395800342606702</v>
      </c>
      <c r="V75">
        <v>28.506999999999998</v>
      </c>
      <c r="W75">
        <v>178.87049198267087</v>
      </c>
      <c r="X75">
        <v>0.11584741034878403</v>
      </c>
      <c r="Y75">
        <v>0.15380468499423505</v>
      </c>
      <c r="Z75">
        <v>0.27995192487482368</v>
      </c>
      <c r="AA75">
        <v>152.13527206519998</v>
      </c>
      <c r="AB75">
        <v>6.5310649173593376</v>
      </c>
      <c r="AC75">
        <v>1.1792385430276531</v>
      </c>
      <c r="AD75">
        <v>3.1407073169018171</v>
      </c>
      <c r="AE75">
        <v>0.92757094599420464</v>
      </c>
      <c r="AF75">
        <v>32.450000000000003</v>
      </c>
      <c r="AG75">
        <v>7.2580859138649895E-2</v>
      </c>
      <c r="AH75">
        <v>81.47</v>
      </c>
      <c r="AI75">
        <v>2.9623638078895982</v>
      </c>
      <c r="AJ75">
        <v>-71093.422500000102</v>
      </c>
      <c r="AK75">
        <v>0.46892848430263351</v>
      </c>
      <c r="AL75">
        <v>54100398.117499992</v>
      </c>
      <c r="AM75">
        <v>5099.0611149499991</v>
      </c>
    </row>
    <row r="76" spans="1:39" ht="15" x14ac:dyDescent="0.25">
      <c r="A76" t="s">
        <v>217</v>
      </c>
      <c r="B76">
        <v>1653143.1</v>
      </c>
      <c r="C76">
        <v>0.27710390816158081</v>
      </c>
      <c r="D76">
        <v>1437933.8</v>
      </c>
      <c r="E76">
        <v>3.0574405324306992E-3</v>
      </c>
      <c r="F76">
        <v>0.76651618650389342</v>
      </c>
      <c r="G76">
        <v>74.400000000000006</v>
      </c>
      <c r="H76">
        <v>94.609000000000009</v>
      </c>
      <c r="I76">
        <v>0</v>
      </c>
      <c r="J76">
        <v>-16.677999999999983</v>
      </c>
      <c r="K76">
        <v>9718.3468771295775</v>
      </c>
      <c r="L76">
        <v>3830.2896023499998</v>
      </c>
      <c r="M76">
        <v>4455.3337966445661</v>
      </c>
      <c r="N76">
        <v>0.25928251952298503</v>
      </c>
      <c r="O76">
        <v>0.11915786732417809</v>
      </c>
      <c r="P76">
        <v>1.0924876169761824E-2</v>
      </c>
      <c r="Q76">
        <v>8354.9481799847363</v>
      </c>
      <c r="R76">
        <v>217.38849999999996</v>
      </c>
      <c r="S76">
        <v>60224.756483898636</v>
      </c>
      <c r="T76">
        <v>11.869993122911284</v>
      </c>
      <c r="U76">
        <v>17.619559463127068</v>
      </c>
      <c r="V76">
        <v>22.701000000000001</v>
      </c>
      <c r="W76">
        <v>168.7277918307563</v>
      </c>
      <c r="X76">
        <v>0.11636259867704084</v>
      </c>
      <c r="Y76">
        <v>0.14986419631161602</v>
      </c>
      <c r="Z76">
        <v>0.27360249224006533</v>
      </c>
      <c r="AA76">
        <v>153.99409998609872</v>
      </c>
      <c r="AB76">
        <v>5.9010545637645349</v>
      </c>
      <c r="AC76">
        <v>1.1717666451354767</v>
      </c>
      <c r="AD76">
        <v>2.8106529206126387</v>
      </c>
      <c r="AE76">
        <v>1.0745357736034469</v>
      </c>
      <c r="AF76">
        <v>51.05</v>
      </c>
      <c r="AG76">
        <v>6.5177557506653286E-2</v>
      </c>
      <c r="AH76">
        <v>62.873000000000005</v>
      </c>
      <c r="AI76">
        <v>2.0685209998427974</v>
      </c>
      <c r="AJ76">
        <v>12566.113000000361</v>
      </c>
      <c r="AK76">
        <v>0.41874669480006332</v>
      </c>
      <c r="AL76">
        <v>37224082.995499998</v>
      </c>
      <c r="AM76">
        <v>3830.2896023499998</v>
      </c>
    </row>
    <row r="77" spans="1:39" ht="15" x14ac:dyDescent="0.25">
      <c r="A77" t="s">
        <v>218</v>
      </c>
      <c r="B77">
        <v>2056438.65</v>
      </c>
      <c r="C77">
        <v>0.21258388122323563</v>
      </c>
      <c r="D77">
        <v>2020314.35</v>
      </c>
      <c r="E77">
        <v>1.3984796936800048E-2</v>
      </c>
      <c r="F77">
        <v>0.60367715191763327</v>
      </c>
      <c r="G77">
        <v>41.823529411764703</v>
      </c>
      <c r="H77">
        <v>597.08499999999992</v>
      </c>
      <c r="I77">
        <v>176.48899999999998</v>
      </c>
      <c r="J77">
        <v>-299.25800000000004</v>
      </c>
      <c r="K77">
        <v>12048.516249737877</v>
      </c>
      <c r="L77">
        <v>3767.5588609500001</v>
      </c>
      <c r="M77">
        <v>5257.5759994119671</v>
      </c>
      <c r="N77">
        <v>0.93265259456728944</v>
      </c>
      <c r="O77">
        <v>0.18441054995881603</v>
      </c>
      <c r="P77">
        <v>3.2263384458272218E-2</v>
      </c>
      <c r="Q77">
        <v>8633.9206819030369</v>
      </c>
      <c r="R77">
        <v>244.59449999999998</v>
      </c>
      <c r="S77">
        <v>55937.036722412005</v>
      </c>
      <c r="T77">
        <v>11.447109399434575</v>
      </c>
      <c r="U77">
        <v>15.403285278082707</v>
      </c>
      <c r="V77">
        <v>32.2545</v>
      </c>
      <c r="W77">
        <v>116.80723188857368</v>
      </c>
      <c r="X77">
        <v>0.11162191643679793</v>
      </c>
      <c r="Y77">
        <v>0.16698235220559324</v>
      </c>
      <c r="Z77">
        <v>0.28659730169755726</v>
      </c>
      <c r="AA77">
        <v>188.51025988242031</v>
      </c>
      <c r="AB77">
        <v>6.3149316222287766</v>
      </c>
      <c r="AC77">
        <v>1.4122610917549197</v>
      </c>
      <c r="AD77">
        <v>3.028948337389568</v>
      </c>
      <c r="AE77">
        <v>0.91824328611660955</v>
      </c>
      <c r="AF77">
        <v>18.25</v>
      </c>
      <c r="AG77">
        <v>0.12612007783415652</v>
      </c>
      <c r="AH77">
        <v>103.58750000000001</v>
      </c>
      <c r="AI77">
        <v>3.9257205018397219</v>
      </c>
      <c r="AJ77">
        <v>162888.05350000039</v>
      </c>
      <c r="AK77">
        <v>0.75493371893997019</v>
      </c>
      <c r="AL77">
        <v>45393494.158</v>
      </c>
      <c r="AM77">
        <v>3767.5588609500001</v>
      </c>
    </row>
    <row r="78" spans="1:39" ht="15" x14ac:dyDescent="0.25">
      <c r="A78" t="s">
        <v>219</v>
      </c>
      <c r="B78">
        <v>1559735.2105263157</v>
      </c>
      <c r="C78">
        <v>0.28895955648466048</v>
      </c>
      <c r="D78">
        <v>1480827.6842105263</v>
      </c>
      <c r="E78">
        <v>7.5372457197380631E-3</v>
      </c>
      <c r="F78">
        <v>0.62164866032544375</v>
      </c>
      <c r="G78">
        <v>23.105263157894736</v>
      </c>
      <c r="H78">
        <v>204.61449999999999</v>
      </c>
      <c r="I78">
        <v>34.024500000000003</v>
      </c>
      <c r="J78">
        <v>-144.42250000000007</v>
      </c>
      <c r="K78">
        <v>11558.698858773225</v>
      </c>
      <c r="L78">
        <v>1951.5736675999997</v>
      </c>
      <c r="M78">
        <v>2695.4363806765136</v>
      </c>
      <c r="N78">
        <v>0.89916438601981874</v>
      </c>
      <c r="O78">
        <v>0.18406520740862242</v>
      </c>
      <c r="P78">
        <v>1.0963525874128266E-2</v>
      </c>
      <c r="Q78">
        <v>8368.8312906269985</v>
      </c>
      <c r="R78">
        <v>123.59499999999998</v>
      </c>
      <c r="S78">
        <v>56477.212051458402</v>
      </c>
      <c r="T78">
        <v>12.247259193333065</v>
      </c>
      <c r="U78">
        <v>15.790069724503422</v>
      </c>
      <c r="V78">
        <v>18.738499999999998</v>
      </c>
      <c r="W78">
        <v>104.14780625983936</v>
      </c>
      <c r="X78">
        <v>0.11065449858391975</v>
      </c>
      <c r="Y78">
        <v>0.17976324439440305</v>
      </c>
      <c r="Z78">
        <v>0.29714285911485355</v>
      </c>
      <c r="AA78">
        <v>197.93142140262395</v>
      </c>
      <c r="AB78">
        <v>5.7066327208854251</v>
      </c>
      <c r="AC78">
        <v>1.2737086539413673</v>
      </c>
      <c r="AD78">
        <v>2.7889716130426874</v>
      </c>
      <c r="AE78">
        <v>1.0568725903999909</v>
      </c>
      <c r="AF78">
        <v>19.25</v>
      </c>
      <c r="AG78">
        <v>9.7037712959236716E-2</v>
      </c>
      <c r="AH78">
        <v>61.32950000000001</v>
      </c>
      <c r="AI78">
        <v>3.2796271660058895</v>
      </c>
      <c r="AJ78">
        <v>79812.129473684123</v>
      </c>
      <c r="AK78">
        <v>0.73148233672481555</v>
      </c>
      <c r="AL78">
        <v>23744897.183684215</v>
      </c>
      <c r="AM78">
        <v>1951.5736675999997</v>
      </c>
    </row>
    <row r="79" spans="1:39" ht="15" x14ac:dyDescent="0.25">
      <c r="A79" t="s">
        <v>220</v>
      </c>
      <c r="B79">
        <v>1858966.4</v>
      </c>
      <c r="C79">
        <v>0.30302361746590467</v>
      </c>
      <c r="D79">
        <v>1770337.9</v>
      </c>
      <c r="E79">
        <v>2.9679252315100361E-3</v>
      </c>
      <c r="F79">
        <v>0.68934337235212573</v>
      </c>
      <c r="G79">
        <v>78.55</v>
      </c>
      <c r="H79">
        <v>73.50500000000001</v>
      </c>
      <c r="I79">
        <v>0</v>
      </c>
      <c r="J79">
        <v>-15.265500000000003</v>
      </c>
      <c r="K79">
        <v>9494.5161798719928</v>
      </c>
      <c r="L79">
        <v>2585.5249158500001</v>
      </c>
      <c r="M79">
        <v>3122.8077648074045</v>
      </c>
      <c r="N79">
        <v>0.45848090381302364</v>
      </c>
      <c r="O79">
        <v>0.1452387173869284</v>
      </c>
      <c r="P79">
        <v>5.3254500336050205E-3</v>
      </c>
      <c r="Q79">
        <v>7860.9731997108656</v>
      </c>
      <c r="R79">
        <v>158.4845</v>
      </c>
      <c r="S79">
        <v>53077.918339017378</v>
      </c>
      <c r="T79">
        <v>12.976347844741912</v>
      </c>
      <c r="U79">
        <v>16.314055417722237</v>
      </c>
      <c r="V79">
        <v>17.241</v>
      </c>
      <c r="W79">
        <v>149.96374432167508</v>
      </c>
      <c r="X79">
        <v>0.11608556471656838</v>
      </c>
      <c r="Y79">
        <v>0.16481132946873231</v>
      </c>
      <c r="Z79">
        <v>0.28865497018303032</v>
      </c>
      <c r="AA79">
        <v>165.99308224376784</v>
      </c>
      <c r="AB79">
        <v>5.0306193239771035</v>
      </c>
      <c r="AC79">
        <v>1.2192756919166059</v>
      </c>
      <c r="AD79">
        <v>2.5287253997018726</v>
      </c>
      <c r="AE79">
        <v>1.2704845595778338</v>
      </c>
      <c r="AF79">
        <v>128.05000000000001</v>
      </c>
      <c r="AG79">
        <v>2.1579625705310194E-2</v>
      </c>
      <c r="AH79">
        <v>14.871</v>
      </c>
      <c r="AI79">
        <v>3.0322753574541594</v>
      </c>
      <c r="AJ79">
        <v>5307.9955000001937</v>
      </c>
      <c r="AK79">
        <v>0.52779707967013434</v>
      </c>
      <c r="AL79">
        <v>24548308.147</v>
      </c>
      <c r="AM79">
        <v>2585.5249158500001</v>
      </c>
    </row>
    <row r="80" spans="1:39" ht="15" x14ac:dyDescent="0.25">
      <c r="A80" t="s">
        <v>222</v>
      </c>
      <c r="B80">
        <v>941084.31578947371</v>
      </c>
      <c r="C80">
        <v>0.30589737398793204</v>
      </c>
      <c r="D80">
        <v>1034286.95</v>
      </c>
      <c r="E80">
        <v>2.5759131622611121E-3</v>
      </c>
      <c r="F80">
        <v>0.71728327489212063</v>
      </c>
      <c r="G80">
        <v>38.799999999999997</v>
      </c>
      <c r="H80">
        <v>64.233999999999995</v>
      </c>
      <c r="I80">
        <v>0.05</v>
      </c>
      <c r="J80">
        <v>71.337000000000018</v>
      </c>
      <c r="K80">
        <v>9339.4000824172563</v>
      </c>
      <c r="L80">
        <v>2114.4349232</v>
      </c>
      <c r="M80">
        <v>2544.9209290625918</v>
      </c>
      <c r="N80">
        <v>0.44093503454294447</v>
      </c>
      <c r="O80">
        <v>0.1415237457141145</v>
      </c>
      <c r="P80">
        <v>1.1343475099106328E-2</v>
      </c>
      <c r="Q80">
        <v>7759.5942060462803</v>
      </c>
      <c r="R80">
        <v>125.31799999999998</v>
      </c>
      <c r="S80">
        <v>53049.326856477113</v>
      </c>
      <c r="T80">
        <v>13.106257680460907</v>
      </c>
      <c r="U80">
        <v>16.872555604143059</v>
      </c>
      <c r="V80">
        <v>14.207999999999998</v>
      </c>
      <c r="W80">
        <v>148.82002556306307</v>
      </c>
      <c r="X80">
        <v>0.11274490184248954</v>
      </c>
      <c r="Y80">
        <v>0.17275161290554314</v>
      </c>
      <c r="Z80">
        <v>0.29257926005064566</v>
      </c>
      <c r="AA80">
        <v>164.06813763508123</v>
      </c>
      <c r="AB80">
        <v>5.3003498818430312</v>
      </c>
      <c r="AC80">
        <v>1.2172437443681583</v>
      </c>
      <c r="AD80">
        <v>2.723197698317207</v>
      </c>
      <c r="AE80">
        <v>1.235295384961653</v>
      </c>
      <c r="AF80">
        <v>70.099999999999994</v>
      </c>
      <c r="AG80">
        <v>2.430774599510091E-2</v>
      </c>
      <c r="AH80">
        <v>22.204500000000003</v>
      </c>
      <c r="AI80">
        <v>2.4422166044868523</v>
      </c>
      <c r="AJ80">
        <v>37720.082999999984</v>
      </c>
      <c r="AK80">
        <v>0.50115622410290228</v>
      </c>
      <c r="AL80">
        <v>19747553.696000002</v>
      </c>
      <c r="AM80">
        <v>2114.4349232</v>
      </c>
    </row>
    <row r="81" spans="1:39" ht="15" x14ac:dyDescent="0.25">
      <c r="A81" t="s">
        <v>224</v>
      </c>
      <c r="B81">
        <v>3938662.8</v>
      </c>
      <c r="C81">
        <v>0.17806550028589974</v>
      </c>
      <c r="D81">
        <v>3923850.3</v>
      </c>
      <c r="E81">
        <v>9.1942208257869418E-3</v>
      </c>
      <c r="F81">
        <v>0.60160990733769915</v>
      </c>
      <c r="G81">
        <v>72.055555555555557</v>
      </c>
      <c r="H81">
        <v>1039.9825000000001</v>
      </c>
      <c r="I81">
        <v>340.57850000000002</v>
      </c>
      <c r="J81">
        <v>-333.02800000000013</v>
      </c>
      <c r="K81">
        <v>12097.224444740576</v>
      </c>
      <c r="L81">
        <v>5300.6376994500006</v>
      </c>
      <c r="M81">
        <v>7283.1750262146033</v>
      </c>
      <c r="N81">
        <v>0.87143033047312113</v>
      </c>
      <c r="O81">
        <v>0.17958796703814961</v>
      </c>
      <c r="P81">
        <v>3.3066782854860401E-2</v>
      </c>
      <c r="Q81">
        <v>8804.2651343266771</v>
      </c>
      <c r="R81">
        <v>358.98750000000001</v>
      </c>
      <c r="S81">
        <v>53917.658422006345</v>
      </c>
      <c r="T81">
        <v>11.927295518646192</v>
      </c>
      <c r="U81">
        <v>14.765521639193567</v>
      </c>
      <c r="V81">
        <v>44.407500000000006</v>
      </c>
      <c r="W81">
        <v>119.36356920452627</v>
      </c>
      <c r="X81">
        <v>0.1168034631121135</v>
      </c>
      <c r="Y81">
        <v>0.15651027164122869</v>
      </c>
      <c r="Z81">
        <v>0.28239605196080891</v>
      </c>
      <c r="AA81">
        <v>185.8201608652108</v>
      </c>
      <c r="AB81">
        <v>6.1350867652349388</v>
      </c>
      <c r="AC81">
        <v>1.4142534856683027</v>
      </c>
      <c r="AD81">
        <v>3.1193105864079382</v>
      </c>
      <c r="AE81">
        <v>0.79940944369278777</v>
      </c>
      <c r="AF81">
        <v>17.350000000000001</v>
      </c>
      <c r="AG81">
        <v>0.14767633197742686</v>
      </c>
      <c r="AH81">
        <v>126.70049999999999</v>
      </c>
      <c r="AI81">
        <v>3.9523452224455329</v>
      </c>
      <c r="AJ81">
        <v>459129.01250000065</v>
      </c>
      <c r="AK81">
        <v>0.71107167609746724</v>
      </c>
      <c r="AL81">
        <v>64123003.950499997</v>
      </c>
      <c r="AM81">
        <v>5300.6376994500006</v>
      </c>
    </row>
    <row r="82" spans="1:39" ht="15" x14ac:dyDescent="0.25">
      <c r="A82" t="s">
        <v>225</v>
      </c>
      <c r="B82">
        <v>1518895.75</v>
      </c>
      <c r="C82">
        <v>0.2993769203595355</v>
      </c>
      <c r="D82">
        <v>1396031.3</v>
      </c>
      <c r="E82">
        <v>4.0593060964905494E-3</v>
      </c>
      <c r="F82">
        <v>0.76232009149820656</v>
      </c>
      <c r="G82">
        <v>83.4</v>
      </c>
      <c r="H82">
        <v>60.318000000000005</v>
      </c>
      <c r="I82">
        <v>0</v>
      </c>
      <c r="J82">
        <v>-26.957499999999982</v>
      </c>
      <c r="K82">
        <v>10279.365153800236</v>
      </c>
      <c r="L82">
        <v>3529.9329268000001</v>
      </c>
      <c r="M82">
        <v>4025.6760257792002</v>
      </c>
      <c r="N82">
        <v>0.13529817683616843</v>
      </c>
      <c r="O82">
        <v>0.10411954267164575</v>
      </c>
      <c r="P82">
        <v>7.8865050065517299E-3</v>
      </c>
      <c r="Q82">
        <v>9013.5096045083901</v>
      </c>
      <c r="R82">
        <v>205.13150000000002</v>
      </c>
      <c r="S82">
        <v>61726.469705530362</v>
      </c>
      <c r="T82">
        <v>12.432756548847937</v>
      </c>
      <c r="U82">
        <v>17.208146612295042</v>
      </c>
      <c r="V82">
        <v>20.046500000000002</v>
      </c>
      <c r="W82">
        <v>176.08724349886518</v>
      </c>
      <c r="X82">
        <v>0.11483070968562699</v>
      </c>
      <c r="Y82">
        <v>0.14655316698672813</v>
      </c>
      <c r="Z82">
        <v>0.26949347666727952</v>
      </c>
      <c r="AA82">
        <v>158.41084281080509</v>
      </c>
      <c r="AB82">
        <v>5.8328517919062319</v>
      </c>
      <c r="AC82">
        <v>1.1972492427075985</v>
      </c>
      <c r="AD82">
        <v>2.6869473799699253</v>
      </c>
      <c r="AE82">
        <v>1.017170596640987</v>
      </c>
      <c r="AF82">
        <v>46.9</v>
      </c>
      <c r="AG82">
        <v>8.9707848256837128E-2</v>
      </c>
      <c r="AH82">
        <v>83.308499999999995</v>
      </c>
      <c r="AI82">
        <v>2.3185658997444163</v>
      </c>
      <c r="AJ82">
        <v>30674.968947368208</v>
      </c>
      <c r="AK82">
        <v>0.34534438055317446</v>
      </c>
      <c r="AL82">
        <v>36285469.523000002</v>
      </c>
      <c r="AM82">
        <v>3529.9329268000001</v>
      </c>
    </row>
    <row r="83" spans="1:39" ht="15" x14ac:dyDescent="0.25">
      <c r="A83" t="s">
        <v>226</v>
      </c>
      <c r="B83">
        <v>1178893.3</v>
      </c>
      <c r="C83">
        <v>0.31155058934940721</v>
      </c>
      <c r="D83">
        <v>1388438.65</v>
      </c>
      <c r="E83">
        <v>6.8423920561402609E-3</v>
      </c>
      <c r="F83">
        <v>0.76353622121487363</v>
      </c>
      <c r="G83">
        <v>42.526315789473685</v>
      </c>
      <c r="H83">
        <v>33.197000000000003</v>
      </c>
      <c r="I83">
        <v>0</v>
      </c>
      <c r="J83">
        <v>-9.8605000000000054</v>
      </c>
      <c r="K83">
        <v>11128.772169094887</v>
      </c>
      <c r="L83">
        <v>2896.14075985</v>
      </c>
      <c r="M83">
        <v>3289.9528799921304</v>
      </c>
      <c r="N83">
        <v>9.5909300490762878E-2</v>
      </c>
      <c r="O83">
        <v>9.9100273725944529E-2</v>
      </c>
      <c r="P83">
        <v>8.1313547934112503E-3</v>
      </c>
      <c r="Q83">
        <v>9796.6420376443511</v>
      </c>
      <c r="R83">
        <v>172.37100000000001</v>
      </c>
      <c r="S83">
        <v>66076.238514599318</v>
      </c>
      <c r="T83">
        <v>13.439035568628132</v>
      </c>
      <c r="U83">
        <v>16.80178661056674</v>
      </c>
      <c r="V83">
        <v>17.338000000000001</v>
      </c>
      <c r="W83">
        <v>167.04007151055481</v>
      </c>
      <c r="X83">
        <v>0.11703250395973393</v>
      </c>
      <c r="Y83">
        <v>0.13882954697987929</v>
      </c>
      <c r="Z83">
        <v>0.2625906657307</v>
      </c>
      <c r="AA83">
        <v>179.06311985570048</v>
      </c>
      <c r="AB83">
        <v>5.8539001710400482</v>
      </c>
      <c r="AC83">
        <v>1.1729970747716896</v>
      </c>
      <c r="AD83">
        <v>2.6237378420800934</v>
      </c>
      <c r="AE83">
        <v>0.88698513213157315</v>
      </c>
      <c r="AF83">
        <v>24.5</v>
      </c>
      <c r="AG83">
        <v>8.8399910061202847E-2</v>
      </c>
      <c r="AH83">
        <v>84.170526315789459</v>
      </c>
      <c r="AI83">
        <v>6.0975951220243205</v>
      </c>
      <c r="AJ83">
        <v>14612.655000000028</v>
      </c>
      <c r="AK83">
        <v>0.28005218765594925</v>
      </c>
      <c r="AL83">
        <v>32230490.686000001</v>
      </c>
      <c r="AM83">
        <v>2896.14075985</v>
      </c>
    </row>
    <row r="84" spans="1:39" ht="15" x14ac:dyDescent="0.25">
      <c r="A84" t="s">
        <v>227</v>
      </c>
      <c r="B84">
        <v>1762727.9</v>
      </c>
      <c r="C84">
        <v>0.25463225911292986</v>
      </c>
      <c r="D84">
        <v>1748985.05</v>
      </c>
      <c r="E84">
        <v>4.6137695649446971E-3</v>
      </c>
      <c r="F84">
        <v>0.64802917351997913</v>
      </c>
      <c r="G84">
        <v>37.647058823529413</v>
      </c>
      <c r="H84">
        <v>304.88249999999999</v>
      </c>
      <c r="I84">
        <v>61.448</v>
      </c>
      <c r="J84">
        <v>-281.41250000000002</v>
      </c>
      <c r="K84">
        <v>11199.535874681053</v>
      </c>
      <c r="L84">
        <v>3233.8468485000003</v>
      </c>
      <c r="M84">
        <v>4397.0715991636853</v>
      </c>
      <c r="N84">
        <v>0.87193365137495626</v>
      </c>
      <c r="O84">
        <v>0.17757545514759401</v>
      </c>
      <c r="P84">
        <v>1.1650528013556299E-2</v>
      </c>
      <c r="Q84">
        <v>8236.7509776025763</v>
      </c>
      <c r="R84">
        <v>206.50399999999999</v>
      </c>
      <c r="S84">
        <v>55016.460596404919</v>
      </c>
      <c r="T84">
        <v>11.29106457986286</v>
      </c>
      <c r="U84">
        <v>15.659971954538408</v>
      </c>
      <c r="V84">
        <v>26.855499999999999</v>
      </c>
      <c r="W84">
        <v>120.41655707396993</v>
      </c>
      <c r="X84">
        <v>0.11153360290607489</v>
      </c>
      <c r="Y84">
        <v>0.16505637337426157</v>
      </c>
      <c r="Z84">
        <v>0.28305800387172481</v>
      </c>
      <c r="AA84">
        <v>181.63095765417788</v>
      </c>
      <c r="AB84">
        <v>6.4089128563127602</v>
      </c>
      <c r="AC84">
        <v>1.3832922022988365</v>
      </c>
      <c r="AD84">
        <v>2.9054674073283353</v>
      </c>
      <c r="AE84">
        <v>1.0387245464480876</v>
      </c>
      <c r="AF84">
        <v>16.7</v>
      </c>
      <c r="AG84">
        <v>8.287879093978455E-2</v>
      </c>
      <c r="AH84">
        <v>106.07300000000001</v>
      </c>
      <c r="AI84">
        <v>3.7726528009451727</v>
      </c>
      <c r="AJ84">
        <v>125638.36999999988</v>
      </c>
      <c r="AK84">
        <v>0.73003611815910618</v>
      </c>
      <c r="AL84">
        <v>36217583.792999998</v>
      </c>
      <c r="AM84">
        <v>3233.8468485000003</v>
      </c>
    </row>
    <row r="85" spans="1:39" ht="15" x14ac:dyDescent="0.25">
      <c r="A85" t="s">
        <v>229</v>
      </c>
      <c r="B85">
        <v>2924681.85</v>
      </c>
      <c r="C85">
        <v>0.20817254703000415</v>
      </c>
      <c r="D85">
        <v>2638580.2999999998</v>
      </c>
      <c r="E85">
        <v>1.1325993514663757E-2</v>
      </c>
      <c r="F85">
        <v>0.60038482737740384</v>
      </c>
      <c r="G85">
        <v>44.263157894736842</v>
      </c>
      <c r="H85">
        <v>717.09849999999983</v>
      </c>
      <c r="I85">
        <v>207.65900000000002</v>
      </c>
      <c r="J85">
        <v>-262.4135</v>
      </c>
      <c r="K85">
        <v>12258.004795813193</v>
      </c>
      <c r="L85">
        <v>3928.8289072500002</v>
      </c>
      <c r="M85">
        <v>5373.5875927514126</v>
      </c>
      <c r="N85">
        <v>0.84568630340933781</v>
      </c>
      <c r="O85">
        <v>0.17803811058283134</v>
      </c>
      <c r="P85">
        <v>3.9197214280779755E-2</v>
      </c>
      <c r="Q85">
        <v>8962.2812982454925</v>
      </c>
      <c r="R85">
        <v>262.44</v>
      </c>
      <c r="S85">
        <v>56950.470626238384</v>
      </c>
      <c r="T85">
        <v>11.322016460905349</v>
      </c>
      <c r="U85">
        <v>14.970389068930039</v>
      </c>
      <c r="V85">
        <v>33.3005</v>
      </c>
      <c r="W85">
        <v>117.98107857990119</v>
      </c>
      <c r="X85">
        <v>0.11557402958846896</v>
      </c>
      <c r="Y85">
        <v>0.15357734597357095</v>
      </c>
      <c r="Z85">
        <v>0.27884815188042283</v>
      </c>
      <c r="AA85">
        <v>187.16568406505277</v>
      </c>
      <c r="AB85">
        <v>6.2799791586757694</v>
      </c>
      <c r="AC85">
        <v>1.358875848168325</v>
      </c>
      <c r="AD85">
        <v>2.9517392588577329</v>
      </c>
      <c r="AE85">
        <v>0.86551928284933199</v>
      </c>
      <c r="AF85">
        <v>15.6</v>
      </c>
      <c r="AG85">
        <v>0.14339811409277781</v>
      </c>
      <c r="AH85">
        <v>117.86500000000001</v>
      </c>
      <c r="AI85">
        <v>3.7173921858564789</v>
      </c>
      <c r="AJ85">
        <v>138576.62249999959</v>
      </c>
      <c r="AK85">
        <v>0.71554139632666292</v>
      </c>
      <c r="AL85">
        <v>48159603.586999997</v>
      </c>
      <c r="AM85">
        <v>3928.8289072500002</v>
      </c>
    </row>
    <row r="86" spans="1:39" ht="15" x14ac:dyDescent="0.25">
      <c r="A86" t="s">
        <v>230</v>
      </c>
      <c r="B86">
        <v>559725.19999999995</v>
      </c>
      <c r="C86">
        <v>0.27394761634743031</v>
      </c>
      <c r="D86">
        <v>750744.65</v>
      </c>
      <c r="E86">
        <v>6.1075808171381848E-3</v>
      </c>
      <c r="F86">
        <v>0.77827998942907617</v>
      </c>
      <c r="G86">
        <v>38.421052631578945</v>
      </c>
      <c r="H86">
        <v>37.733500000000006</v>
      </c>
      <c r="I86">
        <v>0</v>
      </c>
      <c r="J86">
        <v>-8.0320000000000018</v>
      </c>
      <c r="K86">
        <v>10945.497519914312</v>
      </c>
      <c r="L86">
        <v>2913.2229350000002</v>
      </c>
      <c r="M86">
        <v>3296.1990676371524</v>
      </c>
      <c r="N86">
        <v>0.10553550916280978</v>
      </c>
      <c r="O86">
        <v>9.6674419580594168E-2</v>
      </c>
      <c r="P86">
        <v>1.0663771205687012E-2</v>
      </c>
      <c r="Q86">
        <v>9673.7708359518583</v>
      </c>
      <c r="R86">
        <v>171.50399999999999</v>
      </c>
      <c r="S86">
        <v>64683.39723563299</v>
      </c>
      <c r="T86">
        <v>12.885996828062318</v>
      </c>
      <c r="U86">
        <v>16.986326470519636</v>
      </c>
      <c r="V86">
        <v>18.315000000000001</v>
      </c>
      <c r="W86">
        <v>159.06213131313132</v>
      </c>
      <c r="X86">
        <v>0.11720625866898189</v>
      </c>
      <c r="Y86">
        <v>0.14080804445016065</v>
      </c>
      <c r="Z86">
        <v>0.26487368035880232</v>
      </c>
      <c r="AA86">
        <v>176.16200731991009</v>
      </c>
      <c r="AB86">
        <v>5.9156559645845128</v>
      </c>
      <c r="AC86">
        <v>1.1869660679517817</v>
      </c>
      <c r="AD86">
        <v>2.7823811796666869</v>
      </c>
      <c r="AE86">
        <v>0.91379893741554741</v>
      </c>
      <c r="AF86">
        <v>28.1</v>
      </c>
      <c r="AG86">
        <v>7.8883677429599453E-2</v>
      </c>
      <c r="AH86">
        <v>78.943157894736842</v>
      </c>
      <c r="AI86">
        <v>5.5190249003116598</v>
      </c>
      <c r="AJ86">
        <v>2660.7442105262307</v>
      </c>
      <c r="AK86">
        <v>0.28905576664660199</v>
      </c>
      <c r="AL86">
        <v>31886674.409999996</v>
      </c>
      <c r="AM86">
        <v>2913.2229350000002</v>
      </c>
    </row>
    <row r="87" spans="1:39" ht="15" x14ac:dyDescent="0.25">
      <c r="A87" t="s">
        <v>231</v>
      </c>
      <c r="B87">
        <v>1370990.25</v>
      </c>
      <c r="C87">
        <v>0.39565121525565011</v>
      </c>
      <c r="D87">
        <v>1281980.6499999999</v>
      </c>
      <c r="E87">
        <v>6.5028034145916784E-3</v>
      </c>
      <c r="F87">
        <v>0.6913019966011712</v>
      </c>
      <c r="G87">
        <v>57.1</v>
      </c>
      <c r="H87">
        <v>77.354499999999987</v>
      </c>
      <c r="I87">
        <v>0.05</v>
      </c>
      <c r="J87">
        <v>-8.8784999999999741</v>
      </c>
      <c r="K87">
        <v>9984.265795399333</v>
      </c>
      <c r="L87">
        <v>2398.3555863000001</v>
      </c>
      <c r="M87">
        <v>2880.4588175085983</v>
      </c>
      <c r="N87">
        <v>0.44512305954470888</v>
      </c>
      <c r="O87">
        <v>0.13930037064079037</v>
      </c>
      <c r="P87">
        <v>7.1295123407364271E-3</v>
      </c>
      <c r="Q87">
        <v>8313.1963213456074</v>
      </c>
      <c r="R87">
        <v>150.52100000000002</v>
      </c>
      <c r="S87">
        <v>54878.63946957569</v>
      </c>
      <c r="T87">
        <v>12.665010197912585</v>
      </c>
      <c r="U87">
        <v>15.933694210774577</v>
      </c>
      <c r="V87">
        <v>16.2255</v>
      </c>
      <c r="W87">
        <v>147.81397099010812</v>
      </c>
      <c r="X87">
        <v>0.11435053687278619</v>
      </c>
      <c r="Y87">
        <v>0.15653813438769584</v>
      </c>
      <c r="Z87">
        <v>0.28791898264985477</v>
      </c>
      <c r="AA87">
        <v>168.63652425450189</v>
      </c>
      <c r="AB87">
        <v>5.4808317312619454</v>
      </c>
      <c r="AC87">
        <v>1.2695798322340432</v>
      </c>
      <c r="AD87">
        <v>2.6025917408651029</v>
      </c>
      <c r="AE87">
        <v>1.2478940905329754</v>
      </c>
      <c r="AF87">
        <v>86.55</v>
      </c>
      <c r="AG87">
        <v>2.4805292643544693E-2</v>
      </c>
      <c r="AH87">
        <v>22.501999999999999</v>
      </c>
      <c r="AI87">
        <v>2.9925639549542886</v>
      </c>
      <c r="AJ87">
        <v>9376.9729999999981</v>
      </c>
      <c r="AK87">
        <v>0.4994753285489677</v>
      </c>
      <c r="AL87">
        <v>23945819.645499997</v>
      </c>
      <c r="AM87">
        <v>2398.3555863000001</v>
      </c>
    </row>
    <row r="88" spans="1:39" ht="15" x14ac:dyDescent="0.25">
      <c r="A88" t="s">
        <v>232</v>
      </c>
      <c r="B88">
        <v>2942206.35</v>
      </c>
      <c r="C88">
        <v>0.24025563493504504</v>
      </c>
      <c r="D88">
        <v>3145114.6842105263</v>
      </c>
      <c r="E88">
        <v>1.0586375015749673E-2</v>
      </c>
      <c r="F88">
        <v>0.60425739042818649</v>
      </c>
      <c r="G88">
        <v>47</v>
      </c>
      <c r="H88">
        <v>436.09999999999991</v>
      </c>
      <c r="I88">
        <v>139.0565</v>
      </c>
      <c r="J88">
        <v>-334.42499999999995</v>
      </c>
      <c r="K88">
        <v>11618.323784392189</v>
      </c>
      <c r="L88">
        <v>3564.6382047500001</v>
      </c>
      <c r="M88">
        <v>4932.8354021175719</v>
      </c>
      <c r="N88">
        <v>0.92570336343051829</v>
      </c>
      <c r="O88">
        <v>0.18014636454389812</v>
      </c>
      <c r="P88">
        <v>2.8582253386678705E-2</v>
      </c>
      <c r="Q88">
        <v>8395.8043317685551</v>
      </c>
      <c r="R88">
        <v>229.60050000000001</v>
      </c>
      <c r="S88">
        <v>54181.109042663229</v>
      </c>
      <c r="T88">
        <v>11.662213279152265</v>
      </c>
      <c r="U88">
        <v>15.525393911380856</v>
      </c>
      <c r="V88">
        <v>27.425999999999998</v>
      </c>
      <c r="W88">
        <v>129.97295284583973</v>
      </c>
      <c r="X88">
        <v>0.11201690544534776</v>
      </c>
      <c r="Y88">
        <v>0.17238562348611997</v>
      </c>
      <c r="Z88">
        <v>0.29066299500130988</v>
      </c>
      <c r="AA88">
        <v>188.6791902481923</v>
      </c>
      <c r="AB88">
        <v>6.637677592047436</v>
      </c>
      <c r="AC88">
        <v>1.4054418914049565</v>
      </c>
      <c r="AD88">
        <v>3.0274162955235866</v>
      </c>
      <c r="AE88">
        <v>1.071783394821433</v>
      </c>
      <c r="AF88">
        <v>18.649999999999999</v>
      </c>
      <c r="AG88">
        <v>8.2910391410523226E-2</v>
      </c>
      <c r="AH88">
        <v>104.04400000000001</v>
      </c>
      <c r="AI88">
        <v>3.6415659023153797</v>
      </c>
      <c r="AJ88">
        <v>208998.49349999987</v>
      </c>
      <c r="AK88">
        <v>0.74512805841139396</v>
      </c>
      <c r="AL88">
        <v>41415120.836999997</v>
      </c>
      <c r="AM88">
        <v>3564.6382047500001</v>
      </c>
    </row>
    <row r="89" spans="1:39" ht="15" x14ac:dyDescent="0.25">
      <c r="A89" t="s">
        <v>234</v>
      </c>
      <c r="B89">
        <v>847898.4</v>
      </c>
      <c r="C89">
        <v>0.22508300109641766</v>
      </c>
      <c r="D89">
        <v>830876.73684210528</v>
      </c>
      <c r="E89">
        <v>1.7348337331278098E-3</v>
      </c>
      <c r="F89">
        <v>0.67663966063594605</v>
      </c>
      <c r="G89">
        <v>30.833333333333332</v>
      </c>
      <c r="H89">
        <v>75.955000000000013</v>
      </c>
      <c r="I89">
        <v>1.05</v>
      </c>
      <c r="J89">
        <v>-39.795999999999964</v>
      </c>
      <c r="K89">
        <v>10088.539893101564</v>
      </c>
      <c r="L89">
        <v>1760.81030865</v>
      </c>
      <c r="M89">
        <v>2207.241058174835</v>
      </c>
      <c r="N89">
        <v>0.6174330385046044</v>
      </c>
      <c r="O89">
        <v>0.15179909439247252</v>
      </c>
      <c r="P89">
        <v>1.0512272281158764E-2</v>
      </c>
      <c r="Q89">
        <v>8048.0584470864433</v>
      </c>
      <c r="R89">
        <v>114.1925</v>
      </c>
      <c r="S89">
        <v>50215.531993125645</v>
      </c>
      <c r="T89">
        <v>12.169800993935677</v>
      </c>
      <c r="U89">
        <v>15.419666866475467</v>
      </c>
      <c r="V89">
        <v>12.472500000000002</v>
      </c>
      <c r="W89">
        <v>141.17541059530964</v>
      </c>
      <c r="X89">
        <v>0.11190183188189957</v>
      </c>
      <c r="Y89">
        <v>0.17789648753865703</v>
      </c>
      <c r="Z89">
        <v>0.29636061344660658</v>
      </c>
      <c r="AA89">
        <v>175.24769617948476</v>
      </c>
      <c r="AB89">
        <v>6.0212082052525133</v>
      </c>
      <c r="AC89">
        <v>1.5102406717654324</v>
      </c>
      <c r="AD89">
        <v>3.0356790609957724</v>
      </c>
      <c r="AE89">
        <v>1.1609958136429257</v>
      </c>
      <c r="AF89">
        <v>53.75</v>
      </c>
      <c r="AG89">
        <v>2.569672269161084E-2</v>
      </c>
      <c r="AH89">
        <v>60.504500000000029</v>
      </c>
      <c r="AI89">
        <v>1.8522906138668402</v>
      </c>
      <c r="AJ89">
        <v>93.842499999911524</v>
      </c>
      <c r="AK89">
        <v>0.58841390960059547</v>
      </c>
      <c r="AL89">
        <v>17764005.043000001</v>
      </c>
      <c r="AM89">
        <v>1760.81030865</v>
      </c>
    </row>
    <row r="90" spans="1:39" ht="15" x14ac:dyDescent="0.25">
      <c r="A90" t="s">
        <v>235</v>
      </c>
      <c r="B90">
        <v>1516279.1</v>
      </c>
      <c r="C90">
        <v>0.26718517868451175</v>
      </c>
      <c r="D90">
        <v>1569487.85</v>
      </c>
      <c r="E90">
        <v>5.510594585060963E-3</v>
      </c>
      <c r="F90">
        <v>0.69459943219194531</v>
      </c>
      <c r="G90">
        <v>44.888888888888886</v>
      </c>
      <c r="H90">
        <v>205.24099999999999</v>
      </c>
      <c r="I90">
        <v>21.988</v>
      </c>
      <c r="J90">
        <v>-96.796500000000009</v>
      </c>
      <c r="K90">
        <v>10448.192814183772</v>
      </c>
      <c r="L90">
        <v>3302.9867841500004</v>
      </c>
      <c r="M90">
        <v>4209.3924654816183</v>
      </c>
      <c r="N90">
        <v>0.64985546813272443</v>
      </c>
      <c r="O90">
        <v>0.1536203139639801</v>
      </c>
      <c r="P90">
        <v>1.6879767114886535E-2</v>
      </c>
      <c r="Q90">
        <v>8198.3904011078012</v>
      </c>
      <c r="R90">
        <v>208.30199999999999</v>
      </c>
      <c r="S90">
        <v>55506.231373198534</v>
      </c>
      <c r="T90">
        <v>11.052462290328465</v>
      </c>
      <c r="U90">
        <v>15.856721414820791</v>
      </c>
      <c r="V90">
        <v>24.460500000000003</v>
      </c>
      <c r="W90">
        <v>135.03349417019277</v>
      </c>
      <c r="X90">
        <v>0.11755556511282558</v>
      </c>
      <c r="Y90">
        <v>0.16286609645845759</v>
      </c>
      <c r="Z90">
        <v>0.28613132155475335</v>
      </c>
      <c r="AA90">
        <v>172.59204691208089</v>
      </c>
      <c r="AB90">
        <v>5.2126305742679504</v>
      </c>
      <c r="AC90">
        <v>1.2391032124605914</v>
      </c>
      <c r="AD90">
        <v>2.8392403054541187</v>
      </c>
      <c r="AE90">
        <v>1.1929330636829196</v>
      </c>
      <c r="AF90">
        <v>33.799999999999997</v>
      </c>
      <c r="AG90">
        <v>4.7103378994954405E-2</v>
      </c>
      <c r="AH90">
        <v>100.0925</v>
      </c>
      <c r="AI90">
        <v>2.4308047893480564</v>
      </c>
      <c r="AJ90">
        <v>92147.274500000058</v>
      </c>
      <c r="AK90">
        <v>0.62666538962028151</v>
      </c>
      <c r="AL90">
        <v>34510242.783500001</v>
      </c>
      <c r="AM90">
        <v>3302.9867841500004</v>
      </c>
    </row>
    <row r="91" spans="1:39" ht="15" x14ac:dyDescent="0.25">
      <c r="A91" t="s">
        <v>236</v>
      </c>
      <c r="B91">
        <v>1499976.7</v>
      </c>
      <c r="C91">
        <v>0.33083712137086985</v>
      </c>
      <c r="D91">
        <v>1223685.6000000001</v>
      </c>
      <c r="E91">
        <v>3.7619103642106879E-3</v>
      </c>
      <c r="F91">
        <v>0.73132965706403585</v>
      </c>
      <c r="G91">
        <v>46.789473684210527</v>
      </c>
      <c r="H91">
        <v>84.896500000000017</v>
      </c>
      <c r="I91">
        <v>0</v>
      </c>
      <c r="J91">
        <v>36.637999999999977</v>
      </c>
      <c r="K91">
        <v>11083.404841733267</v>
      </c>
      <c r="L91">
        <v>2704.4605973999996</v>
      </c>
      <c r="M91">
        <v>3262.9241297296039</v>
      </c>
      <c r="N91">
        <v>0.38312731388881432</v>
      </c>
      <c r="O91">
        <v>0.13409013814016535</v>
      </c>
      <c r="P91">
        <v>1.8569687056369466E-2</v>
      </c>
      <c r="Q91">
        <v>9186.4323189102106</v>
      </c>
      <c r="R91">
        <v>168.44049999999999</v>
      </c>
      <c r="S91">
        <v>61002.697033076969</v>
      </c>
      <c r="T91">
        <v>12.693206206345861</v>
      </c>
      <c r="U91">
        <v>16.055880844571227</v>
      </c>
      <c r="V91">
        <v>18.109500000000001</v>
      </c>
      <c r="W91">
        <v>149.33933004224301</v>
      </c>
      <c r="X91">
        <v>0.1195774979738686</v>
      </c>
      <c r="Y91">
        <v>0.14987482218349074</v>
      </c>
      <c r="Z91">
        <v>0.27692288557703887</v>
      </c>
      <c r="AA91">
        <v>175.17881401395346</v>
      </c>
      <c r="AB91">
        <v>5.7836580222819709</v>
      </c>
      <c r="AC91">
        <v>1.0995406755090402</v>
      </c>
      <c r="AD91">
        <v>2.8188134930836899</v>
      </c>
      <c r="AE91">
        <v>0.99161879466216674</v>
      </c>
      <c r="AF91">
        <v>35.85</v>
      </c>
      <c r="AG91">
        <v>6.8954619183673821E-2</v>
      </c>
      <c r="AH91">
        <v>57.145500000000013</v>
      </c>
      <c r="AI91">
        <v>2.4005998068707814</v>
      </c>
      <c r="AJ91">
        <v>6830.9620000001742</v>
      </c>
      <c r="AK91">
        <v>0.44533875341685203</v>
      </c>
      <c r="AL91">
        <v>29974631.679500002</v>
      </c>
      <c r="AM91">
        <v>2704.4605973999996</v>
      </c>
    </row>
    <row r="92" spans="1:39" ht="15" x14ac:dyDescent="0.25">
      <c r="A92" t="s">
        <v>238</v>
      </c>
      <c r="B92">
        <v>2123255</v>
      </c>
      <c r="C92">
        <v>0.34753402733644623</v>
      </c>
      <c r="D92">
        <v>1781652.1</v>
      </c>
      <c r="E92">
        <v>5.1449990121289159E-3</v>
      </c>
      <c r="F92">
        <v>0.75984553317742598</v>
      </c>
      <c r="G92">
        <v>56.5</v>
      </c>
      <c r="H92">
        <v>81.602999999999994</v>
      </c>
      <c r="I92">
        <v>0</v>
      </c>
      <c r="J92">
        <v>-30.114500000000014</v>
      </c>
      <c r="K92">
        <v>11367.402693200522</v>
      </c>
      <c r="L92">
        <v>3858.0092193999999</v>
      </c>
      <c r="M92">
        <v>4524.2638028610945</v>
      </c>
      <c r="N92">
        <v>0.23820130889757721</v>
      </c>
      <c r="O92">
        <v>0.11628081420701437</v>
      </c>
      <c r="P92">
        <v>2.6348224594395592E-2</v>
      </c>
      <c r="Q92">
        <v>9693.4100887897475</v>
      </c>
      <c r="R92">
        <v>232.91050000000001</v>
      </c>
      <c r="S92">
        <v>64682.495782543076</v>
      </c>
      <c r="T92">
        <v>12.559116055308799</v>
      </c>
      <c r="U92">
        <v>16.564342180365418</v>
      </c>
      <c r="V92">
        <v>25.223499999999998</v>
      </c>
      <c r="W92">
        <v>152.95296923107418</v>
      </c>
      <c r="X92">
        <v>0.12058247365579215</v>
      </c>
      <c r="Y92">
        <v>0.14121685793386371</v>
      </c>
      <c r="Z92">
        <v>0.27079703085102325</v>
      </c>
      <c r="AA92">
        <v>167.12567630936752</v>
      </c>
      <c r="AB92">
        <v>6.2482620029951654</v>
      </c>
      <c r="AC92">
        <v>1.2465746114442864</v>
      </c>
      <c r="AD92">
        <v>3.1925135202747517</v>
      </c>
      <c r="AE92">
        <v>0.95708992433121343</v>
      </c>
      <c r="AF92">
        <v>29.05</v>
      </c>
      <c r="AG92">
        <v>0.10150468363870853</v>
      </c>
      <c r="AH92">
        <v>93.844999999999999</v>
      </c>
      <c r="AI92">
        <v>2.7655594923382476</v>
      </c>
      <c r="AJ92">
        <v>-1692.0445000003092</v>
      </c>
      <c r="AK92">
        <v>0.39132898535896465</v>
      </c>
      <c r="AL92">
        <v>43855544.391000003</v>
      </c>
      <c r="AM92">
        <v>3858.0092193999999</v>
      </c>
    </row>
    <row r="93" spans="1:39" ht="15" x14ac:dyDescent="0.25">
      <c r="A93" t="s">
        <v>239</v>
      </c>
      <c r="B93">
        <v>3051178.7</v>
      </c>
      <c r="C93">
        <v>0.28729256351759708</v>
      </c>
      <c r="D93">
        <v>2777746.25</v>
      </c>
      <c r="E93">
        <v>2.514732931040888E-3</v>
      </c>
      <c r="F93">
        <v>0.77173059584423465</v>
      </c>
      <c r="G93">
        <v>99.85</v>
      </c>
      <c r="H93">
        <v>127.57000000000002</v>
      </c>
      <c r="I93">
        <v>0</v>
      </c>
      <c r="J93">
        <v>-39.284499999999994</v>
      </c>
      <c r="K93">
        <v>10703.627804987143</v>
      </c>
      <c r="L93">
        <v>5957.6590298000001</v>
      </c>
      <c r="M93">
        <v>7017.7280169849746</v>
      </c>
      <c r="N93">
        <v>0.2419146550584623</v>
      </c>
      <c r="O93">
        <v>0.12535580320464751</v>
      </c>
      <c r="P93">
        <v>1.5796601874874219E-2</v>
      </c>
      <c r="Q93">
        <v>9086.7820311162304</v>
      </c>
      <c r="R93">
        <v>353.04700000000003</v>
      </c>
      <c r="S93">
        <v>62565.105535594412</v>
      </c>
      <c r="T93">
        <v>12.360252317680082</v>
      </c>
      <c r="U93">
        <v>16.874974237990976</v>
      </c>
      <c r="V93">
        <v>33.223500000000001</v>
      </c>
      <c r="W93">
        <v>179.32063237768446</v>
      </c>
      <c r="X93">
        <v>0.11423345256661126</v>
      </c>
      <c r="Y93">
        <v>0.16042898970417152</v>
      </c>
      <c r="Z93">
        <v>0.2838701594399633</v>
      </c>
      <c r="AA93">
        <v>150.91211925738261</v>
      </c>
      <c r="AB93">
        <v>6.3455096406844342</v>
      </c>
      <c r="AC93">
        <v>1.1414074174134878</v>
      </c>
      <c r="AD93">
        <v>3.2500355629032889</v>
      </c>
      <c r="AE93">
        <v>0.87769437779071136</v>
      </c>
      <c r="AF93">
        <v>30.75</v>
      </c>
      <c r="AG93">
        <v>0.10924579276372223</v>
      </c>
      <c r="AH93">
        <v>111.02350000000001</v>
      </c>
      <c r="AI93">
        <v>2.8043750925649853</v>
      </c>
      <c r="AJ93">
        <v>-49191.960499999579</v>
      </c>
      <c r="AK93">
        <v>0.36880243660745837</v>
      </c>
      <c r="AL93">
        <v>63768564.844000004</v>
      </c>
      <c r="AM93">
        <v>5957.6590298000001</v>
      </c>
    </row>
    <row r="94" spans="1:39" ht="15" x14ac:dyDescent="0.25">
      <c r="A94" t="s">
        <v>240</v>
      </c>
      <c r="B94">
        <v>1805920.95</v>
      </c>
      <c r="C94">
        <v>0.31076545119576371</v>
      </c>
      <c r="D94">
        <v>1472583.75</v>
      </c>
      <c r="E94">
        <v>5.6702159045710085E-3</v>
      </c>
      <c r="F94">
        <v>0.73510184181976423</v>
      </c>
      <c r="G94">
        <v>74.05263157894737</v>
      </c>
      <c r="H94">
        <v>104.94199999999998</v>
      </c>
      <c r="I94">
        <v>0</v>
      </c>
      <c r="J94">
        <v>25.91749999999999</v>
      </c>
      <c r="K94">
        <v>10349.502599316927</v>
      </c>
      <c r="L94">
        <v>3552.2623563499997</v>
      </c>
      <c r="M94">
        <v>4239.1156819586586</v>
      </c>
      <c r="N94">
        <v>0.37932354475206365</v>
      </c>
      <c r="O94">
        <v>0.12801529534751366</v>
      </c>
      <c r="P94">
        <v>1.731564525070781E-2</v>
      </c>
      <c r="Q94">
        <v>8672.5985438343432</v>
      </c>
      <c r="R94">
        <v>213.02699999999999</v>
      </c>
      <c r="S94">
        <v>59999.849692761956</v>
      </c>
      <c r="T94">
        <v>11.68513850356997</v>
      </c>
      <c r="U94">
        <v>16.675174303492046</v>
      </c>
      <c r="V94">
        <v>23.756</v>
      </c>
      <c r="W94">
        <v>149.53116502567769</v>
      </c>
      <c r="X94">
        <v>0.11959721244924978</v>
      </c>
      <c r="Y94">
        <v>0.15243027229743997</v>
      </c>
      <c r="Z94">
        <v>0.27813120085407017</v>
      </c>
      <c r="AA94">
        <v>165.38192877275091</v>
      </c>
      <c r="AB94">
        <v>5.6738856675971947</v>
      </c>
      <c r="AC94">
        <v>1.0975768324028052</v>
      </c>
      <c r="AD94">
        <v>2.9981156388302579</v>
      </c>
      <c r="AE94">
        <v>1.0047849148477439</v>
      </c>
      <c r="AF94">
        <v>40.450000000000003</v>
      </c>
      <c r="AG94">
        <v>7.0421922686827079E-2</v>
      </c>
      <c r="AH94">
        <v>66.811999999999998</v>
      </c>
      <c r="AI94">
        <v>2.2020536210787398</v>
      </c>
      <c r="AJ94">
        <v>20660.605500000063</v>
      </c>
      <c r="AK94">
        <v>0.45861039557854399</v>
      </c>
      <c r="AL94">
        <v>36764148.490499996</v>
      </c>
      <c r="AM94">
        <v>3552.2623563499997</v>
      </c>
    </row>
    <row r="95" spans="1:39" ht="15" x14ac:dyDescent="0.25">
      <c r="A95" t="s">
        <v>241</v>
      </c>
      <c r="B95">
        <v>3159509.25</v>
      </c>
      <c r="C95">
        <v>0.1831795255499642</v>
      </c>
      <c r="D95">
        <v>2962099.8</v>
      </c>
      <c r="E95">
        <v>7.4741287905100238E-3</v>
      </c>
      <c r="F95">
        <v>0.62371735794644478</v>
      </c>
      <c r="G95">
        <v>59.111111111111114</v>
      </c>
      <c r="H95">
        <v>760.39400000000001</v>
      </c>
      <c r="I95">
        <v>240.929</v>
      </c>
      <c r="J95">
        <v>-362.02199999999999</v>
      </c>
      <c r="K95">
        <v>12006.25452967477</v>
      </c>
      <c r="L95">
        <v>4842.5130225499997</v>
      </c>
      <c r="M95">
        <v>6623.9965286083025</v>
      </c>
      <c r="N95">
        <v>0.87836070626820528</v>
      </c>
      <c r="O95">
        <v>0.18038498166805511</v>
      </c>
      <c r="P95">
        <v>2.3920988959778049E-2</v>
      </c>
      <c r="Q95">
        <v>8777.2455285714459</v>
      </c>
      <c r="R95">
        <v>316.80349999999999</v>
      </c>
      <c r="S95">
        <v>56174.242664206678</v>
      </c>
      <c r="T95">
        <v>11.659909060348134</v>
      </c>
      <c r="U95">
        <v>15.285541424100428</v>
      </c>
      <c r="V95">
        <v>42.8065</v>
      </c>
      <c r="W95">
        <v>113.12564733276488</v>
      </c>
      <c r="X95">
        <v>0.11587645268836276</v>
      </c>
      <c r="Y95">
        <v>0.16078025875424512</v>
      </c>
      <c r="Z95">
        <v>0.28539904115921522</v>
      </c>
      <c r="AA95">
        <v>181.54162846981234</v>
      </c>
      <c r="AB95">
        <v>6.4056268722606777</v>
      </c>
      <c r="AC95">
        <v>1.4611877800890598</v>
      </c>
      <c r="AD95">
        <v>3.255633453290725</v>
      </c>
      <c r="AE95">
        <v>0.85417693770411274</v>
      </c>
      <c r="AF95">
        <v>19.25</v>
      </c>
      <c r="AG95">
        <v>0.14226255291581952</v>
      </c>
      <c r="AH95">
        <v>106.70399999999999</v>
      </c>
      <c r="AI95">
        <v>4.0342553224201065</v>
      </c>
      <c r="AJ95">
        <v>225905.25999999978</v>
      </c>
      <c r="AK95">
        <v>0.70369144783540249</v>
      </c>
      <c r="AL95">
        <v>58140443.912</v>
      </c>
      <c r="AM95">
        <v>4842.5130225499997</v>
      </c>
    </row>
    <row r="96" spans="1:39" ht="15" x14ac:dyDescent="0.25">
      <c r="A96" t="s">
        <v>242</v>
      </c>
      <c r="B96">
        <v>1734889.4</v>
      </c>
      <c r="C96">
        <v>0.25778841617317561</v>
      </c>
      <c r="D96">
        <v>1646276.75</v>
      </c>
      <c r="E96">
        <v>7.4454900828377522E-3</v>
      </c>
      <c r="F96">
        <v>0.65106720518862815</v>
      </c>
      <c r="G96">
        <v>40.388888888888886</v>
      </c>
      <c r="H96">
        <v>340.90150000000006</v>
      </c>
      <c r="I96">
        <v>83.824499999999986</v>
      </c>
      <c r="J96">
        <v>-189.21250000000006</v>
      </c>
      <c r="K96">
        <v>11698.00453679163</v>
      </c>
      <c r="L96">
        <v>3211.2507678000006</v>
      </c>
      <c r="M96">
        <v>4388.452559889678</v>
      </c>
      <c r="N96">
        <v>0.85861980702272112</v>
      </c>
      <c r="O96">
        <v>0.18173062758029557</v>
      </c>
      <c r="P96">
        <v>3.4882093800709495E-2</v>
      </c>
      <c r="Q96">
        <v>8560.0164381050909</v>
      </c>
      <c r="R96">
        <v>208.51600000000002</v>
      </c>
      <c r="S96">
        <v>55507.602680369862</v>
      </c>
      <c r="T96">
        <v>11.543718467647567</v>
      </c>
      <c r="U96">
        <v>15.400500526578297</v>
      </c>
      <c r="V96">
        <v>25.3965</v>
      </c>
      <c r="W96">
        <v>126.44461905380662</v>
      </c>
      <c r="X96">
        <v>0.11138219095243719</v>
      </c>
      <c r="Y96">
        <v>0.16905689032497781</v>
      </c>
      <c r="Z96">
        <v>0.28778357561341855</v>
      </c>
      <c r="AA96">
        <v>187.61342341780102</v>
      </c>
      <c r="AB96">
        <v>6.3734178028503319</v>
      </c>
      <c r="AC96">
        <v>1.3814265775064891</v>
      </c>
      <c r="AD96">
        <v>2.9568491033841724</v>
      </c>
      <c r="AE96">
        <v>0.93824277779302767</v>
      </c>
      <c r="AF96">
        <v>13.9</v>
      </c>
      <c r="AG96">
        <v>9.1429514077742177E-2</v>
      </c>
      <c r="AH96">
        <v>116.65599999999999</v>
      </c>
      <c r="AI96">
        <v>3.4474783016220067</v>
      </c>
      <c r="AJ96">
        <v>121322.80150000006</v>
      </c>
      <c r="AK96">
        <v>0.72611928488804178</v>
      </c>
      <c r="AL96">
        <v>37565226.050499998</v>
      </c>
      <c r="AM96">
        <v>3211.2507678000006</v>
      </c>
    </row>
    <row r="97" spans="1:39" ht="15" x14ac:dyDescent="0.25">
      <c r="A97" t="s">
        <v>243</v>
      </c>
      <c r="B97">
        <v>1541794.75</v>
      </c>
      <c r="C97">
        <v>0.25813563016111291</v>
      </c>
      <c r="D97">
        <v>1534819.9</v>
      </c>
      <c r="E97">
        <v>2.26493205968306E-3</v>
      </c>
      <c r="F97">
        <v>0.71127570084505221</v>
      </c>
      <c r="G97">
        <v>47.631578947368418</v>
      </c>
      <c r="H97">
        <v>89.914000000000016</v>
      </c>
      <c r="I97">
        <v>0.05</v>
      </c>
      <c r="J97">
        <v>12.435000000000002</v>
      </c>
      <c r="K97">
        <v>9578.6753242931409</v>
      </c>
      <c r="L97">
        <v>2719.5324035500003</v>
      </c>
      <c r="M97">
        <v>3319.1562805835374</v>
      </c>
      <c r="N97">
        <v>0.47283905535430332</v>
      </c>
      <c r="O97">
        <v>0.14806420165259737</v>
      </c>
      <c r="P97">
        <v>7.8366671866751184E-3</v>
      </c>
      <c r="Q97">
        <v>7848.2348300033227</v>
      </c>
      <c r="R97">
        <v>165.00200000000001</v>
      </c>
      <c r="S97">
        <v>54420.927838753458</v>
      </c>
      <c r="T97">
        <v>12.284699579399037</v>
      </c>
      <c r="U97">
        <v>16.481814787396516</v>
      </c>
      <c r="V97">
        <v>18.170500000000001</v>
      </c>
      <c r="W97">
        <v>149.66745018298892</v>
      </c>
      <c r="X97">
        <v>0.10984714388958997</v>
      </c>
      <c r="Y97">
        <v>0.17825003629911121</v>
      </c>
      <c r="Z97">
        <v>0.29341620703419891</v>
      </c>
      <c r="AA97">
        <v>164.78196744963364</v>
      </c>
      <c r="AB97">
        <v>4.8617489292725171</v>
      </c>
      <c r="AC97">
        <v>1.277896039742048</v>
      </c>
      <c r="AD97">
        <v>2.5028287634902293</v>
      </c>
      <c r="AE97">
        <v>1.264361379461459</v>
      </c>
      <c r="AF97">
        <v>81.95</v>
      </c>
      <c r="AG97">
        <v>2.6720181997096925E-2</v>
      </c>
      <c r="AH97">
        <v>24.375</v>
      </c>
      <c r="AI97">
        <v>3.3681021925727079</v>
      </c>
      <c r="AJ97">
        <v>30109.296999999788</v>
      </c>
      <c r="AK97">
        <v>0.48654759278367143</v>
      </c>
      <c r="AL97">
        <v>26049517.927500002</v>
      </c>
      <c r="AM97">
        <v>2719.5324035500003</v>
      </c>
    </row>
    <row r="98" spans="1:39" ht="15" x14ac:dyDescent="0.25">
      <c r="A98" t="s">
        <v>245</v>
      </c>
      <c r="B98">
        <v>1091044</v>
      </c>
      <c r="C98">
        <v>0.30231598381373231</v>
      </c>
      <c r="D98">
        <v>1065524.5263157894</v>
      </c>
      <c r="E98">
        <v>1.6515291503710558E-3</v>
      </c>
      <c r="F98">
        <v>0.69573325781808992</v>
      </c>
      <c r="G98">
        <v>45.65</v>
      </c>
      <c r="H98">
        <v>64.313999999999993</v>
      </c>
      <c r="I98">
        <v>0</v>
      </c>
      <c r="J98">
        <v>-15.330500000000001</v>
      </c>
      <c r="K98">
        <v>9816.9042765780796</v>
      </c>
      <c r="L98">
        <v>1991.7810268000001</v>
      </c>
      <c r="M98">
        <v>2405.697586145986</v>
      </c>
      <c r="N98">
        <v>0.43752504862448666</v>
      </c>
      <c r="O98">
        <v>0.15200589933142342</v>
      </c>
      <c r="P98">
        <v>6.0719209276885958E-3</v>
      </c>
      <c r="Q98">
        <v>8127.839422794952</v>
      </c>
      <c r="R98">
        <v>125.423</v>
      </c>
      <c r="S98">
        <v>53488.731725839767</v>
      </c>
      <c r="T98">
        <v>12.670323624853499</v>
      </c>
      <c r="U98">
        <v>15.88050857338766</v>
      </c>
      <c r="V98">
        <v>14.552000000000001</v>
      </c>
      <c r="W98">
        <v>136.87335258383729</v>
      </c>
      <c r="X98">
        <v>0.1144723351362719</v>
      </c>
      <c r="Y98">
        <v>0.16155302324336504</v>
      </c>
      <c r="Z98">
        <v>0.28349244608535973</v>
      </c>
      <c r="AA98">
        <v>172.74572122658799</v>
      </c>
      <c r="AB98">
        <v>5.3911778244444148</v>
      </c>
      <c r="AC98">
        <v>1.3365424614320887</v>
      </c>
      <c r="AD98">
        <v>2.7089101107283904</v>
      </c>
      <c r="AE98">
        <v>1.2811599826436297</v>
      </c>
      <c r="AF98">
        <v>81.650000000000006</v>
      </c>
      <c r="AG98">
        <v>2.6885917688084869E-2</v>
      </c>
      <c r="AH98">
        <v>16.728000000000002</v>
      </c>
      <c r="AI98">
        <v>2.630356938022667</v>
      </c>
      <c r="AJ98">
        <v>8168.0034999998752</v>
      </c>
      <c r="AK98">
        <v>0.5265243001114378</v>
      </c>
      <c r="AL98">
        <v>19553123.68</v>
      </c>
      <c r="AM98">
        <v>1991.7810268000001</v>
      </c>
    </row>
    <row r="99" spans="1:39" ht="15" x14ac:dyDescent="0.25">
      <c r="A99" t="s">
        <v>247</v>
      </c>
      <c r="B99">
        <v>1045339.75</v>
      </c>
      <c r="C99">
        <v>0.27695599618765288</v>
      </c>
      <c r="D99">
        <v>970574.15</v>
      </c>
      <c r="E99">
        <v>3.6532214773905237E-3</v>
      </c>
      <c r="F99">
        <v>0.6491942151302017</v>
      </c>
      <c r="G99">
        <v>32.823529411764703</v>
      </c>
      <c r="H99">
        <v>49.341999999999999</v>
      </c>
      <c r="I99">
        <v>0</v>
      </c>
      <c r="J99">
        <v>-7.6735000000000184</v>
      </c>
      <c r="K99">
        <v>10176.51323820425</v>
      </c>
      <c r="L99">
        <v>1390.2823720000001</v>
      </c>
      <c r="M99">
        <v>1725.8604288009738</v>
      </c>
      <c r="N99">
        <v>0.57159253620314199</v>
      </c>
      <c r="O99">
        <v>0.15156388507384458</v>
      </c>
      <c r="P99">
        <v>5.6855596454329499E-3</v>
      </c>
      <c r="Q99">
        <v>8197.7816556865837</v>
      </c>
      <c r="R99">
        <v>92.145999999999987</v>
      </c>
      <c r="S99">
        <v>49150.789312612593</v>
      </c>
      <c r="T99">
        <v>13.661472011807348</v>
      </c>
      <c r="U99">
        <v>15.087821196796384</v>
      </c>
      <c r="V99">
        <v>10.535500000000001</v>
      </c>
      <c r="W99">
        <v>131.96168876655113</v>
      </c>
      <c r="X99">
        <v>0.11561646920174579</v>
      </c>
      <c r="Y99">
        <v>0.18871766447772567</v>
      </c>
      <c r="Z99">
        <v>0.30974894246736234</v>
      </c>
      <c r="AA99">
        <v>188.48573878055333</v>
      </c>
      <c r="AB99">
        <v>5.423361585111758</v>
      </c>
      <c r="AC99">
        <v>1.3617954526721017</v>
      </c>
      <c r="AD99">
        <v>2.6666474990879547</v>
      </c>
      <c r="AE99">
        <v>1.1840469378224516</v>
      </c>
      <c r="AF99">
        <v>72.75</v>
      </c>
      <c r="AG99">
        <v>6.5122187732106429E-2</v>
      </c>
      <c r="AH99">
        <v>13.216000000000003</v>
      </c>
      <c r="AI99">
        <v>3.1228361171287387</v>
      </c>
      <c r="AJ99">
        <v>-27505.537500000093</v>
      </c>
      <c r="AK99">
        <v>0.59792130087113293</v>
      </c>
      <c r="AL99">
        <v>14148226.963499999</v>
      </c>
      <c r="AM99">
        <v>1390.2823720000001</v>
      </c>
    </row>
    <row r="100" spans="1:39" ht="15" x14ac:dyDescent="0.25">
      <c r="A100" t="s">
        <v>248</v>
      </c>
      <c r="B100">
        <v>2695296.9</v>
      </c>
      <c r="C100">
        <v>0.26574496602395159</v>
      </c>
      <c r="D100">
        <v>2756077.1</v>
      </c>
      <c r="E100">
        <v>2.4431424180175656E-3</v>
      </c>
      <c r="F100">
        <v>0.70902527876539423</v>
      </c>
      <c r="G100">
        <v>130.94999999999999</v>
      </c>
      <c r="H100">
        <v>428.63299999999981</v>
      </c>
      <c r="I100">
        <v>2.3510000000000049</v>
      </c>
      <c r="J100">
        <v>-87.90300000000002</v>
      </c>
      <c r="K100">
        <v>10417.888121751281</v>
      </c>
      <c r="L100">
        <v>6420.0396406499995</v>
      </c>
      <c r="M100">
        <v>8033.618283021834</v>
      </c>
      <c r="N100">
        <v>0.5427026706407132</v>
      </c>
      <c r="O100">
        <v>0.15033436130813091</v>
      </c>
      <c r="P100">
        <v>2.4314867864927283E-2</v>
      </c>
      <c r="Q100">
        <v>8325.4210440705592</v>
      </c>
      <c r="R100">
        <v>389.35250000000002</v>
      </c>
      <c r="S100">
        <v>58201.886460084381</v>
      </c>
      <c r="T100">
        <v>12.16622469356175</v>
      </c>
      <c r="U100">
        <v>16.489016098907808</v>
      </c>
      <c r="V100">
        <v>38.073</v>
      </c>
      <c r="W100">
        <v>168.6244751044047</v>
      </c>
      <c r="X100">
        <v>0.11589730784774251</v>
      </c>
      <c r="Y100">
        <v>0.15434471421972293</v>
      </c>
      <c r="Z100">
        <v>0.27683888609132506</v>
      </c>
      <c r="AA100">
        <v>145.45699127575057</v>
      </c>
      <c r="AB100">
        <v>6.4860768452057052</v>
      </c>
      <c r="AC100">
        <v>1.2290807629553959</v>
      </c>
      <c r="AD100">
        <v>3.1115568261638931</v>
      </c>
      <c r="AE100">
        <v>0.89355096669241241</v>
      </c>
      <c r="AF100">
        <v>28.55</v>
      </c>
      <c r="AG100">
        <v>9.6366317690610243E-2</v>
      </c>
      <c r="AH100">
        <v>106.89849999999998</v>
      </c>
      <c r="AI100">
        <v>3.9655343982916404</v>
      </c>
      <c r="AJ100">
        <v>27718.101999999955</v>
      </c>
      <c r="AK100">
        <v>0.51378061960229382</v>
      </c>
      <c r="AL100">
        <v>66883254.713500001</v>
      </c>
      <c r="AM100">
        <v>6420.0396406499995</v>
      </c>
    </row>
    <row r="101" spans="1:39" ht="15" x14ac:dyDescent="0.25">
      <c r="A101" t="s">
        <v>249</v>
      </c>
      <c r="B101">
        <v>1247119.4210526317</v>
      </c>
      <c r="C101">
        <v>0.31209651341840916</v>
      </c>
      <c r="D101">
        <v>1247134.3157894737</v>
      </c>
      <c r="E101">
        <v>6.7754064548388509E-3</v>
      </c>
      <c r="F101">
        <v>0.63812812077269931</v>
      </c>
      <c r="G101">
        <v>17</v>
      </c>
      <c r="H101">
        <v>70.994999999999976</v>
      </c>
      <c r="I101">
        <v>3.65</v>
      </c>
      <c r="J101">
        <v>-27.596500000000034</v>
      </c>
      <c r="K101">
        <v>11291.929376997028</v>
      </c>
      <c r="L101">
        <v>1170.3004138000001</v>
      </c>
      <c r="M101">
        <v>1568.4432293459895</v>
      </c>
      <c r="N101">
        <v>0.83385580261511472</v>
      </c>
      <c r="O101">
        <v>0.17469306832607737</v>
      </c>
      <c r="P101">
        <v>6.3128847626491369E-3</v>
      </c>
      <c r="Q101">
        <v>8425.5198882846253</v>
      </c>
      <c r="R101">
        <v>78.423999999999992</v>
      </c>
      <c r="S101">
        <v>54287.373398130687</v>
      </c>
      <c r="T101">
        <v>11.722814444557789</v>
      </c>
      <c r="U101">
        <v>14.922733012853211</v>
      </c>
      <c r="V101">
        <v>10.132</v>
      </c>
      <c r="W101">
        <v>115.50537048953809</v>
      </c>
      <c r="X101">
        <v>0.11128865031993482</v>
      </c>
      <c r="Y101">
        <v>0.17568709987656525</v>
      </c>
      <c r="Z101">
        <v>0.29405241435824153</v>
      </c>
      <c r="AA101">
        <v>209.22033959209045</v>
      </c>
      <c r="AB101">
        <v>5.2984037473455761</v>
      </c>
      <c r="AC101">
        <v>1.2180957228416589</v>
      </c>
      <c r="AD101">
        <v>2.5032904098886402</v>
      </c>
      <c r="AE101">
        <v>1.1800979996233181</v>
      </c>
      <c r="AF101">
        <v>37.700000000000003</v>
      </c>
      <c r="AG101">
        <v>3.3876265897568439E-2</v>
      </c>
      <c r="AH101">
        <v>36.561052631578939</v>
      </c>
      <c r="AI101">
        <v>3.0540503862334845</v>
      </c>
      <c r="AJ101">
        <v>8055.5429999998305</v>
      </c>
      <c r="AK101">
        <v>0.70193111793444518</v>
      </c>
      <c r="AL101">
        <v>13214949.622500001</v>
      </c>
      <c r="AM101">
        <v>1170.3004138000001</v>
      </c>
    </row>
    <row r="102" spans="1:39" ht="15" x14ac:dyDescent="0.25">
      <c r="A102" t="s">
        <v>251</v>
      </c>
      <c r="B102">
        <v>1103656.8500000001</v>
      </c>
      <c r="C102">
        <v>0.33559728345158935</v>
      </c>
      <c r="D102">
        <v>1045091.25</v>
      </c>
      <c r="E102">
        <v>8.5571252245113562E-3</v>
      </c>
      <c r="F102">
        <v>0.66957205524742103</v>
      </c>
      <c r="G102">
        <v>32.705882352941174</v>
      </c>
      <c r="H102">
        <v>51.708999999999989</v>
      </c>
      <c r="I102">
        <v>0</v>
      </c>
      <c r="J102">
        <v>12.559500000000043</v>
      </c>
      <c r="K102">
        <v>10181.741667012497</v>
      </c>
      <c r="L102">
        <v>1646.3271242000003</v>
      </c>
      <c r="M102">
        <v>2061.1576541588024</v>
      </c>
      <c r="N102">
        <v>0.64707670574137033</v>
      </c>
      <c r="O102">
        <v>0.15430267121028096</v>
      </c>
      <c r="P102">
        <v>6.205906377789119E-4</v>
      </c>
      <c r="Q102">
        <v>8132.5547534795833</v>
      </c>
      <c r="R102">
        <v>105.4455</v>
      </c>
      <c r="S102">
        <v>50782.66861079893</v>
      </c>
      <c r="T102">
        <v>13.031376398234157</v>
      </c>
      <c r="U102">
        <v>15.613061953331339</v>
      </c>
      <c r="V102">
        <v>13.864500000000001</v>
      </c>
      <c r="W102">
        <v>118.74406752497384</v>
      </c>
      <c r="X102">
        <v>0.11016750660214651</v>
      </c>
      <c r="Y102">
        <v>0.19163238123835027</v>
      </c>
      <c r="Z102">
        <v>0.30668448347877719</v>
      </c>
      <c r="AA102">
        <v>188.22844831071029</v>
      </c>
      <c r="AB102">
        <v>5.3531849237266913</v>
      </c>
      <c r="AC102">
        <v>1.2366546767581328</v>
      </c>
      <c r="AD102">
        <v>2.6971690536765824</v>
      </c>
      <c r="AE102">
        <v>1.3521739913998871</v>
      </c>
      <c r="AF102">
        <v>105.9</v>
      </c>
      <c r="AG102">
        <v>1.8820743228306028E-2</v>
      </c>
      <c r="AH102">
        <v>12.403500000000001</v>
      </c>
      <c r="AI102">
        <v>2.9359030096853846</v>
      </c>
      <c r="AJ102">
        <v>-3381.2664999999106</v>
      </c>
      <c r="AK102">
        <v>0.60312959466886928</v>
      </c>
      <c r="AL102">
        <v>16762477.478</v>
      </c>
      <c r="AM102">
        <v>1646.3271242000003</v>
      </c>
    </row>
    <row r="103" spans="1:39" ht="15" x14ac:dyDescent="0.25">
      <c r="A103" t="s">
        <v>253</v>
      </c>
      <c r="B103">
        <v>1471411.6</v>
      </c>
      <c r="C103">
        <v>0.30535705920811534</v>
      </c>
      <c r="D103">
        <v>1457654.1</v>
      </c>
      <c r="E103">
        <v>2.7513101949994882E-3</v>
      </c>
      <c r="F103">
        <v>0.71311824283811776</v>
      </c>
      <c r="G103">
        <v>63.157894736842103</v>
      </c>
      <c r="H103">
        <v>89.873999999999995</v>
      </c>
      <c r="I103">
        <v>0.05</v>
      </c>
      <c r="J103">
        <v>-0.20850000000001501</v>
      </c>
      <c r="K103">
        <v>9676.3486871483092</v>
      </c>
      <c r="L103">
        <v>2794.3255027499999</v>
      </c>
      <c r="M103">
        <v>3375.3262319733049</v>
      </c>
      <c r="N103">
        <v>0.44983402478091988</v>
      </c>
      <c r="O103">
        <v>0.14284435705760762</v>
      </c>
      <c r="P103">
        <v>1.0455536987815943E-2</v>
      </c>
      <c r="Q103">
        <v>8010.7420888298439</v>
      </c>
      <c r="R103">
        <v>170.4085</v>
      </c>
      <c r="S103">
        <v>55304.280398278257</v>
      </c>
      <c r="T103">
        <v>12.000281676090102</v>
      </c>
      <c r="U103">
        <v>16.397805876760845</v>
      </c>
      <c r="V103">
        <v>18.994999999999997</v>
      </c>
      <c r="W103">
        <v>147.10847605948936</v>
      </c>
      <c r="X103">
        <v>0.11253895193121304</v>
      </c>
      <c r="Y103">
        <v>0.16576889911869644</v>
      </c>
      <c r="Z103">
        <v>0.28277740822597075</v>
      </c>
      <c r="AA103">
        <v>160.76317864826456</v>
      </c>
      <c r="AB103">
        <v>4.9373407425438476</v>
      </c>
      <c r="AC103">
        <v>1.2659769482818899</v>
      </c>
      <c r="AD103">
        <v>2.8381881793441215</v>
      </c>
      <c r="AE103">
        <v>1.2635223917165841</v>
      </c>
      <c r="AF103">
        <v>63.45</v>
      </c>
      <c r="AG103">
        <v>2.4855336495097947E-2</v>
      </c>
      <c r="AH103">
        <v>26.011000000000003</v>
      </c>
      <c r="AI103">
        <v>3.2611820819392565</v>
      </c>
      <c r="AJ103">
        <v>16578.300500000129</v>
      </c>
      <c r="AK103">
        <v>0.5123580901254321</v>
      </c>
      <c r="AL103">
        <v>27038867.909999996</v>
      </c>
      <c r="AM103">
        <v>2794.3255027499999</v>
      </c>
    </row>
    <row r="104" spans="1:39" ht="15" x14ac:dyDescent="0.25">
      <c r="A104" t="s">
        <v>254</v>
      </c>
      <c r="B104">
        <v>1690291.95</v>
      </c>
      <c r="C104">
        <v>0.31686074161666483</v>
      </c>
      <c r="D104">
        <v>1808747.1578947369</v>
      </c>
      <c r="E104">
        <v>8.4325622820296566E-4</v>
      </c>
      <c r="F104">
        <v>0.67922143774488697</v>
      </c>
      <c r="G104">
        <v>38.200000000000003</v>
      </c>
      <c r="H104">
        <v>112.92699999999999</v>
      </c>
      <c r="I104">
        <v>1.05</v>
      </c>
      <c r="J104">
        <v>-38.284999999999968</v>
      </c>
      <c r="K104">
        <v>10085.545925443985</v>
      </c>
      <c r="L104">
        <v>2427.7950109499998</v>
      </c>
      <c r="M104">
        <v>3066.077878474699</v>
      </c>
      <c r="N104">
        <v>0.654911281503884</v>
      </c>
      <c r="O104">
        <v>0.15305504963312277</v>
      </c>
      <c r="P104">
        <v>7.7030286600194174E-3</v>
      </c>
      <c r="Q104">
        <v>7985.9804776651727</v>
      </c>
      <c r="R104">
        <v>153.5685</v>
      </c>
      <c r="S104">
        <v>52778.816117888746</v>
      </c>
      <c r="T104">
        <v>12.34530518954082</v>
      </c>
      <c r="U104">
        <v>15.809199223473556</v>
      </c>
      <c r="V104">
        <v>17.133499999999998</v>
      </c>
      <c r="W104">
        <v>141.69871952315637</v>
      </c>
      <c r="X104">
        <v>0.11545638909378932</v>
      </c>
      <c r="Y104">
        <v>0.16703229283094317</v>
      </c>
      <c r="Z104">
        <v>0.28799393017010222</v>
      </c>
      <c r="AA104">
        <v>175.10533141496572</v>
      </c>
      <c r="AB104">
        <v>6.0367927056334816</v>
      </c>
      <c r="AC104">
        <v>1.3507963930642146</v>
      </c>
      <c r="AD104">
        <v>3.0351007992216781</v>
      </c>
      <c r="AE104">
        <v>1.1882245187368572</v>
      </c>
      <c r="AF104">
        <v>30.3</v>
      </c>
      <c r="AG104">
        <v>2.8805287946654445E-2</v>
      </c>
      <c r="AH104">
        <v>82.514499999999998</v>
      </c>
      <c r="AI104">
        <v>2.9052138043005802</v>
      </c>
      <c r="AJ104">
        <v>7925.931999999797</v>
      </c>
      <c r="AK104">
        <v>0.60310075331568214</v>
      </c>
      <c r="AL104">
        <v>24485638.080499999</v>
      </c>
      <c r="AM104">
        <v>2427.7950109499998</v>
      </c>
    </row>
    <row r="105" spans="1:39" ht="15" x14ac:dyDescent="0.25">
      <c r="A105" t="s">
        <v>255</v>
      </c>
      <c r="B105">
        <v>2293942.7000000002</v>
      </c>
      <c r="C105">
        <v>0.29453433528296546</v>
      </c>
      <c r="D105">
        <v>1877551.8</v>
      </c>
      <c r="E105">
        <v>3.2241446679327429E-3</v>
      </c>
      <c r="F105">
        <v>0.74167543657150825</v>
      </c>
      <c r="G105">
        <v>101.05</v>
      </c>
      <c r="H105">
        <v>92.6905</v>
      </c>
      <c r="I105">
        <v>0</v>
      </c>
      <c r="J105">
        <v>-31.736000000000004</v>
      </c>
      <c r="K105">
        <v>9925.0260200175289</v>
      </c>
      <c r="L105">
        <v>4001.8496293000003</v>
      </c>
      <c r="M105">
        <v>4621.924603925343</v>
      </c>
      <c r="N105">
        <v>0.20325722365842125</v>
      </c>
      <c r="O105">
        <v>0.11723499304297062</v>
      </c>
      <c r="P105">
        <v>1.1349831054982665E-2</v>
      </c>
      <c r="Q105">
        <v>8593.4897478136281</v>
      </c>
      <c r="R105">
        <v>228.19749999999999</v>
      </c>
      <c r="S105">
        <v>61110.852721436488</v>
      </c>
      <c r="T105">
        <v>12.460040096845935</v>
      </c>
      <c r="U105">
        <v>17.536781206192003</v>
      </c>
      <c r="V105">
        <v>23.1235</v>
      </c>
      <c r="W105">
        <v>173.06418272752825</v>
      </c>
      <c r="X105">
        <v>0.1191994011132215</v>
      </c>
      <c r="Y105">
        <v>0.14823481215911563</v>
      </c>
      <c r="Z105">
        <v>0.27471746304622841</v>
      </c>
      <c r="AA105">
        <v>149.43584976844949</v>
      </c>
      <c r="AB105">
        <v>6.0098027122178905</v>
      </c>
      <c r="AC105">
        <v>1.1610603260962262</v>
      </c>
      <c r="AD105">
        <v>3.0533342917742856</v>
      </c>
      <c r="AE105">
        <v>0.96202691191464829</v>
      </c>
      <c r="AF105">
        <v>42.3</v>
      </c>
      <c r="AG105">
        <v>8.652995730587712E-2</v>
      </c>
      <c r="AH105">
        <v>70.531500000000008</v>
      </c>
      <c r="AI105">
        <v>2.1345089685006418</v>
      </c>
      <c r="AJ105">
        <v>3793.3204999999143</v>
      </c>
      <c r="AK105">
        <v>0.39331285147868178</v>
      </c>
      <c r="AL105">
        <v>39718461.699000001</v>
      </c>
      <c r="AM105">
        <v>4001.8496293000003</v>
      </c>
    </row>
    <row r="106" spans="1:39" ht="15" x14ac:dyDescent="0.25">
      <c r="A106" t="s">
        <v>256</v>
      </c>
      <c r="B106">
        <v>1719905.3</v>
      </c>
      <c r="C106">
        <v>0.27647988819998753</v>
      </c>
      <c r="D106">
        <v>1654730.85</v>
      </c>
      <c r="E106">
        <v>8.5917434685555474E-3</v>
      </c>
      <c r="F106">
        <v>0.65389031827329713</v>
      </c>
      <c r="G106">
        <v>36.722222222222221</v>
      </c>
      <c r="H106">
        <v>307.19750000000005</v>
      </c>
      <c r="I106">
        <v>70.227499999999992</v>
      </c>
      <c r="J106">
        <v>-85.251000000000062</v>
      </c>
      <c r="K106">
        <v>11611.659763635029</v>
      </c>
      <c r="L106">
        <v>2899.3776167500005</v>
      </c>
      <c r="M106">
        <v>3909.9273673584662</v>
      </c>
      <c r="N106">
        <v>0.81371295809152533</v>
      </c>
      <c r="O106">
        <v>0.17584951311775351</v>
      </c>
      <c r="P106">
        <v>3.6787036563922244E-2</v>
      </c>
      <c r="Q106">
        <v>8610.5401069751915</v>
      </c>
      <c r="R106">
        <v>188.69900000000001</v>
      </c>
      <c r="S106">
        <v>56684.831946645179</v>
      </c>
      <c r="T106">
        <v>11.29126280478434</v>
      </c>
      <c r="U106">
        <v>15.365092643575222</v>
      </c>
      <c r="V106">
        <v>23.0365</v>
      </c>
      <c r="W106">
        <v>125.86016177587743</v>
      </c>
      <c r="X106">
        <v>0.11365346359160408</v>
      </c>
      <c r="Y106">
        <v>0.15927913061787971</v>
      </c>
      <c r="Z106">
        <v>0.28078718068408121</v>
      </c>
      <c r="AA106">
        <v>196.18946725456743</v>
      </c>
      <c r="AB106">
        <v>5.8867900532560542</v>
      </c>
      <c r="AC106">
        <v>1.3230664269219825</v>
      </c>
      <c r="AD106">
        <v>2.6852208170018548</v>
      </c>
      <c r="AE106">
        <v>0.87595343489756061</v>
      </c>
      <c r="AF106">
        <v>9.9</v>
      </c>
      <c r="AG106">
        <v>9.9238980630091539E-2</v>
      </c>
      <c r="AH106">
        <v>129.43699999999998</v>
      </c>
      <c r="AI106">
        <v>3.1132405002993626</v>
      </c>
      <c r="AJ106">
        <v>163762.41950000008</v>
      </c>
      <c r="AK106">
        <v>0.7158173223909442</v>
      </c>
      <c r="AL106">
        <v>33666586.412000008</v>
      </c>
      <c r="AM106">
        <v>2899.3776167500005</v>
      </c>
    </row>
    <row r="107" spans="1:39" ht="15" x14ac:dyDescent="0.25">
      <c r="A107" t="s">
        <v>257</v>
      </c>
      <c r="B107">
        <v>1636641</v>
      </c>
      <c r="C107">
        <v>0.30849935916742177</v>
      </c>
      <c r="D107">
        <v>1303634.75</v>
      </c>
      <c r="E107">
        <v>4.4686397705101322E-3</v>
      </c>
      <c r="F107">
        <v>0.72964523159087069</v>
      </c>
      <c r="G107">
        <v>70.421052631578945</v>
      </c>
      <c r="H107">
        <v>107.70099999999995</v>
      </c>
      <c r="I107">
        <v>0</v>
      </c>
      <c r="J107">
        <v>25.031000000000034</v>
      </c>
      <c r="K107">
        <v>10611.644906883963</v>
      </c>
      <c r="L107">
        <v>3297.24657935</v>
      </c>
      <c r="M107">
        <v>3963.4251259606508</v>
      </c>
      <c r="N107">
        <v>0.38920815696258471</v>
      </c>
      <c r="O107">
        <v>0.13508989010394495</v>
      </c>
      <c r="P107">
        <v>1.4185025300479735E-2</v>
      </c>
      <c r="Q107">
        <v>8828.0234288567117</v>
      </c>
      <c r="R107">
        <v>202.86999999999998</v>
      </c>
      <c r="S107">
        <v>59980.705277271161</v>
      </c>
      <c r="T107">
        <v>11.931039581998323</v>
      </c>
      <c r="U107">
        <v>16.253002313550549</v>
      </c>
      <c r="V107">
        <v>21.280499999999996</v>
      </c>
      <c r="W107">
        <v>154.94215734357743</v>
      </c>
      <c r="X107">
        <v>0.11789893040345903</v>
      </c>
      <c r="Y107">
        <v>0.15024765778400825</v>
      </c>
      <c r="Z107">
        <v>0.27579195077488111</v>
      </c>
      <c r="AA107">
        <v>169.50975201562915</v>
      </c>
      <c r="AB107">
        <v>6.017541322216089</v>
      </c>
      <c r="AC107">
        <v>1.1207754795470406</v>
      </c>
      <c r="AD107">
        <v>3.0564427526560598</v>
      </c>
      <c r="AE107">
        <v>1.049250184650621</v>
      </c>
      <c r="AF107">
        <v>44.5</v>
      </c>
      <c r="AG107">
        <v>6.3089227268576284E-2</v>
      </c>
      <c r="AH107">
        <v>56.392999999999994</v>
      </c>
      <c r="AI107">
        <v>3.819363162098639</v>
      </c>
      <c r="AJ107">
        <v>21335.300499999896</v>
      </c>
      <c r="AK107">
        <v>0.46381847765549</v>
      </c>
      <c r="AL107">
        <v>34989209.870499998</v>
      </c>
      <c r="AM107">
        <v>3297.24657935</v>
      </c>
    </row>
    <row r="108" spans="1:39" ht="15" x14ac:dyDescent="0.25">
      <c r="A108" t="s">
        <v>258</v>
      </c>
      <c r="B108">
        <v>1679855</v>
      </c>
      <c r="C108">
        <v>0.24412552896453366</v>
      </c>
      <c r="D108">
        <v>1560436.6</v>
      </c>
      <c r="E108">
        <v>3.2553740624295317E-3</v>
      </c>
      <c r="F108">
        <v>0.7632779337905905</v>
      </c>
      <c r="G108">
        <v>92.15</v>
      </c>
      <c r="H108">
        <v>90.786500000000004</v>
      </c>
      <c r="I108">
        <v>0</v>
      </c>
      <c r="J108">
        <v>4.8185000000000002</v>
      </c>
      <c r="K108">
        <v>9736.5722695523182</v>
      </c>
      <c r="L108">
        <v>3647.5921417500003</v>
      </c>
      <c r="M108">
        <v>4218.9757930146825</v>
      </c>
      <c r="N108">
        <v>0.22928408964022842</v>
      </c>
      <c r="O108">
        <v>0.11920405566270163</v>
      </c>
      <c r="P108">
        <v>1.0031625406025977E-2</v>
      </c>
      <c r="Q108">
        <v>8417.9303794067564</v>
      </c>
      <c r="R108">
        <v>208.767</v>
      </c>
      <c r="S108">
        <v>59445.993693926735</v>
      </c>
      <c r="T108">
        <v>12.094344412670587</v>
      </c>
      <c r="U108">
        <v>17.472072414462058</v>
      </c>
      <c r="V108">
        <v>21.475000000000001</v>
      </c>
      <c r="W108">
        <v>169.85295188591382</v>
      </c>
      <c r="X108">
        <v>0.11590607978481463</v>
      </c>
      <c r="Y108">
        <v>0.15585090894793321</v>
      </c>
      <c r="Z108">
        <v>0.2787499801632965</v>
      </c>
      <c r="AA108">
        <v>145.79295856933783</v>
      </c>
      <c r="AB108">
        <v>5.972421256757209</v>
      </c>
      <c r="AC108">
        <v>1.2251781881398458</v>
      </c>
      <c r="AD108">
        <v>2.9985166801195766</v>
      </c>
      <c r="AE108">
        <v>0.99975345132968774</v>
      </c>
      <c r="AF108">
        <v>52.95</v>
      </c>
      <c r="AG108">
        <v>6.0317824487181593E-2</v>
      </c>
      <c r="AH108">
        <v>58.311999999999991</v>
      </c>
      <c r="AI108">
        <v>1.9218516219454138</v>
      </c>
      <c r="AJ108">
        <v>-917.53650000039488</v>
      </c>
      <c r="AK108">
        <v>0.38284898370640164</v>
      </c>
      <c r="AL108">
        <v>35515044.498000003</v>
      </c>
      <c r="AM108">
        <v>3647.5921417500003</v>
      </c>
    </row>
    <row r="109" spans="1:39" ht="15" x14ac:dyDescent="0.25">
      <c r="A109" t="s">
        <v>259</v>
      </c>
      <c r="B109">
        <v>2028588.65</v>
      </c>
      <c r="C109">
        <v>0.29716952409562847</v>
      </c>
      <c r="D109">
        <v>1638507.8</v>
      </c>
      <c r="E109">
        <v>3.7072728943404569E-3</v>
      </c>
      <c r="F109">
        <v>0.76160299702249179</v>
      </c>
      <c r="G109">
        <v>79.7</v>
      </c>
      <c r="H109">
        <v>77.751999999999995</v>
      </c>
      <c r="I109">
        <v>0</v>
      </c>
      <c r="J109">
        <v>-36.151500000000027</v>
      </c>
      <c r="K109">
        <v>10028.385000788587</v>
      </c>
      <c r="L109">
        <v>3943.2126260499999</v>
      </c>
      <c r="M109">
        <v>4525.1814025714548</v>
      </c>
      <c r="N109">
        <v>0.17088580894634606</v>
      </c>
      <c r="O109">
        <v>0.1105303023658135</v>
      </c>
      <c r="P109">
        <v>1.1410009620777038E-2</v>
      </c>
      <c r="Q109">
        <v>8738.6672126622198</v>
      </c>
      <c r="R109">
        <v>226.0025</v>
      </c>
      <c r="S109">
        <v>61426.691000763276</v>
      </c>
      <c r="T109">
        <v>12.776186104136018</v>
      </c>
      <c r="U109">
        <v>17.447650473114241</v>
      </c>
      <c r="V109">
        <v>21.764499999999998</v>
      </c>
      <c r="W109">
        <v>181.17634800018382</v>
      </c>
      <c r="X109">
        <v>0.1203146736059305</v>
      </c>
      <c r="Y109">
        <v>0.1450616797373408</v>
      </c>
      <c r="Z109">
        <v>0.27232762717539905</v>
      </c>
      <c r="AA109">
        <v>157.17922384034813</v>
      </c>
      <c r="AB109">
        <v>5.889669723395512</v>
      </c>
      <c r="AC109">
        <v>1.1386853336551623</v>
      </c>
      <c r="AD109">
        <v>3.0104555704333276</v>
      </c>
      <c r="AE109">
        <v>0.94859150052948471</v>
      </c>
      <c r="AF109">
        <v>39.700000000000003</v>
      </c>
      <c r="AG109">
        <v>8.1529914772868778E-2</v>
      </c>
      <c r="AH109">
        <v>72.08</v>
      </c>
      <c r="AI109">
        <v>3.1302059831890623</v>
      </c>
      <c r="AJ109">
        <v>249.49900000006892</v>
      </c>
      <c r="AK109">
        <v>0.3693692947330805</v>
      </c>
      <c r="AL109">
        <v>39544054.353999995</v>
      </c>
      <c r="AM109">
        <v>3943.2126260499999</v>
      </c>
    </row>
    <row r="110" spans="1:39" ht="15" x14ac:dyDescent="0.25">
      <c r="A110" t="s">
        <v>260</v>
      </c>
      <c r="B110">
        <v>1738616.1578947369</v>
      </c>
      <c r="C110">
        <v>0.25613094209812576</v>
      </c>
      <c r="D110">
        <v>1685051.4210526317</v>
      </c>
      <c r="E110">
        <v>3.4718870550250205E-3</v>
      </c>
      <c r="F110">
        <v>0.71365585082350591</v>
      </c>
      <c r="G110">
        <v>49.75</v>
      </c>
      <c r="H110">
        <v>70.626999999999995</v>
      </c>
      <c r="I110">
        <v>0</v>
      </c>
      <c r="J110">
        <v>101.459</v>
      </c>
      <c r="K110">
        <v>9400.6334999290702</v>
      </c>
      <c r="L110">
        <v>2239.4250810500002</v>
      </c>
      <c r="M110">
        <v>2591.3868857200264</v>
      </c>
      <c r="N110">
        <v>0.32664302047426608</v>
      </c>
      <c r="O110">
        <v>0.1171323125161263</v>
      </c>
      <c r="P110">
        <v>5.3390274589556795E-3</v>
      </c>
      <c r="Q110">
        <v>8123.8407717150367</v>
      </c>
      <c r="R110">
        <v>132.72899999999998</v>
      </c>
      <c r="S110">
        <v>55676.549711253763</v>
      </c>
      <c r="T110">
        <v>11.910735408237839</v>
      </c>
      <c r="U110">
        <v>16.872161178416174</v>
      </c>
      <c r="V110">
        <v>16.233000000000001</v>
      </c>
      <c r="W110">
        <v>137.95509647323354</v>
      </c>
      <c r="X110">
        <v>0.11517396646786428</v>
      </c>
      <c r="Y110">
        <v>0.1609147823422454</v>
      </c>
      <c r="Z110">
        <v>0.2828255751087409</v>
      </c>
      <c r="AA110">
        <v>156.58889550151042</v>
      </c>
      <c r="AB110">
        <v>5.6775216322168109</v>
      </c>
      <c r="AC110">
        <v>1.2607857835207037</v>
      </c>
      <c r="AD110">
        <v>2.7833467148944688</v>
      </c>
      <c r="AE110">
        <v>1.0960647167582425</v>
      </c>
      <c r="AF110">
        <v>73.45</v>
      </c>
      <c r="AG110">
        <v>2.7316575400932026E-2</v>
      </c>
      <c r="AH110">
        <v>23.911499999999997</v>
      </c>
      <c r="AI110">
        <v>3.3741660470369292</v>
      </c>
      <c r="AJ110">
        <v>-5853.1235000001034</v>
      </c>
      <c r="AK110">
        <v>0.42535594775564184</v>
      </c>
      <c r="AL110">
        <v>21052014.4375</v>
      </c>
      <c r="AM110">
        <v>2239.4250810500002</v>
      </c>
    </row>
    <row r="111" spans="1:39" ht="15" x14ac:dyDescent="0.25">
      <c r="A111" t="s">
        <v>261</v>
      </c>
      <c r="B111">
        <v>1779580.2105263157</v>
      </c>
      <c r="C111">
        <v>0.29994137285677236</v>
      </c>
      <c r="D111">
        <v>1810681.15</v>
      </c>
      <c r="E111">
        <v>1.3638902210678344E-3</v>
      </c>
      <c r="F111">
        <v>0.6769937472984251</v>
      </c>
      <c r="G111">
        <v>43.888888888888886</v>
      </c>
      <c r="H111">
        <v>106.99949999999998</v>
      </c>
      <c r="I111">
        <v>0</v>
      </c>
      <c r="J111">
        <v>-53.138999999999982</v>
      </c>
      <c r="K111">
        <v>9627.8096820498231</v>
      </c>
      <c r="L111">
        <v>2622.4608605500002</v>
      </c>
      <c r="M111">
        <v>3203.2540620796435</v>
      </c>
      <c r="N111">
        <v>0.51470485834702306</v>
      </c>
      <c r="O111">
        <v>0.14124497121086307</v>
      </c>
      <c r="P111">
        <v>1.1036671580269013E-2</v>
      </c>
      <c r="Q111">
        <v>7882.1578228509052</v>
      </c>
      <c r="R111">
        <v>158.95599999999999</v>
      </c>
      <c r="S111">
        <v>53815.244069113462</v>
      </c>
      <c r="T111">
        <v>11.876871587105867</v>
      </c>
      <c r="U111">
        <v>16.498030024346363</v>
      </c>
      <c r="V111">
        <v>18.805500000000002</v>
      </c>
      <c r="W111">
        <v>139.45180189572199</v>
      </c>
      <c r="X111">
        <v>0.11653000543166428</v>
      </c>
      <c r="Y111">
        <v>0.15756608531179583</v>
      </c>
      <c r="Z111">
        <v>0.28067277755982689</v>
      </c>
      <c r="AA111">
        <v>166.25058415878976</v>
      </c>
      <c r="AB111">
        <v>4.8489629727492165</v>
      </c>
      <c r="AC111">
        <v>1.3188323411561824</v>
      </c>
      <c r="AD111">
        <v>2.641662555866231</v>
      </c>
      <c r="AE111">
        <v>1.2059689855068938</v>
      </c>
      <c r="AF111">
        <v>51.9</v>
      </c>
      <c r="AG111">
        <v>2.3671595143862745E-2</v>
      </c>
      <c r="AH111">
        <v>47.966499999999996</v>
      </c>
      <c r="AI111">
        <v>2.0719679930185291</v>
      </c>
      <c r="AJ111">
        <v>50068.680000000168</v>
      </c>
      <c r="AK111">
        <v>0.53930886449617743</v>
      </c>
      <c r="AL111">
        <v>25248554.063999999</v>
      </c>
      <c r="AM111">
        <v>2622.4608605500002</v>
      </c>
    </row>
    <row r="112" spans="1:39" ht="15" x14ac:dyDescent="0.25">
      <c r="A112" t="s">
        <v>262</v>
      </c>
      <c r="B112">
        <v>2150760.35</v>
      </c>
      <c r="C112">
        <v>0.28338898941779533</v>
      </c>
      <c r="D112">
        <v>2117187.7000000002</v>
      </c>
      <c r="E112">
        <v>3.9986008074259687E-3</v>
      </c>
      <c r="F112">
        <v>0.70154622756067087</v>
      </c>
      <c r="G112">
        <v>52.9</v>
      </c>
      <c r="H112">
        <v>278.98050000000006</v>
      </c>
      <c r="I112">
        <v>10.657999999999999</v>
      </c>
      <c r="J112">
        <v>-88.330999999999989</v>
      </c>
      <c r="K112">
        <v>12048.352417097878</v>
      </c>
      <c r="L112">
        <v>3436.6130045500004</v>
      </c>
      <c r="M112">
        <v>4417.2362017956548</v>
      </c>
      <c r="N112">
        <v>0.61734057538369935</v>
      </c>
      <c r="O112">
        <v>0.15899319468807832</v>
      </c>
      <c r="P112">
        <v>3.3397134547312433E-2</v>
      </c>
      <c r="Q112">
        <v>9373.6270166327522</v>
      </c>
      <c r="R112">
        <v>226.12549999999996</v>
      </c>
      <c r="S112">
        <v>60923.062837008642</v>
      </c>
      <c r="T112">
        <v>12.504781636745964</v>
      </c>
      <c r="U112">
        <v>15.197812739164753</v>
      </c>
      <c r="V112">
        <v>25.8675</v>
      </c>
      <c r="W112">
        <v>132.85447007055188</v>
      </c>
      <c r="X112">
        <v>0.11680814731751904</v>
      </c>
      <c r="Y112">
        <v>0.1542818899705263</v>
      </c>
      <c r="Z112">
        <v>0.27829554272768542</v>
      </c>
      <c r="AA112">
        <v>170.85308972020371</v>
      </c>
      <c r="AB112">
        <v>6.5351143593111845</v>
      </c>
      <c r="AC112">
        <v>1.2327900713600877</v>
      </c>
      <c r="AD112">
        <v>3.1425462621983136</v>
      </c>
      <c r="AE112">
        <v>0.79762926659598965</v>
      </c>
      <c r="AF112">
        <v>16.75</v>
      </c>
      <c r="AG112">
        <v>0.12916691125515128</v>
      </c>
      <c r="AH112">
        <v>88.921499999999995</v>
      </c>
      <c r="AI112">
        <v>2.4101462152866602</v>
      </c>
      <c r="AJ112">
        <v>55444.533499999903</v>
      </c>
      <c r="AK112">
        <v>0.54180445099783192</v>
      </c>
      <c r="AL112">
        <v>41405524.600000001</v>
      </c>
      <c r="AM112">
        <v>3436.6130045500004</v>
      </c>
    </row>
    <row r="113" spans="1:39" ht="15" x14ac:dyDescent="0.25">
      <c r="A113" t="s">
        <v>263</v>
      </c>
      <c r="B113">
        <v>1786354.611111111</v>
      </c>
      <c r="C113">
        <v>0.3376070586068361</v>
      </c>
      <c r="D113">
        <v>2116290.9444444445</v>
      </c>
      <c r="E113">
        <v>4.6649178117341705E-3</v>
      </c>
      <c r="F113">
        <v>0.76247394018197223</v>
      </c>
      <c r="G113">
        <v>60.777777777777779</v>
      </c>
      <c r="H113">
        <v>39.47</v>
      </c>
      <c r="I113">
        <v>0</v>
      </c>
      <c r="J113">
        <v>-19.868333333333336</v>
      </c>
      <c r="K113">
        <v>11599.96501380502</v>
      </c>
      <c r="L113">
        <v>3346.3510100555554</v>
      </c>
      <c r="M113">
        <v>3820.2867591383128</v>
      </c>
      <c r="N113">
        <v>8.9529006500833105E-2</v>
      </c>
      <c r="O113">
        <v>0.10552793374201468</v>
      </c>
      <c r="P113">
        <v>9.1506122198268917E-3</v>
      </c>
      <c r="Q113">
        <v>10160.900761625304</v>
      </c>
      <c r="R113">
        <v>204.29944444444448</v>
      </c>
      <c r="S113">
        <v>68201.123933006835</v>
      </c>
      <c r="T113">
        <v>14.518177294222262</v>
      </c>
      <c r="U113">
        <v>16.379638325279618</v>
      </c>
      <c r="V113">
        <v>19.002222222222223</v>
      </c>
      <c r="W113">
        <v>176.1031405128056</v>
      </c>
      <c r="X113">
        <v>0.11619381388292914</v>
      </c>
      <c r="Y113">
        <v>0.13854426844978207</v>
      </c>
      <c r="Z113">
        <v>0.26284807437719049</v>
      </c>
      <c r="AA113">
        <v>174.79397655606041</v>
      </c>
      <c r="AB113">
        <v>5.8216667502485615</v>
      </c>
      <c r="AC113">
        <v>1.2190862561351958</v>
      </c>
      <c r="AD113">
        <v>2.7873333405517697</v>
      </c>
      <c r="AE113">
        <v>0.84836062328639394</v>
      </c>
      <c r="AF113">
        <v>23.111111111111111</v>
      </c>
      <c r="AG113">
        <v>0.1460755872142474</v>
      </c>
      <c r="AH113">
        <v>96.831176470588233</v>
      </c>
      <c r="AI113">
        <v>7.0624071786762563</v>
      </c>
      <c r="AJ113">
        <v>55602.356874999939</v>
      </c>
      <c r="AK113">
        <v>0.26130923049608301</v>
      </c>
      <c r="AL113">
        <v>38817554.640555553</v>
      </c>
      <c r="AM113">
        <v>3346.3510100555554</v>
      </c>
    </row>
    <row r="114" spans="1:39" ht="15" x14ac:dyDescent="0.25">
      <c r="A114" t="s">
        <v>264</v>
      </c>
      <c r="B114">
        <v>1254150.1499999999</v>
      </c>
      <c r="C114">
        <v>0.28749518161198806</v>
      </c>
      <c r="D114">
        <v>999747.15</v>
      </c>
      <c r="E114">
        <v>3.2564298969356537E-3</v>
      </c>
      <c r="F114">
        <v>0.7158733177496186</v>
      </c>
      <c r="G114">
        <v>31.55</v>
      </c>
      <c r="H114">
        <v>65.486500000000007</v>
      </c>
      <c r="I114">
        <v>4.1609999999999996</v>
      </c>
      <c r="J114">
        <v>33.457499999999982</v>
      </c>
      <c r="K114">
        <v>11162.92915757628</v>
      </c>
      <c r="L114">
        <v>1860.5408415500001</v>
      </c>
      <c r="M114">
        <v>2239.6086325979104</v>
      </c>
      <c r="N114">
        <v>0.41580781425120344</v>
      </c>
      <c r="O114">
        <v>0.12615199621442572</v>
      </c>
      <c r="P114">
        <v>1.3808774484410886E-2</v>
      </c>
      <c r="Q114">
        <v>9273.5334677238643</v>
      </c>
      <c r="R114">
        <v>116.14100000000001</v>
      </c>
      <c r="S114">
        <v>61288.055118347518</v>
      </c>
      <c r="T114">
        <v>12.093489809800156</v>
      </c>
      <c r="U114">
        <v>16.01967299704669</v>
      </c>
      <c r="V114">
        <v>13.851999999999999</v>
      </c>
      <c r="W114">
        <v>134.31568304576956</v>
      </c>
      <c r="X114">
        <v>0.11826741308692278</v>
      </c>
      <c r="Y114">
        <v>0.14336360463647996</v>
      </c>
      <c r="Z114">
        <v>0.26878493924799224</v>
      </c>
      <c r="AA114">
        <v>179.31506395853245</v>
      </c>
      <c r="AB114">
        <v>5.8740254643714591</v>
      </c>
      <c r="AC114">
        <v>1.1749896035345284</v>
      </c>
      <c r="AD114">
        <v>3.0243272810927309</v>
      </c>
      <c r="AE114">
        <v>1.0251023457855548</v>
      </c>
      <c r="AF114">
        <v>35.5</v>
      </c>
      <c r="AG114">
        <v>8.9587108729096962E-2</v>
      </c>
      <c r="AH114">
        <v>54.099499999999999</v>
      </c>
      <c r="AI114">
        <v>3.249006186984106</v>
      </c>
      <c r="AJ114">
        <v>24133.140000000014</v>
      </c>
      <c r="AK114">
        <v>0.49521935383355697</v>
      </c>
      <c r="AL114">
        <v>20769085.609000001</v>
      </c>
      <c r="AM114">
        <v>1860.5408415500001</v>
      </c>
    </row>
    <row r="115" spans="1:39" ht="15" x14ac:dyDescent="0.25">
      <c r="A115" t="s">
        <v>265</v>
      </c>
      <c r="B115">
        <v>1694150.1</v>
      </c>
      <c r="C115">
        <v>0.32669628422001257</v>
      </c>
      <c r="D115">
        <v>1655336.4</v>
      </c>
      <c r="E115">
        <v>3.2946857125729888E-3</v>
      </c>
      <c r="F115">
        <v>0.70010179338656864</v>
      </c>
      <c r="G115">
        <v>66.900000000000006</v>
      </c>
      <c r="H115">
        <v>99.930499999999981</v>
      </c>
      <c r="I115">
        <v>0</v>
      </c>
      <c r="J115">
        <v>-8.9460000000000264</v>
      </c>
      <c r="K115">
        <v>9635.2851543282486</v>
      </c>
      <c r="L115">
        <v>3102.8524007999999</v>
      </c>
      <c r="M115">
        <v>3729.0010004923506</v>
      </c>
      <c r="N115">
        <v>0.43518276107875903</v>
      </c>
      <c r="O115">
        <v>0.13643702191275689</v>
      </c>
      <c r="P115">
        <v>1.4096091869765745E-2</v>
      </c>
      <c r="Q115">
        <v>8017.3933097772388</v>
      </c>
      <c r="R115">
        <v>192.4785</v>
      </c>
      <c r="S115">
        <v>55268.47420361235</v>
      </c>
      <c r="T115">
        <v>11.735856212512047</v>
      </c>
      <c r="U115">
        <v>16.120514243409001</v>
      </c>
      <c r="V115">
        <v>20.224499999999999</v>
      </c>
      <c r="W115">
        <v>153.42047520581471</v>
      </c>
      <c r="X115">
        <v>0.11655299923285077</v>
      </c>
      <c r="Y115">
        <v>0.15612198334654179</v>
      </c>
      <c r="Z115">
        <v>0.27760488909376829</v>
      </c>
      <c r="AA115">
        <v>159.74082424036908</v>
      </c>
      <c r="AB115">
        <v>5.1491925618407421</v>
      </c>
      <c r="AC115">
        <v>1.1882175858394253</v>
      </c>
      <c r="AD115">
        <v>2.9280662993123001</v>
      </c>
      <c r="AE115">
        <v>1.2566338521610325</v>
      </c>
      <c r="AF115">
        <v>54.5</v>
      </c>
      <c r="AG115">
        <v>3.3563455424588717E-2</v>
      </c>
      <c r="AH115">
        <v>39.222000000000001</v>
      </c>
      <c r="AI115">
        <v>3.3295659895518419</v>
      </c>
      <c r="AJ115">
        <v>-7380.7775000000838</v>
      </c>
      <c r="AK115">
        <v>0.47375709297494384</v>
      </c>
      <c r="AL115">
        <v>29896867.673500001</v>
      </c>
      <c r="AM115">
        <v>3102.8524007999999</v>
      </c>
    </row>
    <row r="116" spans="1:39" ht="15" x14ac:dyDescent="0.25">
      <c r="A116" t="s">
        <v>266</v>
      </c>
      <c r="B116">
        <v>947260.45</v>
      </c>
      <c r="C116">
        <v>0.30532180485437466</v>
      </c>
      <c r="D116">
        <v>983302.1</v>
      </c>
      <c r="E116">
        <v>4.2202093296726112E-3</v>
      </c>
      <c r="F116">
        <v>0.69832482920981076</v>
      </c>
      <c r="G116">
        <v>37.94736842105263</v>
      </c>
      <c r="H116">
        <v>69.655999999999992</v>
      </c>
      <c r="I116">
        <v>3.4900000000000206</v>
      </c>
      <c r="J116">
        <v>-2.2614999999999839</v>
      </c>
      <c r="K116">
        <v>9945.9539848624427</v>
      </c>
      <c r="L116">
        <v>1861.1164161499996</v>
      </c>
      <c r="M116">
        <v>2243.6716691488973</v>
      </c>
      <c r="N116">
        <v>0.50683291559015253</v>
      </c>
      <c r="O116">
        <v>0.12956368492456816</v>
      </c>
      <c r="P116">
        <v>5.2421281738958573E-3</v>
      </c>
      <c r="Q116">
        <v>8250.1278997393165</v>
      </c>
      <c r="R116">
        <v>111.69749999999999</v>
      </c>
      <c r="S116">
        <v>55080.806320642798</v>
      </c>
      <c r="T116">
        <v>11.80062221625372</v>
      </c>
      <c r="U116">
        <v>16.662113441661628</v>
      </c>
      <c r="V116">
        <v>14.106</v>
      </c>
      <c r="W116">
        <v>131.93792826811284</v>
      </c>
      <c r="X116">
        <v>0.11336533311318733</v>
      </c>
      <c r="Y116">
        <v>0.161202167415472</v>
      </c>
      <c r="Z116">
        <v>0.28116779965176619</v>
      </c>
      <c r="AA116">
        <v>176.76637374493239</v>
      </c>
      <c r="AB116">
        <v>5.8653761640426181</v>
      </c>
      <c r="AC116">
        <v>1.2854661596290142</v>
      </c>
      <c r="AD116">
        <v>2.8682079731827921</v>
      </c>
      <c r="AE116">
        <v>1.2435314849652128</v>
      </c>
      <c r="AF116">
        <v>51.9</v>
      </c>
      <c r="AG116">
        <v>2.4411652863250744E-2</v>
      </c>
      <c r="AH116">
        <v>29.749999999999993</v>
      </c>
      <c r="AI116">
        <v>2.61362514836375</v>
      </c>
      <c r="AJ116">
        <v>16165.678999999887</v>
      </c>
      <c r="AK116">
        <v>0.53510474335741742</v>
      </c>
      <c r="AL116">
        <v>18510578.2355</v>
      </c>
      <c r="AM116">
        <v>1861.1164161499996</v>
      </c>
    </row>
    <row r="117" spans="1:39" ht="15" x14ac:dyDescent="0.25">
      <c r="A117" t="s">
        <v>268</v>
      </c>
      <c r="B117">
        <v>2265660.4</v>
      </c>
      <c r="C117">
        <v>0.22027956011750421</v>
      </c>
      <c r="D117">
        <v>2127366.0499999998</v>
      </c>
      <c r="E117">
        <v>9.638351195521741E-3</v>
      </c>
      <c r="F117">
        <v>0.60234277943569758</v>
      </c>
      <c r="G117">
        <v>37.411764705882355</v>
      </c>
      <c r="H117">
        <v>545.93049999999994</v>
      </c>
      <c r="I117">
        <v>155.00600000000003</v>
      </c>
      <c r="J117">
        <v>-320.91200000000003</v>
      </c>
      <c r="K117">
        <v>12179.935877941998</v>
      </c>
      <c r="L117">
        <v>3300.7749688000004</v>
      </c>
      <c r="M117">
        <v>4566.5920719359901</v>
      </c>
      <c r="N117">
        <v>0.89512199426734795</v>
      </c>
      <c r="O117">
        <v>0.19233098237557139</v>
      </c>
      <c r="P117">
        <v>1.8082581004211597E-2</v>
      </c>
      <c r="Q117">
        <v>8803.770258913446</v>
      </c>
      <c r="R117">
        <v>219.642</v>
      </c>
      <c r="S117">
        <v>55078.76482002531</v>
      </c>
      <c r="T117">
        <v>11.259686216661658</v>
      </c>
      <c r="U117">
        <v>15.027977202902907</v>
      </c>
      <c r="V117">
        <v>28.602499999999999</v>
      </c>
      <c r="W117">
        <v>115.40162464120269</v>
      </c>
      <c r="X117">
        <v>0.11256060832216135</v>
      </c>
      <c r="Y117">
        <v>0.16629412248997152</v>
      </c>
      <c r="Z117">
        <v>0.28712801310569824</v>
      </c>
      <c r="AA117">
        <v>196.94006896699415</v>
      </c>
      <c r="AB117">
        <v>6.3525263237402187</v>
      </c>
      <c r="AC117">
        <v>1.4154615683584244</v>
      </c>
      <c r="AD117">
        <v>3.15611290108827</v>
      </c>
      <c r="AE117">
        <v>0.87801513173033396</v>
      </c>
      <c r="AF117">
        <v>16.600000000000001</v>
      </c>
      <c r="AG117">
        <v>0.12887334225559877</v>
      </c>
      <c r="AH117">
        <v>93.840499999999992</v>
      </c>
      <c r="AI117">
        <v>4.001779984140021</v>
      </c>
      <c r="AJ117">
        <v>77022.156500000507</v>
      </c>
      <c r="AK117">
        <v>0.73323723488820414</v>
      </c>
      <c r="AL117">
        <v>40203227.467499994</v>
      </c>
      <c r="AM117">
        <v>3300.7749688000004</v>
      </c>
    </row>
    <row r="118" spans="1:39" ht="15" x14ac:dyDescent="0.25">
      <c r="A118" t="s">
        <v>270</v>
      </c>
      <c r="B118">
        <v>5510456.9000000004</v>
      </c>
      <c r="C118">
        <v>0.35605125467256826</v>
      </c>
      <c r="D118">
        <v>5314492.9000000004</v>
      </c>
      <c r="E118">
        <v>1.6909677175968418E-3</v>
      </c>
      <c r="F118">
        <v>0.71644433993478907</v>
      </c>
      <c r="G118">
        <v>156.35</v>
      </c>
      <c r="H118">
        <v>460.63249999999999</v>
      </c>
      <c r="I118">
        <v>2.85</v>
      </c>
      <c r="J118">
        <v>-114.69449999999992</v>
      </c>
      <c r="K118">
        <v>10458.995164021166</v>
      </c>
      <c r="L118">
        <v>7840.2397564999992</v>
      </c>
      <c r="M118">
        <v>9758.5006260822811</v>
      </c>
      <c r="N118">
        <v>0.49726115606576976</v>
      </c>
      <c r="O118">
        <v>0.14659381623465534</v>
      </c>
      <c r="P118">
        <v>4.2000817472067062E-2</v>
      </c>
      <c r="Q118">
        <v>8403.0357572381181</v>
      </c>
      <c r="R118">
        <v>469.65050000000002</v>
      </c>
      <c r="S118">
        <v>60492.109036560178</v>
      </c>
      <c r="T118">
        <v>12.182356880275867</v>
      </c>
      <c r="U118">
        <v>16.693774959251616</v>
      </c>
      <c r="V118">
        <v>44.027000000000001</v>
      </c>
      <c r="W118">
        <v>178.07799206168946</v>
      </c>
      <c r="X118">
        <v>0.11752662755671213</v>
      </c>
      <c r="Y118">
        <v>0.14713623908170853</v>
      </c>
      <c r="Z118">
        <v>0.27071447557924189</v>
      </c>
      <c r="AA118">
        <v>146.48569886499234</v>
      </c>
      <c r="AB118">
        <v>6.2361102341088195</v>
      </c>
      <c r="AC118">
        <v>1.2651977260438336</v>
      </c>
      <c r="AD118">
        <v>3.3113401151780217</v>
      </c>
      <c r="AE118">
        <v>0.91552343972570416</v>
      </c>
      <c r="AF118">
        <v>34.25</v>
      </c>
      <c r="AG118">
        <v>0.10963525603388424</v>
      </c>
      <c r="AH118">
        <v>106.70315789473685</v>
      </c>
      <c r="AI118">
        <v>3.7716242447068069</v>
      </c>
      <c r="AJ118">
        <v>103570.80349999946</v>
      </c>
      <c r="AK118">
        <v>0.48161771203524972</v>
      </c>
      <c r="AL118">
        <v>82001029.697999999</v>
      </c>
      <c r="AM118">
        <v>7840.2397564999992</v>
      </c>
    </row>
    <row r="119" spans="1:39" ht="15" x14ac:dyDescent="0.25">
      <c r="A119" t="s">
        <v>271</v>
      </c>
      <c r="B119">
        <v>1563195.55</v>
      </c>
      <c r="C119">
        <v>0.2572966706611412</v>
      </c>
      <c r="D119">
        <v>1565580.1</v>
      </c>
      <c r="E119">
        <v>1.4565060069796024E-3</v>
      </c>
      <c r="F119">
        <v>0.69964736421307294</v>
      </c>
      <c r="G119">
        <v>55.684210526315788</v>
      </c>
      <c r="H119">
        <v>112.22900000000001</v>
      </c>
      <c r="I119">
        <v>0.05</v>
      </c>
      <c r="J119">
        <v>-60.410999999999973</v>
      </c>
      <c r="K119">
        <v>9745.2438151800779</v>
      </c>
      <c r="L119">
        <v>2683.91244155</v>
      </c>
      <c r="M119">
        <v>3337.8541131939223</v>
      </c>
      <c r="N119">
        <v>0.56756243009935081</v>
      </c>
      <c r="O119">
        <v>0.15159500216967872</v>
      </c>
      <c r="P119">
        <v>9.8486110205348795E-3</v>
      </c>
      <c r="Q119">
        <v>7835.9869049137305</v>
      </c>
      <c r="R119">
        <v>167.32550000000001</v>
      </c>
      <c r="S119">
        <v>53202.480227162021</v>
      </c>
      <c r="T119">
        <v>12.441618282927587</v>
      </c>
      <c r="U119">
        <v>16.040068259470313</v>
      </c>
      <c r="V119">
        <v>18.707000000000001</v>
      </c>
      <c r="W119">
        <v>143.47102376383174</v>
      </c>
      <c r="X119">
        <v>0.11198702670629947</v>
      </c>
      <c r="Y119">
        <v>0.17234482236569315</v>
      </c>
      <c r="Z119">
        <v>0.28979888374617813</v>
      </c>
      <c r="AA119">
        <v>167.77117726685398</v>
      </c>
      <c r="AB119">
        <v>5.3987232222658124</v>
      </c>
      <c r="AC119">
        <v>1.3424864576877906</v>
      </c>
      <c r="AD119">
        <v>2.8878260057033005</v>
      </c>
      <c r="AE119">
        <v>1.2373766233019314</v>
      </c>
      <c r="AF119">
        <v>61.2</v>
      </c>
      <c r="AG119">
        <v>2.0017313547862153E-2</v>
      </c>
      <c r="AH119">
        <v>45.817500000000017</v>
      </c>
      <c r="AI119">
        <v>2.225355616480742</v>
      </c>
      <c r="AJ119">
        <v>33290.262999999803</v>
      </c>
      <c r="AK119">
        <v>0.56589567563064991</v>
      </c>
      <c r="AL119">
        <v>26155381.121500004</v>
      </c>
      <c r="AM119">
        <v>2683.91244155</v>
      </c>
    </row>
    <row r="120" spans="1:39" ht="15" x14ac:dyDescent="0.25">
      <c r="A120" t="s">
        <v>273</v>
      </c>
      <c r="B120">
        <v>1131982.55</v>
      </c>
      <c r="C120">
        <v>0.26015063509546832</v>
      </c>
      <c r="D120">
        <v>1145318.95</v>
      </c>
      <c r="E120">
        <v>3.6237850680965944E-3</v>
      </c>
      <c r="F120">
        <v>0.69961649507434776</v>
      </c>
      <c r="G120">
        <v>42.10526315789474</v>
      </c>
      <c r="H120">
        <v>71.5715</v>
      </c>
      <c r="I120">
        <v>0</v>
      </c>
      <c r="J120">
        <v>24.058499999999924</v>
      </c>
      <c r="K120">
        <v>10109.534910029479</v>
      </c>
      <c r="L120">
        <v>2000.50339605</v>
      </c>
      <c r="M120">
        <v>2364.6254546738719</v>
      </c>
      <c r="N120">
        <v>0.41691242136694406</v>
      </c>
      <c r="O120">
        <v>0.12167584373044291</v>
      </c>
      <c r="P120">
        <v>8.4410079149787928E-3</v>
      </c>
      <c r="Q120">
        <v>8552.7959110925294</v>
      </c>
      <c r="R120">
        <v>122.16000000000001</v>
      </c>
      <c r="S120">
        <v>56989.355907007193</v>
      </c>
      <c r="T120">
        <v>12.437377210216109</v>
      </c>
      <c r="U120">
        <v>16.37609197814341</v>
      </c>
      <c r="V120">
        <v>15.238499999999998</v>
      </c>
      <c r="W120">
        <v>131.27954825278073</v>
      </c>
      <c r="X120">
        <v>0.11780778653444914</v>
      </c>
      <c r="Y120">
        <v>0.154835500030373</v>
      </c>
      <c r="Z120">
        <v>0.28074080241248689</v>
      </c>
      <c r="AA120">
        <v>174.56811155109466</v>
      </c>
      <c r="AB120">
        <v>5.843055721240316</v>
      </c>
      <c r="AC120">
        <v>1.2118241424346143</v>
      </c>
      <c r="AD120">
        <v>2.7972770378676612</v>
      </c>
      <c r="AE120">
        <v>1.155336229301325</v>
      </c>
      <c r="AF120">
        <v>46.6</v>
      </c>
      <c r="AG120">
        <v>4.4477120696599946E-2</v>
      </c>
      <c r="AH120">
        <v>39.738500000000002</v>
      </c>
      <c r="AI120">
        <v>2.7190043506417072</v>
      </c>
      <c r="AJ120">
        <v>29372.645500000101</v>
      </c>
      <c r="AK120">
        <v>0.49340108969796803</v>
      </c>
      <c r="AL120">
        <v>20224158.919999998</v>
      </c>
      <c r="AM120">
        <v>2000.50339605</v>
      </c>
    </row>
    <row r="121" spans="1:39" ht="15" x14ac:dyDescent="0.25">
      <c r="A121" t="s">
        <v>275</v>
      </c>
      <c r="B121">
        <v>1998103.5263157894</v>
      </c>
      <c r="C121">
        <v>0.28001597627222435</v>
      </c>
      <c r="D121">
        <v>2138108.1666666665</v>
      </c>
      <c r="E121">
        <v>7.3261281035332977E-3</v>
      </c>
      <c r="F121">
        <v>0.64285154408631062</v>
      </c>
      <c r="G121">
        <v>34.842105263157897</v>
      </c>
      <c r="H121">
        <v>189.46800000000002</v>
      </c>
      <c r="I121">
        <v>16.161000000000001</v>
      </c>
      <c r="J121">
        <v>-176.99150000000006</v>
      </c>
      <c r="K121">
        <v>11003.255637902372</v>
      </c>
      <c r="L121">
        <v>2531.1968336500004</v>
      </c>
      <c r="M121">
        <v>3445.6707946489973</v>
      </c>
      <c r="N121">
        <v>0.90728960830691008</v>
      </c>
      <c r="O121">
        <v>0.17621121635840106</v>
      </c>
      <c r="P121">
        <v>9.2005234600495613E-3</v>
      </c>
      <c r="Q121">
        <v>8083.0141619310316</v>
      </c>
      <c r="R121">
        <v>158.22450000000003</v>
      </c>
      <c r="S121">
        <v>55628.251226895969</v>
      </c>
      <c r="T121">
        <v>11.713419855964155</v>
      </c>
      <c r="U121">
        <v>15.997502495820818</v>
      </c>
      <c r="V121">
        <v>20.5825</v>
      </c>
      <c r="W121">
        <v>122.97810439208067</v>
      </c>
      <c r="X121">
        <v>0.11081713604396504</v>
      </c>
      <c r="Y121">
        <v>0.1796009449869834</v>
      </c>
      <c r="Z121">
        <v>0.29577317420556526</v>
      </c>
      <c r="AA121">
        <v>190.16984123904737</v>
      </c>
      <c r="AB121">
        <v>6.2008815156641441</v>
      </c>
      <c r="AC121">
        <v>1.2781675223373574</v>
      </c>
      <c r="AD121">
        <v>2.8427473645875945</v>
      </c>
      <c r="AE121">
        <v>1.13655367252423</v>
      </c>
      <c r="AF121">
        <v>29.2</v>
      </c>
      <c r="AG121">
        <v>4.8548592362684176E-2</v>
      </c>
      <c r="AH121">
        <v>74.416499999999971</v>
      </c>
      <c r="AI121">
        <v>3.5584858597802818</v>
      </c>
      <c r="AJ121">
        <v>114346.14450000017</v>
      </c>
      <c r="AK121">
        <v>0.71614870453175727</v>
      </c>
      <c r="AL121">
        <v>27851405.830499999</v>
      </c>
      <c r="AM121">
        <v>2531.1968336500004</v>
      </c>
    </row>
    <row r="122" spans="1:39" ht="15" x14ac:dyDescent="0.25">
      <c r="A122" t="s">
        <v>276</v>
      </c>
      <c r="B122">
        <v>2444171.7000000002</v>
      </c>
      <c r="C122">
        <v>0.27131218366686882</v>
      </c>
      <c r="D122">
        <v>2115333.1</v>
      </c>
      <c r="E122">
        <v>3.945316164982374E-3</v>
      </c>
      <c r="F122">
        <v>0.71523853424113648</v>
      </c>
      <c r="G122">
        <v>73.55</v>
      </c>
      <c r="H122">
        <v>378.90950000000004</v>
      </c>
      <c r="I122">
        <v>53.637</v>
      </c>
      <c r="J122">
        <v>-87.158999999999992</v>
      </c>
      <c r="K122">
        <v>11766.776809679657</v>
      </c>
      <c r="L122">
        <v>4607.8257369000003</v>
      </c>
      <c r="M122">
        <v>5847.7608845146488</v>
      </c>
      <c r="N122">
        <v>0.55753854602764752</v>
      </c>
      <c r="O122">
        <v>0.15321842302894403</v>
      </c>
      <c r="P122">
        <v>2.9537550619604461E-2</v>
      </c>
      <c r="Q122">
        <v>9271.7978889282294</v>
      </c>
      <c r="R122">
        <v>294.4135</v>
      </c>
      <c r="S122">
        <v>61724.85669288264</v>
      </c>
      <c r="T122">
        <v>13.008404845565849</v>
      </c>
      <c r="U122">
        <v>15.65086430105957</v>
      </c>
      <c r="V122">
        <v>33.821000000000005</v>
      </c>
      <c r="W122">
        <v>136.24155811182405</v>
      </c>
      <c r="X122">
        <v>0.12154376183984124</v>
      </c>
      <c r="Y122">
        <v>0.14790622198019093</v>
      </c>
      <c r="Z122">
        <v>0.27833420328321251</v>
      </c>
      <c r="AA122">
        <v>171.76102031420552</v>
      </c>
      <c r="AB122">
        <v>6.0311296504108913</v>
      </c>
      <c r="AC122">
        <v>1.1106440966796356</v>
      </c>
      <c r="AD122">
        <v>2.8995433036174281</v>
      </c>
      <c r="AE122">
        <v>0.78500172097915777</v>
      </c>
      <c r="AF122">
        <v>20.55</v>
      </c>
      <c r="AG122">
        <v>0.1490293418973615</v>
      </c>
      <c r="AH122">
        <v>107.295</v>
      </c>
      <c r="AI122">
        <v>2.9051979757114821</v>
      </c>
      <c r="AJ122">
        <v>60331.341500000097</v>
      </c>
      <c r="AK122">
        <v>0.52287507379633147</v>
      </c>
      <c r="AL122">
        <v>54219257.024000004</v>
      </c>
      <c r="AM122">
        <v>4607.8257369000003</v>
      </c>
    </row>
    <row r="123" spans="1:39" ht="15" x14ac:dyDescent="0.25">
      <c r="A123" t="s">
        <v>277</v>
      </c>
      <c r="B123">
        <v>2202768.5789473685</v>
      </c>
      <c r="C123">
        <v>0.30586074116365519</v>
      </c>
      <c r="D123">
        <v>2402099.4444444445</v>
      </c>
      <c r="E123">
        <v>6.521642247653241E-3</v>
      </c>
      <c r="F123">
        <v>0.62286797736451205</v>
      </c>
      <c r="G123">
        <v>37.263157894736842</v>
      </c>
      <c r="H123">
        <v>280.04949999999997</v>
      </c>
      <c r="I123">
        <v>53.469500000000004</v>
      </c>
      <c r="J123">
        <v>-241.37049999999994</v>
      </c>
      <c r="K123">
        <v>11390.981144164518</v>
      </c>
      <c r="L123">
        <v>2822.3785393999997</v>
      </c>
      <c r="M123">
        <v>3865.1606575938699</v>
      </c>
      <c r="N123">
        <v>0.92466892883716478</v>
      </c>
      <c r="O123">
        <v>0.17883448860736473</v>
      </c>
      <c r="P123">
        <v>8.9308206706243207E-3</v>
      </c>
      <c r="Q123">
        <v>8317.8070905890145</v>
      </c>
      <c r="R123">
        <v>182.22750000000002</v>
      </c>
      <c r="S123">
        <v>54454.844884828046</v>
      </c>
      <c r="T123">
        <v>12.168031718593518</v>
      </c>
      <c r="U123">
        <v>15.488214124651881</v>
      </c>
      <c r="V123">
        <v>23.5105</v>
      </c>
      <c r="W123">
        <v>120.0475761638417</v>
      </c>
      <c r="X123">
        <v>0.11040638824342784</v>
      </c>
      <c r="Y123">
        <v>0.17526131299888908</v>
      </c>
      <c r="Z123">
        <v>0.2918492294605935</v>
      </c>
      <c r="AA123">
        <v>192.63592477413803</v>
      </c>
      <c r="AB123">
        <v>6.4517718292450779</v>
      </c>
      <c r="AC123">
        <v>1.3428117544600202</v>
      </c>
      <c r="AD123">
        <v>2.9182480165682194</v>
      </c>
      <c r="AE123">
        <v>1.1484551140398287</v>
      </c>
      <c r="AF123">
        <v>17.95</v>
      </c>
      <c r="AG123">
        <v>7.4922113803753063E-2</v>
      </c>
      <c r="AH123">
        <v>84.58</v>
      </c>
      <c r="AI123">
        <v>3.7627750421026809</v>
      </c>
      <c r="AJ123">
        <v>127627.45449999999</v>
      </c>
      <c r="AK123">
        <v>0.73755265238812007</v>
      </c>
      <c r="AL123">
        <v>32149660.723999999</v>
      </c>
      <c r="AM123">
        <v>2822.3785393999997</v>
      </c>
    </row>
    <row r="124" spans="1:39" ht="15" x14ac:dyDescent="0.25">
      <c r="A124" t="s">
        <v>278</v>
      </c>
      <c r="B124">
        <v>1103119.3999999999</v>
      </c>
      <c r="C124">
        <v>0.28157427319593431</v>
      </c>
      <c r="D124">
        <v>1160870.8500000001</v>
      </c>
      <c r="E124">
        <v>3.8943271019133757E-3</v>
      </c>
      <c r="F124">
        <v>0.68131570838857003</v>
      </c>
      <c r="G124">
        <v>31.8</v>
      </c>
      <c r="H124">
        <v>73.116500000000002</v>
      </c>
      <c r="I124">
        <v>0</v>
      </c>
      <c r="J124">
        <v>6.1094999999999686</v>
      </c>
      <c r="K124">
        <v>9876.5058574738159</v>
      </c>
      <c r="L124">
        <v>1903.5500121</v>
      </c>
      <c r="M124">
        <v>2339.9074112180178</v>
      </c>
      <c r="N124">
        <v>0.53825958781595395</v>
      </c>
      <c r="O124">
        <v>0.14021022621074114</v>
      </c>
      <c r="P124">
        <v>8.3409563442380982E-3</v>
      </c>
      <c r="Q124">
        <v>8034.686652286643</v>
      </c>
      <c r="R124">
        <v>118.28650000000002</v>
      </c>
      <c r="S124">
        <v>52337.417346865441</v>
      </c>
      <c r="T124">
        <v>12.854805916144278</v>
      </c>
      <c r="U124">
        <v>16.09270721595448</v>
      </c>
      <c r="V124">
        <v>14.3055</v>
      </c>
      <c r="W124">
        <v>133.06420692041519</v>
      </c>
      <c r="X124">
        <v>0.11314372209394782</v>
      </c>
      <c r="Y124">
        <v>0.16556297781948023</v>
      </c>
      <c r="Z124">
        <v>0.28438892424691797</v>
      </c>
      <c r="AA124">
        <v>166.90459824036901</v>
      </c>
      <c r="AB124">
        <v>6.0313573976370058</v>
      </c>
      <c r="AC124">
        <v>1.3068220656334957</v>
      </c>
      <c r="AD124">
        <v>3.0128525854844614</v>
      </c>
      <c r="AE124">
        <v>1.1489666368630689</v>
      </c>
      <c r="AF124">
        <v>29.1</v>
      </c>
      <c r="AG124">
        <v>4.8799869453549506E-2</v>
      </c>
      <c r="AH124">
        <v>67.322499999999991</v>
      </c>
      <c r="AI124">
        <v>1.6843161877359696</v>
      </c>
      <c r="AJ124">
        <v>22000.750499999966</v>
      </c>
      <c r="AK124">
        <v>0.52417339782788985</v>
      </c>
      <c r="AL124">
        <v>18800422.844499998</v>
      </c>
      <c r="AM124">
        <v>1903.5500121</v>
      </c>
    </row>
    <row r="125" spans="1:39" ht="15" x14ac:dyDescent="0.25">
      <c r="A125" t="s">
        <v>279</v>
      </c>
      <c r="B125">
        <v>1552082.95</v>
      </c>
      <c r="C125">
        <v>0.30068913048131263</v>
      </c>
      <c r="D125">
        <v>1633593.15</v>
      </c>
      <c r="E125">
        <v>4.0244502989589996E-3</v>
      </c>
      <c r="F125">
        <v>0.78800388665156496</v>
      </c>
      <c r="G125">
        <v>50.842105263157897</v>
      </c>
      <c r="H125">
        <v>68.035999999999987</v>
      </c>
      <c r="I125">
        <v>0</v>
      </c>
      <c r="J125">
        <v>0.49200000000000443</v>
      </c>
      <c r="K125">
        <v>11419.321345339475</v>
      </c>
      <c r="L125">
        <v>3822.4780067000002</v>
      </c>
      <c r="M125">
        <v>4414.77825626305</v>
      </c>
      <c r="N125">
        <v>0.14421918919709453</v>
      </c>
      <c r="O125">
        <v>0.11016934573903771</v>
      </c>
      <c r="P125">
        <v>1.8508261270828674E-2</v>
      </c>
      <c r="Q125">
        <v>9887.270019071857</v>
      </c>
      <c r="R125">
        <v>232.22499999999999</v>
      </c>
      <c r="S125">
        <v>65765.909772849598</v>
      </c>
      <c r="T125">
        <v>12.361718161266012</v>
      </c>
      <c r="U125">
        <v>16.460234715039292</v>
      </c>
      <c r="V125">
        <v>22.692499999999999</v>
      </c>
      <c r="W125">
        <v>168.44675583122176</v>
      </c>
      <c r="X125">
        <v>0.115593867655746</v>
      </c>
      <c r="Y125">
        <v>0.1505036880490476</v>
      </c>
      <c r="Z125">
        <v>0.27504400956689817</v>
      </c>
      <c r="AA125">
        <v>165.29073519652752</v>
      </c>
      <c r="AB125">
        <v>6.3394449837153042</v>
      </c>
      <c r="AC125">
        <v>1.2401408976794348</v>
      </c>
      <c r="AD125">
        <v>3.1052131611176721</v>
      </c>
      <c r="AE125">
        <v>0.90185186411579599</v>
      </c>
      <c r="AF125">
        <v>26.6</v>
      </c>
      <c r="AG125">
        <v>8.9883796432713423E-2</v>
      </c>
      <c r="AH125">
        <v>103.70473684210526</v>
      </c>
      <c r="AI125">
        <v>2.3231271849891084</v>
      </c>
      <c r="AJ125">
        <v>-3128.2294736844487</v>
      </c>
      <c r="AK125">
        <v>0.31708960873837733</v>
      </c>
      <c r="AL125">
        <v>43650104.693999998</v>
      </c>
      <c r="AM125">
        <v>3822.4780067000002</v>
      </c>
    </row>
    <row r="126" spans="1:39" ht="15" x14ac:dyDescent="0.25">
      <c r="A126" t="s">
        <v>280</v>
      </c>
      <c r="B126">
        <v>1611217.55</v>
      </c>
      <c r="C126">
        <v>0.20626427742522163</v>
      </c>
      <c r="D126">
        <v>1531308.45</v>
      </c>
      <c r="E126">
        <v>7.5049731262696109E-3</v>
      </c>
      <c r="F126">
        <v>0.63263987381148978</v>
      </c>
      <c r="G126">
        <v>28.526315789473685</v>
      </c>
      <c r="H126">
        <v>161.648</v>
      </c>
      <c r="I126">
        <v>22.522000000000013</v>
      </c>
      <c r="J126">
        <v>-167.89300000000003</v>
      </c>
      <c r="K126">
        <v>11167.264548019011</v>
      </c>
      <c r="L126">
        <v>2059.1089745500003</v>
      </c>
      <c r="M126">
        <v>2812.2321238331319</v>
      </c>
      <c r="N126">
        <v>0.88132824528949305</v>
      </c>
      <c r="O126">
        <v>0.17696105237928569</v>
      </c>
      <c r="P126">
        <v>1.7760759679070568E-2</v>
      </c>
      <c r="Q126">
        <v>8176.6417704730075</v>
      </c>
      <c r="R126">
        <v>132.04599999999999</v>
      </c>
      <c r="S126">
        <v>54604.849115081095</v>
      </c>
      <c r="T126">
        <v>12.032549263135571</v>
      </c>
      <c r="U126">
        <v>15.593876183678418</v>
      </c>
      <c r="V126">
        <v>17.552499999999998</v>
      </c>
      <c r="W126">
        <v>117.31143566728393</v>
      </c>
      <c r="X126">
        <v>0.1108837723190134</v>
      </c>
      <c r="Y126">
        <v>0.1811690642024861</v>
      </c>
      <c r="Z126">
        <v>0.29749961757592785</v>
      </c>
      <c r="AA126">
        <v>198.4969737161791</v>
      </c>
      <c r="AB126">
        <v>5.5495720981418151</v>
      </c>
      <c r="AC126">
        <v>1.2433490149535058</v>
      </c>
      <c r="AD126">
        <v>2.661929762880789</v>
      </c>
      <c r="AE126">
        <v>1.0658532288048383</v>
      </c>
      <c r="AF126">
        <v>21.5</v>
      </c>
      <c r="AG126">
        <v>6.8252176073802934E-2</v>
      </c>
      <c r="AH126">
        <v>59.474736842105266</v>
      </c>
      <c r="AI126">
        <v>3.2188439262715978</v>
      </c>
      <c r="AJ126">
        <v>96352.743000000017</v>
      </c>
      <c r="AK126">
        <v>0.72653903899500905</v>
      </c>
      <c r="AL126">
        <v>22994614.651999999</v>
      </c>
      <c r="AM126">
        <v>2059.1089745500003</v>
      </c>
    </row>
    <row r="127" spans="1:39" ht="15" x14ac:dyDescent="0.25">
      <c r="A127" t="s">
        <v>281</v>
      </c>
      <c r="B127">
        <v>927864.15789473685</v>
      </c>
      <c r="C127">
        <v>0.29875337053299594</v>
      </c>
      <c r="D127">
        <v>936844</v>
      </c>
      <c r="E127">
        <v>1.7252988952348399E-3</v>
      </c>
      <c r="F127">
        <v>0.70238714039256478</v>
      </c>
      <c r="G127">
        <v>53.95</v>
      </c>
      <c r="H127">
        <v>55.840999999999994</v>
      </c>
      <c r="I127">
        <v>0</v>
      </c>
      <c r="J127">
        <v>-10.825999999999993</v>
      </c>
      <c r="K127">
        <v>10023.824712737865</v>
      </c>
      <c r="L127">
        <v>1841.160961</v>
      </c>
      <c r="M127">
        <v>2229.2497693684122</v>
      </c>
      <c r="N127">
        <v>0.45573622487317123</v>
      </c>
      <c r="O127">
        <v>0.1462880548226006</v>
      </c>
      <c r="P127">
        <v>4.0773490254337411E-3</v>
      </c>
      <c r="Q127">
        <v>8278.7828419194011</v>
      </c>
      <c r="R127">
        <v>116.651</v>
      </c>
      <c r="S127">
        <v>52150.918594782714</v>
      </c>
      <c r="T127">
        <v>14.11946747134615</v>
      </c>
      <c r="U127">
        <v>15.783499164173472</v>
      </c>
      <c r="V127">
        <v>13.648500000000002</v>
      </c>
      <c r="W127">
        <v>134.89841088764331</v>
      </c>
      <c r="X127">
        <v>0.11540223708172491</v>
      </c>
      <c r="Y127">
        <v>0.17064413582972585</v>
      </c>
      <c r="Z127">
        <v>0.29565520167988479</v>
      </c>
      <c r="AA127">
        <v>178.23743113788518</v>
      </c>
      <c r="AB127">
        <v>5.5100914787066708</v>
      </c>
      <c r="AC127">
        <v>1.3378585785513211</v>
      </c>
      <c r="AD127">
        <v>2.8180383424375264</v>
      </c>
      <c r="AE127">
        <v>1.2787549719633289</v>
      </c>
      <c r="AF127">
        <v>98.2</v>
      </c>
      <c r="AG127">
        <v>3.0517981281935818E-2</v>
      </c>
      <c r="AH127">
        <v>12.190500000000004</v>
      </c>
      <c r="AI127">
        <v>2.9429891288813175</v>
      </c>
      <c r="AJ127">
        <v>10019.590499999933</v>
      </c>
      <c r="AK127">
        <v>0.56301493083369314</v>
      </c>
      <c r="AL127">
        <v>18455474.741</v>
      </c>
      <c r="AM127">
        <v>1841.160961</v>
      </c>
    </row>
    <row r="128" spans="1:39" ht="15" x14ac:dyDescent="0.25">
      <c r="A128" t="s">
        <v>283</v>
      </c>
      <c r="B128">
        <v>1307593.3999999999</v>
      </c>
      <c r="C128">
        <v>0.3139120383466627</v>
      </c>
      <c r="D128">
        <v>1242739.8</v>
      </c>
      <c r="E128">
        <v>6.2993908846541843E-3</v>
      </c>
      <c r="F128">
        <v>0.7054605243158647</v>
      </c>
      <c r="G128">
        <v>49.684210526315788</v>
      </c>
      <c r="H128">
        <v>78.345500000000015</v>
      </c>
      <c r="I128">
        <v>0.05</v>
      </c>
      <c r="J128">
        <v>3.4250000000000114</v>
      </c>
      <c r="K128">
        <v>9741.3467923424196</v>
      </c>
      <c r="L128">
        <v>2243.0271704500001</v>
      </c>
      <c r="M128">
        <v>2720.6733746433265</v>
      </c>
      <c r="N128">
        <v>0.47315349106407883</v>
      </c>
      <c r="O128">
        <v>0.14833793557357933</v>
      </c>
      <c r="P128">
        <v>4.6316804525893211E-3</v>
      </c>
      <c r="Q128">
        <v>8031.1388113115536</v>
      </c>
      <c r="R128">
        <v>139.27799999999999</v>
      </c>
      <c r="S128">
        <v>52844.313078878222</v>
      </c>
      <c r="T128">
        <v>12.821479343471331</v>
      </c>
      <c r="U128">
        <v>16.104676764815693</v>
      </c>
      <c r="V128">
        <v>15.343500000000001</v>
      </c>
      <c r="W128">
        <v>146.18745204483983</v>
      </c>
      <c r="X128">
        <v>0.11489292392604163</v>
      </c>
      <c r="Y128">
        <v>0.16266560874088318</v>
      </c>
      <c r="Z128">
        <v>0.29559118703750781</v>
      </c>
      <c r="AA128">
        <v>159.68772234182993</v>
      </c>
      <c r="AB128">
        <v>5.7640079914256317</v>
      </c>
      <c r="AC128">
        <v>1.3804761925368507</v>
      </c>
      <c r="AD128">
        <v>2.9428982960987367</v>
      </c>
      <c r="AE128">
        <v>1.1496403679806426</v>
      </c>
      <c r="AF128">
        <v>76.150000000000006</v>
      </c>
      <c r="AG128">
        <v>1.9885021586444812E-2</v>
      </c>
      <c r="AH128">
        <v>18.9985</v>
      </c>
      <c r="AI128">
        <v>2.6823270657264535</v>
      </c>
      <c r="AJ128">
        <v>6937.7384999999776</v>
      </c>
      <c r="AK128">
        <v>0.51000769236406873</v>
      </c>
      <c r="AL128">
        <v>21850105.532000002</v>
      </c>
      <c r="AM128">
        <v>2243.0271704500001</v>
      </c>
    </row>
    <row r="129" spans="1:39" ht="15" x14ac:dyDescent="0.25">
      <c r="A129" t="s">
        <v>284</v>
      </c>
      <c r="B129">
        <v>2338847.9500000002</v>
      </c>
      <c r="C129">
        <v>0.26600482085429722</v>
      </c>
      <c r="D129">
        <v>2318632.5</v>
      </c>
      <c r="E129">
        <v>8.2282945091174953E-3</v>
      </c>
      <c r="F129">
        <v>0.65342289151157906</v>
      </c>
      <c r="G129">
        <v>54.470588235294116</v>
      </c>
      <c r="H129">
        <v>386.74599999999998</v>
      </c>
      <c r="I129">
        <v>38.150500000000001</v>
      </c>
      <c r="J129">
        <v>-199.97199999999995</v>
      </c>
      <c r="K129">
        <v>10988.21808311209</v>
      </c>
      <c r="L129">
        <v>3605.3358467999997</v>
      </c>
      <c r="M129">
        <v>4709.9048434634315</v>
      </c>
      <c r="N129">
        <v>0.70503252165983477</v>
      </c>
      <c r="O129">
        <v>0.16788222920680831</v>
      </c>
      <c r="P129">
        <v>2.5039984854705821E-2</v>
      </c>
      <c r="Q129">
        <v>8411.2562491534718</v>
      </c>
      <c r="R129">
        <v>226.53049999999999</v>
      </c>
      <c r="S129">
        <v>56513.841383610597</v>
      </c>
      <c r="T129">
        <v>10.856374748654156</v>
      </c>
      <c r="U129">
        <v>15.915454416954894</v>
      </c>
      <c r="V129">
        <v>27.96</v>
      </c>
      <c r="W129">
        <v>128.94620339055794</v>
      </c>
      <c r="X129">
        <v>0.11524061727600304</v>
      </c>
      <c r="Y129">
        <v>0.1575827720962408</v>
      </c>
      <c r="Z129">
        <v>0.28076923022640604</v>
      </c>
      <c r="AA129">
        <v>169.71972265582497</v>
      </c>
      <c r="AB129">
        <v>5.894440300044157</v>
      </c>
      <c r="AC129">
        <v>1.2491411032517585</v>
      </c>
      <c r="AD129">
        <v>2.6943943731669702</v>
      </c>
      <c r="AE129">
        <v>1.0083179225978838</v>
      </c>
      <c r="AF129">
        <v>32.35</v>
      </c>
      <c r="AG129">
        <v>8.2054824259337522E-2</v>
      </c>
      <c r="AH129">
        <v>104.56649999999999</v>
      </c>
      <c r="AI129">
        <v>3.1663636000980415</v>
      </c>
      <c r="AJ129">
        <v>97331.298999999883</v>
      </c>
      <c r="AK129">
        <v>0.65897266682838729</v>
      </c>
      <c r="AL129">
        <v>39616216.547499999</v>
      </c>
      <c r="AM129">
        <v>3605.3358467999997</v>
      </c>
    </row>
    <row r="130" spans="1:39" ht="15" x14ac:dyDescent="0.25">
      <c r="A130" t="s">
        <v>285</v>
      </c>
      <c r="B130">
        <v>4551834.95</v>
      </c>
      <c r="C130">
        <v>0.30058158578821104</v>
      </c>
      <c r="D130">
        <v>4344141.05</v>
      </c>
      <c r="E130">
        <v>2.7456142949632916E-3</v>
      </c>
      <c r="F130">
        <v>0.75982208338702728</v>
      </c>
      <c r="G130">
        <v>109.47368421052632</v>
      </c>
      <c r="H130">
        <v>201.5145</v>
      </c>
      <c r="I130">
        <v>13.689500000000001</v>
      </c>
      <c r="J130">
        <v>-1.7460000000000022</v>
      </c>
      <c r="K130">
        <v>11433.394674289662</v>
      </c>
      <c r="L130">
        <v>7368.2253324499998</v>
      </c>
      <c r="M130">
        <v>8727.867154887108</v>
      </c>
      <c r="N130">
        <v>0.25613039485757427</v>
      </c>
      <c r="O130">
        <v>0.11994911238770771</v>
      </c>
      <c r="P130">
        <v>4.3053095614886676E-2</v>
      </c>
      <c r="Q130">
        <v>9652.2812251820633</v>
      </c>
      <c r="R130">
        <v>434.10099999999994</v>
      </c>
      <c r="S130">
        <v>66978.464002328954</v>
      </c>
      <c r="T130">
        <v>12.269149345428827</v>
      </c>
      <c r="U130">
        <v>16.973527663953778</v>
      </c>
      <c r="V130">
        <v>42.393999999999998</v>
      </c>
      <c r="W130">
        <v>173.80349418431854</v>
      </c>
      <c r="X130">
        <v>0.11571862027564327</v>
      </c>
      <c r="Y130">
        <v>0.15159788701961213</v>
      </c>
      <c r="Z130">
        <v>0.27608572815174065</v>
      </c>
      <c r="AA130">
        <v>155.96768531750089</v>
      </c>
      <c r="AB130">
        <v>6.372194592253142</v>
      </c>
      <c r="AC130">
        <v>1.3024070095236704</v>
      </c>
      <c r="AD130">
        <v>3.3332456627300759</v>
      </c>
      <c r="AE130">
        <v>0.86771002248700102</v>
      </c>
      <c r="AF130">
        <v>27.65</v>
      </c>
      <c r="AG130">
        <v>0.1463830466666049</v>
      </c>
      <c r="AH130">
        <v>145.94650000000001</v>
      </c>
      <c r="AI130">
        <v>3.7404662909593589</v>
      </c>
      <c r="AJ130">
        <v>154104.05550000025</v>
      </c>
      <c r="AK130">
        <v>0.42744432600894317</v>
      </c>
      <c r="AL130">
        <v>84243828.274999991</v>
      </c>
      <c r="AM130">
        <v>7368.2253324499998</v>
      </c>
    </row>
    <row r="131" spans="1:39" ht="15" x14ac:dyDescent="0.25">
      <c r="A131" t="s">
        <v>286</v>
      </c>
      <c r="B131">
        <v>909469.95</v>
      </c>
      <c r="C131">
        <v>0.3410005181165443</v>
      </c>
      <c r="D131">
        <v>850399</v>
      </c>
      <c r="E131">
        <v>7.1919538415148023E-3</v>
      </c>
      <c r="F131">
        <v>0.70242973050747626</v>
      </c>
      <c r="G131">
        <v>31.578947368421051</v>
      </c>
      <c r="H131">
        <v>52.55749999999999</v>
      </c>
      <c r="I131">
        <v>0</v>
      </c>
      <c r="J131">
        <v>57.697999999999979</v>
      </c>
      <c r="K131">
        <v>10508.834489666413</v>
      </c>
      <c r="L131">
        <v>1926.6097157500001</v>
      </c>
      <c r="M131">
        <v>2254.7886883440287</v>
      </c>
      <c r="N131">
        <v>0.32485006848227305</v>
      </c>
      <c r="O131">
        <v>0.1166499119737453</v>
      </c>
      <c r="P131">
        <v>1.0646774685248028E-2</v>
      </c>
      <c r="Q131">
        <v>8979.2993612494392</v>
      </c>
      <c r="R131">
        <v>115.8835</v>
      </c>
      <c r="S131">
        <v>59395.121476310247</v>
      </c>
      <c r="T131">
        <v>12.908222482061726</v>
      </c>
      <c r="U131">
        <v>16.625401508842931</v>
      </c>
      <c r="V131">
        <v>13.983000000000001</v>
      </c>
      <c r="W131">
        <v>137.78228675892154</v>
      </c>
      <c r="X131">
        <v>0.11972324095922254</v>
      </c>
      <c r="Y131">
        <v>0.14699898692948593</v>
      </c>
      <c r="Z131">
        <v>0.27435224321206225</v>
      </c>
      <c r="AA131">
        <v>185.10806682046083</v>
      </c>
      <c r="AB131">
        <v>5.535687302842434</v>
      </c>
      <c r="AC131">
        <v>1.1401060297618548</v>
      </c>
      <c r="AD131">
        <v>2.7745504022364855</v>
      </c>
      <c r="AE131">
        <v>1.0634262276521316</v>
      </c>
      <c r="AF131">
        <v>40.950000000000003</v>
      </c>
      <c r="AG131">
        <v>3.7762006546743061E-2</v>
      </c>
      <c r="AH131">
        <v>44.159500000000001</v>
      </c>
      <c r="AI131">
        <v>3.1345154082300626</v>
      </c>
      <c r="AJ131">
        <v>10842.363499999978</v>
      </c>
      <c r="AK131">
        <v>0.45689614682176743</v>
      </c>
      <c r="AL131">
        <v>20246422.629000001</v>
      </c>
      <c r="AM131">
        <v>1926.6097157500001</v>
      </c>
    </row>
    <row r="132" spans="1:39" ht="15" x14ac:dyDescent="0.25">
      <c r="A132" t="s">
        <v>287</v>
      </c>
      <c r="B132">
        <v>794511.05</v>
      </c>
      <c r="C132">
        <v>0.29398545875717785</v>
      </c>
      <c r="D132">
        <v>809992.3</v>
      </c>
      <c r="E132">
        <v>2.9730220858117545E-3</v>
      </c>
      <c r="F132">
        <v>0.67509417219554468</v>
      </c>
      <c r="G132">
        <v>52.25</v>
      </c>
      <c r="H132">
        <v>49.344000000000008</v>
      </c>
      <c r="I132">
        <v>0</v>
      </c>
      <c r="J132">
        <v>9.2079999999999984</v>
      </c>
      <c r="K132">
        <v>9715.7312431697737</v>
      </c>
      <c r="L132">
        <v>1615.6753598999999</v>
      </c>
      <c r="M132">
        <v>1953.2625512831314</v>
      </c>
      <c r="N132">
        <v>0.46633583196851713</v>
      </c>
      <c r="O132">
        <v>0.13853525337160158</v>
      </c>
      <c r="P132">
        <v>1.3789234862985672E-3</v>
      </c>
      <c r="Q132">
        <v>8036.5374141269776</v>
      </c>
      <c r="R132">
        <v>101.5565</v>
      </c>
      <c r="S132">
        <v>51540.544834648696</v>
      </c>
      <c r="T132">
        <v>14.004519651622497</v>
      </c>
      <c r="U132">
        <v>15.909128021347724</v>
      </c>
      <c r="V132">
        <v>12.5855</v>
      </c>
      <c r="W132">
        <v>128.37593738031862</v>
      </c>
      <c r="X132">
        <v>0.11642014924780601</v>
      </c>
      <c r="Y132">
        <v>0.16561485387837491</v>
      </c>
      <c r="Z132">
        <v>0.28823262247398984</v>
      </c>
      <c r="AA132">
        <v>180.58850635566964</v>
      </c>
      <c r="AB132">
        <v>5.7837847085605087</v>
      </c>
      <c r="AC132">
        <v>1.3224701051230343</v>
      </c>
      <c r="AD132">
        <v>2.7538185380111346</v>
      </c>
      <c r="AE132">
        <v>1.2626659592281411</v>
      </c>
      <c r="AF132">
        <v>97.85</v>
      </c>
      <c r="AG132">
        <v>2.4127091156418822E-2</v>
      </c>
      <c r="AH132">
        <v>11.676500000000001</v>
      </c>
      <c r="AI132">
        <v>3.0284684288318391</v>
      </c>
      <c r="AJ132">
        <v>1231.2935000000289</v>
      </c>
      <c r="AK132">
        <v>0.55024564674202747</v>
      </c>
      <c r="AL132">
        <v>15697467.573000003</v>
      </c>
      <c r="AM132">
        <v>1615.6753598999999</v>
      </c>
    </row>
    <row r="133" spans="1:39" ht="15" x14ac:dyDescent="0.25">
      <c r="A133" t="s">
        <v>288</v>
      </c>
      <c r="B133">
        <v>1519447.55</v>
      </c>
      <c r="C133">
        <v>0.26298548063828114</v>
      </c>
      <c r="D133">
        <v>1562568.8</v>
      </c>
      <c r="E133">
        <v>1.6873991601904588E-3</v>
      </c>
      <c r="F133">
        <v>0.69207279496862073</v>
      </c>
      <c r="G133">
        <v>58.555555555555557</v>
      </c>
      <c r="H133">
        <v>130.07300000000001</v>
      </c>
      <c r="I133">
        <v>0.05</v>
      </c>
      <c r="J133">
        <v>-36.489499999999992</v>
      </c>
      <c r="K133">
        <v>9639.7805749866293</v>
      </c>
      <c r="L133">
        <v>2953.66417</v>
      </c>
      <c r="M133">
        <v>3612.8655984569864</v>
      </c>
      <c r="N133">
        <v>0.54254938944192843</v>
      </c>
      <c r="O133">
        <v>0.1406934473698139</v>
      </c>
      <c r="P133">
        <v>1.0189069852853314E-2</v>
      </c>
      <c r="Q133">
        <v>7880.9116240472258</v>
      </c>
      <c r="R133">
        <v>180.80450000000002</v>
      </c>
      <c r="S133">
        <v>53401.329077816095</v>
      </c>
      <c r="T133">
        <v>10.875282418302643</v>
      </c>
      <c r="U133">
        <v>16.336231509724591</v>
      </c>
      <c r="V133">
        <v>21.595500000000001</v>
      </c>
      <c r="W133">
        <v>136.77220578361229</v>
      </c>
      <c r="X133">
        <v>0.1159342608703733</v>
      </c>
      <c r="Y133">
        <v>0.16176786828217263</v>
      </c>
      <c r="Z133">
        <v>0.28285411770592034</v>
      </c>
      <c r="AA133">
        <v>162.32111113701868</v>
      </c>
      <c r="AB133">
        <v>5.675910494292272</v>
      </c>
      <c r="AC133">
        <v>1.2659081040138218</v>
      </c>
      <c r="AD133">
        <v>2.7735638957826079</v>
      </c>
      <c r="AE133">
        <v>1.3319119105358452</v>
      </c>
      <c r="AF133">
        <v>76.75</v>
      </c>
      <c r="AG133">
        <v>2.1457967703021726E-2</v>
      </c>
      <c r="AH133">
        <v>29.677</v>
      </c>
      <c r="AI133">
        <v>3.1767656933700015</v>
      </c>
      <c r="AJ133">
        <v>11747.381999999983</v>
      </c>
      <c r="AK133">
        <v>0.53624805512898477</v>
      </c>
      <c r="AL133">
        <v>28472674.490999997</v>
      </c>
      <c r="AM133">
        <v>2953.66417</v>
      </c>
    </row>
    <row r="134" spans="1:39" ht="15" x14ac:dyDescent="0.25">
      <c r="A134" t="s">
        <v>290</v>
      </c>
      <c r="B134">
        <v>2741554.6</v>
      </c>
      <c r="C134">
        <v>0.29583427152322095</v>
      </c>
      <c r="D134">
        <v>2480342.5499999998</v>
      </c>
      <c r="E134">
        <v>3.0350071629503977E-3</v>
      </c>
      <c r="F134">
        <v>0.70195181989357447</v>
      </c>
      <c r="G134">
        <v>96.25</v>
      </c>
      <c r="H134">
        <v>300.39949999999999</v>
      </c>
      <c r="I134">
        <v>4.3709999999999996</v>
      </c>
      <c r="J134">
        <v>-20.552000000000007</v>
      </c>
      <c r="K134">
        <v>10714.540264241383</v>
      </c>
      <c r="L134">
        <v>4885.2703740999996</v>
      </c>
      <c r="M134">
        <v>6075.4749720456621</v>
      </c>
      <c r="N134">
        <v>0.48637718824062831</v>
      </c>
      <c r="O134">
        <v>0.14540470784707885</v>
      </c>
      <c r="P134">
        <v>4.7041769708055847E-2</v>
      </c>
      <c r="Q134">
        <v>8615.5282287955069</v>
      </c>
      <c r="R134">
        <v>294.53399999999999</v>
      </c>
      <c r="S134">
        <v>59520.663147548352</v>
      </c>
      <c r="T134">
        <v>11.704930500383659</v>
      </c>
      <c r="U134">
        <v>16.58643950817223</v>
      </c>
      <c r="V134">
        <v>31.996500000000005</v>
      </c>
      <c r="W134">
        <v>152.68139871860984</v>
      </c>
      <c r="X134">
        <v>0.1156020762045942</v>
      </c>
      <c r="Y134">
        <v>0.14682368928508102</v>
      </c>
      <c r="Z134">
        <v>0.27017708122001893</v>
      </c>
      <c r="AA134">
        <v>153.07063739287179</v>
      </c>
      <c r="AB134">
        <v>6.3320309539511319</v>
      </c>
      <c r="AC134">
        <v>1.222149636773729</v>
      </c>
      <c r="AD134">
        <v>2.8249153269939105</v>
      </c>
      <c r="AE134">
        <v>0.91900721208387792</v>
      </c>
      <c r="AF134">
        <v>27.05</v>
      </c>
      <c r="AG134">
        <v>0.10758560353691456</v>
      </c>
      <c r="AH134">
        <v>116.50150000000001</v>
      </c>
      <c r="AI134">
        <v>2.8266704460243597</v>
      </c>
      <c r="AJ134">
        <v>109078.15894736839</v>
      </c>
      <c r="AK134">
        <v>0.50782615199933512</v>
      </c>
      <c r="AL134">
        <v>52343426.125</v>
      </c>
      <c r="AM134">
        <v>4885.2703740999996</v>
      </c>
    </row>
    <row r="135" spans="1:39" ht="15" x14ac:dyDescent="0.25">
      <c r="A135" t="s">
        <v>291</v>
      </c>
      <c r="B135">
        <v>4049364</v>
      </c>
      <c r="C135">
        <v>0.24965436332973764</v>
      </c>
      <c r="D135">
        <v>4077743.15</v>
      </c>
      <c r="E135">
        <v>3.1074173406457815E-3</v>
      </c>
      <c r="F135">
        <v>0.70486483485713303</v>
      </c>
      <c r="G135">
        <v>144.75</v>
      </c>
      <c r="H135">
        <v>555.27600000000007</v>
      </c>
      <c r="I135">
        <v>42.968000000000004</v>
      </c>
      <c r="J135">
        <v>-83.01900000000002</v>
      </c>
      <c r="K135">
        <v>10660.885047854506</v>
      </c>
      <c r="L135">
        <v>7210.8280433499995</v>
      </c>
      <c r="M135">
        <v>9001.4097773991962</v>
      </c>
      <c r="N135">
        <v>0.50945767530649866</v>
      </c>
      <c r="O135">
        <v>0.14902990257700693</v>
      </c>
      <c r="P135">
        <v>3.1654498932407966E-2</v>
      </c>
      <c r="Q135">
        <v>8540.19656598851</v>
      </c>
      <c r="R135">
        <v>436.49650000000003</v>
      </c>
      <c r="S135">
        <v>59613.515243421185</v>
      </c>
      <c r="T135">
        <v>12.005021804298545</v>
      </c>
      <c r="U135">
        <v>16.519784335842328</v>
      </c>
      <c r="V135">
        <v>42.972499999999997</v>
      </c>
      <c r="W135">
        <v>167.8009900133807</v>
      </c>
      <c r="X135">
        <v>0.11917918227659519</v>
      </c>
      <c r="Y135">
        <v>0.14865750703403302</v>
      </c>
      <c r="Z135">
        <v>0.27512750359321841</v>
      </c>
      <c r="AA135">
        <v>148.84701778318407</v>
      </c>
      <c r="AB135">
        <v>6.2618775978334309</v>
      </c>
      <c r="AC135">
        <v>1.2847527879287466</v>
      </c>
      <c r="AD135">
        <v>3.0872673143669314</v>
      </c>
      <c r="AE135">
        <v>0.83510504186521239</v>
      </c>
      <c r="AF135">
        <v>27.95</v>
      </c>
      <c r="AG135">
        <v>0.11230007966611018</v>
      </c>
      <c r="AH135">
        <v>123.65</v>
      </c>
      <c r="AI135">
        <v>3.7449791548859923</v>
      </c>
      <c r="AJ135">
        <v>112853.10000000009</v>
      </c>
      <c r="AK135">
        <v>0.49350049686790148</v>
      </c>
      <c r="AL135">
        <v>76873808.86999999</v>
      </c>
      <c r="AM135">
        <v>7210.8280433499995</v>
      </c>
    </row>
    <row r="136" spans="1:39" ht="15" x14ac:dyDescent="0.25">
      <c r="A136" t="s">
        <v>292</v>
      </c>
      <c r="B136">
        <v>3574289.95</v>
      </c>
      <c r="C136">
        <v>0.19158878198215096</v>
      </c>
      <c r="D136">
        <v>3366909.75</v>
      </c>
      <c r="E136">
        <v>1.1025971133124502E-2</v>
      </c>
      <c r="F136">
        <v>0.62678282172391453</v>
      </c>
      <c r="G136">
        <v>67.222222222222229</v>
      </c>
      <c r="H136">
        <v>811.76250000000005</v>
      </c>
      <c r="I136">
        <v>227.59399999999999</v>
      </c>
      <c r="J136">
        <v>-317.63900000000001</v>
      </c>
      <c r="K136">
        <v>11911.343137603682</v>
      </c>
      <c r="L136">
        <v>5119.0667933999994</v>
      </c>
      <c r="M136">
        <v>6905.5160341662613</v>
      </c>
      <c r="N136">
        <v>0.8144919850871345</v>
      </c>
      <c r="O136">
        <v>0.17653355590419748</v>
      </c>
      <c r="P136">
        <v>2.9456934903528836E-2</v>
      </c>
      <c r="Q136">
        <v>8829.8920484458504</v>
      </c>
      <c r="R136">
        <v>335.91800000000001</v>
      </c>
      <c r="S136">
        <v>57044.104430605104</v>
      </c>
      <c r="T136">
        <v>11.804368923368205</v>
      </c>
      <c r="U136">
        <v>15.239036888169142</v>
      </c>
      <c r="V136">
        <v>40.577500000000001</v>
      </c>
      <c r="W136">
        <v>126.15530265294809</v>
      </c>
      <c r="X136">
        <v>0.11735821789388511</v>
      </c>
      <c r="Y136">
        <v>0.15450744247706658</v>
      </c>
      <c r="Z136">
        <v>0.2804759414486116</v>
      </c>
      <c r="AA136">
        <v>179.51920478647133</v>
      </c>
      <c r="AB136">
        <v>6.3470401235817278</v>
      </c>
      <c r="AC136">
        <v>1.4490303037920251</v>
      </c>
      <c r="AD136">
        <v>3.1160425891660539</v>
      </c>
      <c r="AE136">
        <v>0.80554079039839732</v>
      </c>
      <c r="AF136">
        <v>16.899999999999999</v>
      </c>
      <c r="AG136">
        <v>0.15195982929997634</v>
      </c>
      <c r="AH136">
        <v>129.57249999999999</v>
      </c>
      <c r="AI136">
        <v>3.8347411073647741</v>
      </c>
      <c r="AJ136">
        <v>202519.56249999953</v>
      </c>
      <c r="AK136">
        <v>0.67235996216988825</v>
      </c>
      <c r="AL136">
        <v>60974961.120499991</v>
      </c>
      <c r="AM136">
        <v>5119.0667933999994</v>
      </c>
    </row>
    <row r="137" spans="1:39" ht="15" x14ac:dyDescent="0.25">
      <c r="A137" t="s">
        <v>294</v>
      </c>
      <c r="B137">
        <v>1849298.8</v>
      </c>
      <c r="C137">
        <v>0.25282024802968606</v>
      </c>
      <c r="D137">
        <v>1918762.7</v>
      </c>
      <c r="E137">
        <v>8.1819597036405373E-3</v>
      </c>
      <c r="F137">
        <v>0.63108267120055361</v>
      </c>
      <c r="G137">
        <v>38.058823529411768</v>
      </c>
      <c r="H137">
        <v>344.31849999999997</v>
      </c>
      <c r="I137">
        <v>76.314499999999995</v>
      </c>
      <c r="J137">
        <v>-286.30749999999995</v>
      </c>
      <c r="K137">
        <v>11475.801216280468</v>
      </c>
      <c r="L137">
        <v>3064.5666920499998</v>
      </c>
      <c r="M137">
        <v>4216.37110856052</v>
      </c>
      <c r="N137">
        <v>0.87811180398879507</v>
      </c>
      <c r="O137">
        <v>0.18703012267179223</v>
      </c>
      <c r="P137">
        <v>2.8787176610924489E-2</v>
      </c>
      <c r="Q137">
        <v>8340.9067338967179</v>
      </c>
      <c r="R137">
        <v>200.61600000000001</v>
      </c>
      <c r="S137">
        <v>54688.820398173622</v>
      </c>
      <c r="T137">
        <v>11.077880129202059</v>
      </c>
      <c r="U137">
        <v>15.2757840453902</v>
      </c>
      <c r="V137">
        <v>25.034500000000001</v>
      </c>
      <c r="W137">
        <v>122.41373672531905</v>
      </c>
      <c r="X137">
        <v>0.11129881810997905</v>
      </c>
      <c r="Y137">
        <v>0.16874742783722882</v>
      </c>
      <c r="Z137">
        <v>0.2868278808985843</v>
      </c>
      <c r="AA137">
        <v>187.46263590553534</v>
      </c>
      <c r="AB137">
        <v>5.9576625399755532</v>
      </c>
      <c r="AC137">
        <v>1.3378285649880961</v>
      </c>
      <c r="AD137">
        <v>2.7300392607900807</v>
      </c>
      <c r="AE137">
        <v>0.99991510347763968</v>
      </c>
      <c r="AF137">
        <v>15.95</v>
      </c>
      <c r="AG137">
        <v>9.8507953032775236E-2</v>
      </c>
      <c r="AH137">
        <v>103.87550000000002</v>
      </c>
      <c r="AI137">
        <v>3.8377642511357042</v>
      </c>
      <c r="AJ137">
        <v>129433.02199999988</v>
      </c>
      <c r="AK137">
        <v>0.73743060760934009</v>
      </c>
      <c r="AL137">
        <v>35168358.172000006</v>
      </c>
      <c r="AM137">
        <v>3064.5666920499998</v>
      </c>
    </row>
    <row r="138" spans="1:39" ht="15" x14ac:dyDescent="0.25">
      <c r="A138" t="s">
        <v>296</v>
      </c>
      <c r="B138">
        <v>3257856</v>
      </c>
      <c r="C138">
        <v>0.27866591646797823</v>
      </c>
      <c r="D138">
        <v>2724157.25</v>
      </c>
      <c r="E138">
        <v>2.153785622741405E-3</v>
      </c>
      <c r="F138">
        <v>0.7715492233157224</v>
      </c>
      <c r="G138">
        <v>112.7</v>
      </c>
      <c r="H138">
        <v>147.34950000000003</v>
      </c>
      <c r="I138">
        <v>0</v>
      </c>
      <c r="J138">
        <v>-36.718000000000004</v>
      </c>
      <c r="K138">
        <v>10795.71904849392</v>
      </c>
      <c r="L138">
        <v>6272.9642421500002</v>
      </c>
      <c r="M138">
        <v>7437.5941462434585</v>
      </c>
      <c r="N138">
        <v>0.25610666332275639</v>
      </c>
      <c r="O138">
        <v>0.12966075167219979</v>
      </c>
      <c r="P138">
        <v>1.7345650246000259E-2</v>
      </c>
      <c r="Q138">
        <v>9105.2507340299344</v>
      </c>
      <c r="R138">
        <v>378.55949999999996</v>
      </c>
      <c r="S138">
        <v>62553.402160096361</v>
      </c>
      <c r="T138">
        <v>12.034567881667215</v>
      </c>
      <c r="U138">
        <v>16.570616355288934</v>
      </c>
      <c r="V138">
        <v>35.369</v>
      </c>
      <c r="W138">
        <v>177.35769295569571</v>
      </c>
      <c r="X138">
        <v>0.11703695878147756</v>
      </c>
      <c r="Y138">
        <v>0.15704850503294598</v>
      </c>
      <c r="Z138">
        <v>0.28244100337114636</v>
      </c>
      <c r="AA138">
        <v>152.48286345597941</v>
      </c>
      <c r="AB138">
        <v>6.2867066350081409</v>
      </c>
      <c r="AC138">
        <v>1.1398199906107513</v>
      </c>
      <c r="AD138">
        <v>3.3568508819291774</v>
      </c>
      <c r="AE138">
        <v>0.86788795132692731</v>
      </c>
      <c r="AF138">
        <v>29.35</v>
      </c>
      <c r="AG138">
        <v>0.11009753138838822</v>
      </c>
      <c r="AH138">
        <v>112.583</v>
      </c>
      <c r="AI138">
        <v>2.9402607218338463</v>
      </c>
      <c r="AJ138">
        <v>-52731.767500000307</v>
      </c>
      <c r="AK138">
        <v>0.38851271819996647</v>
      </c>
      <c r="AL138">
        <v>67721159.559500009</v>
      </c>
      <c r="AM138">
        <v>6272.9642421500002</v>
      </c>
    </row>
    <row r="139" spans="1:39" ht="15" x14ac:dyDescent="0.25">
      <c r="A139" t="s">
        <v>297</v>
      </c>
      <c r="B139">
        <v>4122838.6</v>
      </c>
      <c r="C139">
        <v>0.32283421712165411</v>
      </c>
      <c r="D139">
        <v>3369623.5</v>
      </c>
      <c r="E139">
        <v>1.8222921714631647E-3</v>
      </c>
      <c r="F139">
        <v>0.78994492878803346</v>
      </c>
      <c r="G139">
        <v>100.10526315789474</v>
      </c>
      <c r="H139">
        <v>134.23249999999999</v>
      </c>
      <c r="I139">
        <v>0</v>
      </c>
      <c r="J139">
        <v>-9.5804999999999971</v>
      </c>
      <c r="K139">
        <v>11668.842737358353</v>
      </c>
      <c r="L139">
        <v>6881.7339240000001</v>
      </c>
      <c r="M139">
        <v>8164.0970879104516</v>
      </c>
      <c r="N139">
        <v>0.22314394040207591</v>
      </c>
      <c r="O139">
        <v>0.12451463967702218</v>
      </c>
      <c r="P139">
        <v>3.5108848375754197E-2</v>
      </c>
      <c r="Q139">
        <v>9835.9769677913991</v>
      </c>
      <c r="R139">
        <v>423.52949999999998</v>
      </c>
      <c r="S139">
        <v>67535.572219585651</v>
      </c>
      <c r="T139">
        <v>13.049976447921573</v>
      </c>
      <c r="U139">
        <v>16.248535046555197</v>
      </c>
      <c r="V139">
        <v>42.159500000000001</v>
      </c>
      <c r="W139">
        <v>163.23091886763362</v>
      </c>
      <c r="X139">
        <v>0.11910922952188466</v>
      </c>
      <c r="Y139">
        <v>0.15044470428491871</v>
      </c>
      <c r="Z139">
        <v>0.27674841482137785</v>
      </c>
      <c r="AA139">
        <v>159.80868515776112</v>
      </c>
      <c r="AB139">
        <v>6.398335275801097</v>
      </c>
      <c r="AC139">
        <v>1.1593724681143178</v>
      </c>
      <c r="AD139">
        <v>3.4411941932648356</v>
      </c>
      <c r="AE139">
        <v>0.8116694990779354</v>
      </c>
      <c r="AF139">
        <v>29.35</v>
      </c>
      <c r="AG139">
        <v>9.7977482653807305E-2</v>
      </c>
      <c r="AH139">
        <v>126.431</v>
      </c>
      <c r="AI139">
        <v>2.8545764188476079</v>
      </c>
      <c r="AJ139">
        <v>88518.060000000987</v>
      </c>
      <c r="AK139">
        <v>0.3928971449595835</v>
      </c>
      <c r="AL139">
        <v>80301870.919500008</v>
      </c>
      <c r="AM139">
        <v>6881.7339240000001</v>
      </c>
    </row>
    <row r="140" spans="1:39" ht="15" x14ac:dyDescent="0.25">
      <c r="A140" t="s">
        <v>298</v>
      </c>
      <c r="B140">
        <v>1082608.1499999999</v>
      </c>
      <c r="C140">
        <v>0.25696792534041568</v>
      </c>
      <c r="D140">
        <v>1131062.2105263157</v>
      </c>
      <c r="E140">
        <v>8.35143158999321E-3</v>
      </c>
      <c r="F140">
        <v>0.69252482111710001</v>
      </c>
      <c r="G140">
        <v>38.5</v>
      </c>
      <c r="H140">
        <v>96.312999999999988</v>
      </c>
      <c r="I140">
        <v>1.153</v>
      </c>
      <c r="J140">
        <v>23.015999999999963</v>
      </c>
      <c r="K140">
        <v>10069.310429178149</v>
      </c>
      <c r="L140">
        <v>2276.40553335</v>
      </c>
      <c r="M140">
        <v>2868.728611698557</v>
      </c>
      <c r="N140">
        <v>0.64155377890897802</v>
      </c>
      <c r="O140">
        <v>0.14813200278236796</v>
      </c>
      <c r="P140">
        <v>1.0616268343204869E-2</v>
      </c>
      <c r="Q140">
        <v>7990.2413510032648</v>
      </c>
      <c r="R140">
        <v>140.7885</v>
      </c>
      <c r="S140">
        <v>54021.27384871633</v>
      </c>
      <c r="T140">
        <v>11.950549938382752</v>
      </c>
      <c r="U140">
        <v>16.16897355501337</v>
      </c>
      <c r="V140">
        <v>15.665500000000003</v>
      </c>
      <c r="W140">
        <v>145.31330205547221</v>
      </c>
      <c r="X140">
        <v>0.11424146723210955</v>
      </c>
      <c r="Y140">
        <v>0.1666101523250367</v>
      </c>
      <c r="Z140">
        <v>0.295681507044398</v>
      </c>
      <c r="AA140">
        <v>177.42829389700842</v>
      </c>
      <c r="AB140">
        <v>5.9177505921966835</v>
      </c>
      <c r="AC140">
        <v>1.3316885457060714</v>
      </c>
      <c r="AD140">
        <v>2.9851971849380567</v>
      </c>
      <c r="AE140">
        <v>1.2161627436027769</v>
      </c>
      <c r="AF140">
        <v>22.9</v>
      </c>
      <c r="AG140">
        <v>2.9718458077491839E-2</v>
      </c>
      <c r="AH140">
        <v>86.007500000000007</v>
      </c>
      <c r="AI140">
        <v>2.453103957060851</v>
      </c>
      <c r="AJ140">
        <v>23046.405999999726</v>
      </c>
      <c r="AK140">
        <v>0.59851728332013088</v>
      </c>
      <c r="AL140">
        <v>22921833.978</v>
      </c>
      <c r="AM140">
        <v>2276.40553335</v>
      </c>
    </row>
    <row r="141" spans="1:39" ht="15" x14ac:dyDescent="0.25">
      <c r="A141" t="s">
        <v>299</v>
      </c>
      <c r="B141">
        <v>2018334.85</v>
      </c>
      <c r="C141">
        <v>0.38747193145208675</v>
      </c>
      <c r="D141">
        <v>2157951.2999999998</v>
      </c>
      <c r="E141">
        <v>2.6550855452024233E-3</v>
      </c>
      <c r="F141">
        <v>0.77711948215679094</v>
      </c>
      <c r="G141">
        <v>58.058823529411768</v>
      </c>
      <c r="H141">
        <v>59.540999999999983</v>
      </c>
      <c r="I141">
        <v>0</v>
      </c>
      <c r="J141">
        <v>-17.6175</v>
      </c>
      <c r="K141">
        <v>12204.058883091227</v>
      </c>
      <c r="L141">
        <v>4028.6819433999999</v>
      </c>
      <c r="M141">
        <v>4683.1112357856291</v>
      </c>
      <c r="N141">
        <v>0.14484595943494205</v>
      </c>
      <c r="O141">
        <v>0.11188068062518873</v>
      </c>
      <c r="P141">
        <v>2.432476922397497E-2</v>
      </c>
      <c r="Q141">
        <v>10498.634173538261</v>
      </c>
      <c r="R141">
        <v>252.38199999999998</v>
      </c>
      <c r="S141">
        <v>67895.456147070712</v>
      </c>
      <c r="T141">
        <v>12.647098446006449</v>
      </c>
      <c r="U141">
        <v>15.962635779889213</v>
      </c>
      <c r="V141">
        <v>27.686500000000002</v>
      </c>
      <c r="W141">
        <v>145.51069811641051</v>
      </c>
      <c r="X141">
        <v>0.11603078031277016</v>
      </c>
      <c r="Y141">
        <v>0.14912143481416104</v>
      </c>
      <c r="Z141">
        <v>0.27326998966377142</v>
      </c>
      <c r="AA141">
        <v>178.97147507045369</v>
      </c>
      <c r="AB141">
        <v>6.52672583453574</v>
      </c>
      <c r="AC141">
        <v>1.2975347118034244</v>
      </c>
      <c r="AD141">
        <v>3.3685310549657386</v>
      </c>
      <c r="AE141">
        <v>0.87603979883861138</v>
      </c>
      <c r="AF141">
        <v>26.55</v>
      </c>
      <c r="AG141">
        <v>0.1015663889657413</v>
      </c>
      <c r="AH141">
        <v>97.857499999999987</v>
      </c>
      <c r="AI141">
        <v>4.3917796415854973</v>
      </c>
      <c r="AJ141">
        <v>33602.043500000145</v>
      </c>
      <c r="AK141">
        <v>0.32621139194108872</v>
      </c>
      <c r="AL141">
        <v>49166271.658500001</v>
      </c>
      <c r="AM141">
        <v>4028.6819433999999</v>
      </c>
    </row>
    <row r="142" spans="1:39" ht="15" x14ac:dyDescent="0.25">
      <c r="A142" t="s">
        <v>300</v>
      </c>
      <c r="B142">
        <v>5554313.9000000004</v>
      </c>
      <c r="C142">
        <v>0.3283541333206117</v>
      </c>
      <c r="D142">
        <v>4911434.3499999996</v>
      </c>
      <c r="E142">
        <v>1.8264139098112054E-3</v>
      </c>
      <c r="F142">
        <v>0.78133884947802679</v>
      </c>
      <c r="G142">
        <v>138.47368421052633</v>
      </c>
      <c r="H142">
        <v>152.80099999999999</v>
      </c>
      <c r="I142">
        <v>0</v>
      </c>
      <c r="J142">
        <v>-12.094000000000001</v>
      </c>
      <c r="K142">
        <v>11268.088122489276</v>
      </c>
      <c r="L142">
        <v>8311.929946799999</v>
      </c>
      <c r="M142">
        <v>9773.4499360972823</v>
      </c>
      <c r="N142">
        <v>0.21235372663716104</v>
      </c>
      <c r="O142">
        <v>0.11874107591943446</v>
      </c>
      <c r="P142">
        <v>3.6370940405529635E-2</v>
      </c>
      <c r="Q142">
        <v>9583.0602009406703</v>
      </c>
      <c r="R142">
        <v>491.28950000000003</v>
      </c>
      <c r="S142">
        <v>67071.921350649674</v>
      </c>
      <c r="T142">
        <v>12.669312085847551</v>
      </c>
      <c r="U142">
        <v>16.91859880335322</v>
      </c>
      <c r="V142">
        <v>46.721500000000006</v>
      </c>
      <c r="W142">
        <v>177.90374767077256</v>
      </c>
      <c r="X142">
        <v>0.11433307882439252</v>
      </c>
      <c r="Y142">
        <v>0.1530348123858242</v>
      </c>
      <c r="Z142">
        <v>0.27490889673469876</v>
      </c>
      <c r="AA142">
        <v>153.24491521856288</v>
      </c>
      <c r="AB142">
        <v>6.3515704358981013</v>
      </c>
      <c r="AC142">
        <v>1.1994658362126021</v>
      </c>
      <c r="AD142">
        <v>3.2567162795846318</v>
      </c>
      <c r="AE142">
        <v>0.87468301593193909</v>
      </c>
      <c r="AF142">
        <v>33.1</v>
      </c>
      <c r="AG142">
        <v>0.10204824946136808</v>
      </c>
      <c r="AH142">
        <v>138.56</v>
      </c>
      <c r="AI142">
        <v>2.9987477618997986</v>
      </c>
      <c r="AJ142">
        <v>142898.38550000032</v>
      </c>
      <c r="AK142">
        <v>0.40575748344416701</v>
      </c>
      <c r="AL142">
        <v>93659559.108500004</v>
      </c>
      <c r="AM142">
        <v>8311.929946799999</v>
      </c>
    </row>
    <row r="143" spans="1:39" ht="15" x14ac:dyDescent="0.25">
      <c r="A143" t="s">
        <v>301</v>
      </c>
      <c r="B143">
        <v>1518135.85</v>
      </c>
      <c r="C143">
        <v>0.34301582174600381</v>
      </c>
      <c r="D143">
        <v>1238900.3500000001</v>
      </c>
      <c r="E143">
        <v>2.9894456067349612E-3</v>
      </c>
      <c r="F143">
        <v>0.70292648496567889</v>
      </c>
      <c r="G143">
        <v>63.3</v>
      </c>
      <c r="H143">
        <v>83.730999999999995</v>
      </c>
      <c r="I143">
        <v>0</v>
      </c>
      <c r="J143">
        <v>24.820000000000036</v>
      </c>
      <c r="K143">
        <v>9154.9375594726898</v>
      </c>
      <c r="L143">
        <v>2655.76333815</v>
      </c>
      <c r="M143">
        <v>3092.1057611412589</v>
      </c>
      <c r="N143">
        <v>0.28511561172369526</v>
      </c>
      <c r="O143">
        <v>0.12305888535145568</v>
      </c>
      <c r="P143">
        <v>1.5191267373283286E-2</v>
      </c>
      <c r="Q143">
        <v>7863.0387870453187</v>
      </c>
      <c r="R143">
        <v>148.81050000000002</v>
      </c>
      <c r="S143">
        <v>57474.670193971528</v>
      </c>
      <c r="T143">
        <v>13.016890609197603</v>
      </c>
      <c r="U143">
        <v>17.846612558589612</v>
      </c>
      <c r="V143">
        <v>17.1845</v>
      </c>
      <c r="W143">
        <v>154.54411464692015</v>
      </c>
      <c r="X143">
        <v>0.11897731143416307</v>
      </c>
      <c r="Y143">
        <v>0.14717680123058346</v>
      </c>
      <c r="Z143">
        <v>0.27298009126744416</v>
      </c>
      <c r="AA143">
        <v>140.14494238001953</v>
      </c>
      <c r="AB143">
        <v>5.9379301814279639</v>
      </c>
      <c r="AC143">
        <v>1.2625045957487511</v>
      </c>
      <c r="AD143">
        <v>2.871793056698186</v>
      </c>
      <c r="AE143">
        <v>1.0674857326539082</v>
      </c>
      <c r="AF143">
        <v>39.4</v>
      </c>
      <c r="AG143">
        <v>6.2887625878707137E-2</v>
      </c>
      <c r="AH143">
        <v>43.554499999999997</v>
      </c>
      <c r="AI143">
        <v>2.6895962682461683</v>
      </c>
      <c r="AJ143">
        <v>824.00400000030641</v>
      </c>
      <c r="AK143">
        <v>0.4080307307466684</v>
      </c>
      <c r="AL143">
        <v>24313347.533500001</v>
      </c>
      <c r="AM143">
        <v>2655.76333815</v>
      </c>
    </row>
    <row r="144" spans="1:39" ht="15" x14ac:dyDescent="0.25">
      <c r="A144" t="s">
        <v>302</v>
      </c>
      <c r="B144">
        <v>1442259.3</v>
      </c>
      <c r="C144">
        <v>0.28965990312500117</v>
      </c>
      <c r="D144">
        <v>1465195.95</v>
      </c>
      <c r="E144">
        <v>2.2392829229872305E-3</v>
      </c>
      <c r="F144">
        <v>0.7140964389283796</v>
      </c>
      <c r="G144">
        <v>53.75</v>
      </c>
      <c r="H144">
        <v>77.433999999999997</v>
      </c>
      <c r="I144">
        <v>0.05</v>
      </c>
      <c r="J144">
        <v>17.226999999999975</v>
      </c>
      <c r="K144">
        <v>9793.164948575979</v>
      </c>
      <c r="L144">
        <v>2405.9704850499998</v>
      </c>
      <c r="M144">
        <v>2897.5259591703007</v>
      </c>
      <c r="N144">
        <v>0.44251334896482497</v>
      </c>
      <c r="O144">
        <v>0.14804865332443912</v>
      </c>
      <c r="P144">
        <v>1.3489416329779097E-2</v>
      </c>
      <c r="Q144">
        <v>8131.7876538531291</v>
      </c>
      <c r="R144">
        <v>149.80850000000001</v>
      </c>
      <c r="S144">
        <v>53944.814925388084</v>
      </c>
      <c r="T144">
        <v>12.706221609588241</v>
      </c>
      <c r="U144">
        <v>16.060306892132289</v>
      </c>
      <c r="V144">
        <v>16.513500000000001</v>
      </c>
      <c r="W144">
        <v>145.69718624458773</v>
      </c>
      <c r="X144">
        <v>0.11353810395616201</v>
      </c>
      <c r="Y144">
        <v>0.17322647327094937</v>
      </c>
      <c r="Z144">
        <v>0.29431135392540048</v>
      </c>
      <c r="AA144">
        <v>164.34386974276737</v>
      </c>
      <c r="AB144">
        <v>5.404236412400909</v>
      </c>
      <c r="AC144">
        <v>1.2567314523155284</v>
      </c>
      <c r="AD144">
        <v>2.6281877498220183</v>
      </c>
      <c r="AE144">
        <v>1.2984689280550405</v>
      </c>
      <c r="AF144">
        <v>72.599999999999994</v>
      </c>
      <c r="AG144">
        <v>2.3379812116929015E-2</v>
      </c>
      <c r="AH144">
        <v>21.681999999999999</v>
      </c>
      <c r="AI144">
        <v>3.1903357242074519</v>
      </c>
      <c r="AJ144">
        <v>27671.492500000051</v>
      </c>
      <c r="AK144">
        <v>0.50399770846977421</v>
      </c>
      <c r="AL144">
        <v>23562065.8215</v>
      </c>
      <c r="AM144">
        <v>2405.9704850499998</v>
      </c>
    </row>
    <row r="145" spans="1:39" ht="15" x14ac:dyDescent="0.25">
      <c r="A145" t="s">
        <v>303</v>
      </c>
      <c r="B145">
        <v>12598297</v>
      </c>
      <c r="C145">
        <v>0.15657044580602947</v>
      </c>
      <c r="D145">
        <v>11919577.666666666</v>
      </c>
      <c r="E145">
        <v>8.4569007008975794E-3</v>
      </c>
      <c r="F145">
        <v>0.54736850385513458</v>
      </c>
      <c r="G145">
        <v>252.2</v>
      </c>
      <c r="H145">
        <v>6303.0383333333339</v>
      </c>
      <c r="I145">
        <v>1307.3699999999997</v>
      </c>
      <c r="J145">
        <v>-352.8533333333333</v>
      </c>
      <c r="K145">
        <v>13772.358901142783</v>
      </c>
      <c r="L145">
        <v>23448.673099000003</v>
      </c>
      <c r="M145">
        <v>33024.97619270868</v>
      </c>
      <c r="N145">
        <v>0.85282009251600188</v>
      </c>
      <c r="O145">
        <v>0.18910100564947396</v>
      </c>
      <c r="P145">
        <v>7.1010742170211652E-2</v>
      </c>
      <c r="Q145">
        <v>9778.7668275836659</v>
      </c>
      <c r="R145">
        <v>1592.0349999999999</v>
      </c>
      <c r="S145">
        <v>62087.112368760732</v>
      </c>
      <c r="T145">
        <v>12.561491005746314</v>
      </c>
      <c r="U145">
        <v>14.728742206672592</v>
      </c>
      <c r="V145">
        <v>216.57833333333329</v>
      </c>
      <c r="W145">
        <v>108.26878542328797</v>
      </c>
      <c r="X145">
        <v>0.10669002423945134</v>
      </c>
      <c r="Y145">
        <v>0.15734216281678554</v>
      </c>
      <c r="Z145">
        <v>0.27927748890875975</v>
      </c>
      <c r="AA145">
        <v>196.88428198794543</v>
      </c>
      <c r="AB145">
        <v>5.978461449403107</v>
      </c>
      <c r="AC145">
        <v>1.4081121579884455</v>
      </c>
      <c r="AD145">
        <v>3.0877232630365916</v>
      </c>
      <c r="AE145">
        <v>0.60131346411712316</v>
      </c>
      <c r="AF145">
        <v>70.333333333333329</v>
      </c>
      <c r="AG145">
        <v>0.26322597959040106</v>
      </c>
      <c r="AH145">
        <v>87.008333333333326</v>
      </c>
      <c r="AI145">
        <v>4.1422587915632905</v>
      </c>
      <c r="AJ145">
        <v>1296969.9416666683</v>
      </c>
      <c r="AK145">
        <v>0.66514081110668832</v>
      </c>
      <c r="AL145">
        <v>322943541.67500001</v>
      </c>
      <c r="AM145">
        <v>23448.673099000003</v>
      </c>
    </row>
    <row r="146" spans="1:39" ht="15" x14ac:dyDescent="0.25">
      <c r="A146" t="s">
        <v>304</v>
      </c>
      <c r="B146">
        <v>873924</v>
      </c>
      <c r="C146">
        <v>0.30202405393510023</v>
      </c>
      <c r="D146">
        <v>812842.94736842101</v>
      </c>
      <c r="E146">
        <v>3.237555956312413E-3</v>
      </c>
      <c r="F146">
        <v>0.65952808235714955</v>
      </c>
      <c r="G146">
        <v>21</v>
      </c>
      <c r="H146">
        <v>42.206000000000003</v>
      </c>
      <c r="I146">
        <v>0</v>
      </c>
      <c r="J146">
        <v>9.9695000000000107</v>
      </c>
      <c r="K146">
        <v>10237.289420456284</v>
      </c>
      <c r="L146">
        <v>1135.79867565</v>
      </c>
      <c r="M146">
        <v>1416.0503171503715</v>
      </c>
      <c r="N146">
        <v>0.55723826217511219</v>
      </c>
      <c r="O146">
        <v>0.16645804133536454</v>
      </c>
      <c r="P146">
        <v>1.3253741902265442E-3</v>
      </c>
      <c r="Q146">
        <v>8211.2193508765449</v>
      </c>
      <c r="R146">
        <v>76.539500000000004</v>
      </c>
      <c r="S146">
        <v>47924.318213144848</v>
      </c>
      <c r="T146">
        <v>12.304104416673743</v>
      </c>
      <c r="U146">
        <v>14.839379348571651</v>
      </c>
      <c r="V146">
        <v>9.2934999999999999</v>
      </c>
      <c r="W146">
        <v>122.21430845752406</v>
      </c>
      <c r="X146">
        <v>0.11406215133547135</v>
      </c>
      <c r="Y146">
        <v>0.19031810363483609</v>
      </c>
      <c r="Z146">
        <v>0.30973954367706802</v>
      </c>
      <c r="AA146">
        <v>208.51173282489293</v>
      </c>
      <c r="AB146">
        <v>5.2339811871390696</v>
      </c>
      <c r="AC146">
        <v>1.3392897800866328</v>
      </c>
      <c r="AD146">
        <v>2.4524923219383234</v>
      </c>
      <c r="AE146">
        <v>1.1518245948452883</v>
      </c>
      <c r="AF146">
        <v>46.1</v>
      </c>
      <c r="AG146">
        <v>1.9499364781919628E-2</v>
      </c>
      <c r="AH146">
        <v>18.126999999999999</v>
      </c>
      <c r="AI146">
        <v>2.4271524105057325</v>
      </c>
      <c r="AJ146">
        <v>-21032.570000000065</v>
      </c>
      <c r="AK146">
        <v>0.56213527422420351</v>
      </c>
      <c r="AL146">
        <v>11627499.765999999</v>
      </c>
      <c r="AM146">
        <v>1135.79867565</v>
      </c>
    </row>
    <row r="147" spans="1:39" ht="15" x14ac:dyDescent="0.25">
      <c r="A147" t="s">
        <v>305</v>
      </c>
      <c r="B147">
        <v>1654630</v>
      </c>
      <c r="C147">
        <v>0.30036703135183379</v>
      </c>
      <c r="D147">
        <v>1368232.2</v>
      </c>
      <c r="E147">
        <v>5.3129328209598394E-3</v>
      </c>
      <c r="F147">
        <v>0.74244878631374156</v>
      </c>
      <c r="G147">
        <v>73.526315789473685</v>
      </c>
      <c r="H147">
        <v>111.39200000000001</v>
      </c>
      <c r="I147">
        <v>0</v>
      </c>
      <c r="J147">
        <v>41.767000000000024</v>
      </c>
      <c r="K147">
        <v>10328.008886450956</v>
      </c>
      <c r="L147">
        <v>3595.5969555000001</v>
      </c>
      <c r="M147">
        <v>4332.9489461801568</v>
      </c>
      <c r="N147">
        <v>0.40668729553050154</v>
      </c>
      <c r="O147">
        <v>0.13796645709725178</v>
      </c>
      <c r="P147">
        <v>1.6919267872041118E-2</v>
      </c>
      <c r="Q147">
        <v>8570.4580805730056</v>
      </c>
      <c r="R147">
        <v>220.58650000000003</v>
      </c>
      <c r="S147">
        <v>59328.974449932335</v>
      </c>
      <c r="T147">
        <v>12.124042042464065</v>
      </c>
      <c r="U147">
        <v>16.300167759586376</v>
      </c>
      <c r="V147">
        <v>22.8185</v>
      </c>
      <c r="W147">
        <v>157.57376494949276</v>
      </c>
      <c r="X147">
        <v>0.1191355710755147</v>
      </c>
      <c r="Y147">
        <v>0.15313627019681636</v>
      </c>
      <c r="Z147">
        <v>0.27836791528354482</v>
      </c>
      <c r="AA147">
        <v>165.6350829558377</v>
      </c>
      <c r="AB147">
        <v>5.6007112770062317</v>
      </c>
      <c r="AC147">
        <v>1.0954741510888126</v>
      </c>
      <c r="AD147">
        <v>2.8047126387566603</v>
      </c>
      <c r="AE147">
        <v>1.1005583593081218</v>
      </c>
      <c r="AF147">
        <v>50.2</v>
      </c>
      <c r="AG147">
        <v>5.4844426310357727E-2</v>
      </c>
      <c r="AH147">
        <v>55.649500000000003</v>
      </c>
      <c r="AI147">
        <v>2.5388465438910792</v>
      </c>
      <c r="AJ147">
        <v>13615.887499999953</v>
      </c>
      <c r="AK147">
        <v>0.4671736999787694</v>
      </c>
      <c r="AL147">
        <v>37135357.308499999</v>
      </c>
      <c r="AM147">
        <v>3595.5969555000001</v>
      </c>
    </row>
    <row r="148" spans="1:39" ht="15" x14ac:dyDescent="0.25">
      <c r="A148" t="s">
        <v>306</v>
      </c>
      <c r="B148">
        <v>1124831.3999999999</v>
      </c>
      <c r="C148">
        <v>0.33396236535409823</v>
      </c>
      <c r="D148">
        <v>1501060.8</v>
      </c>
      <c r="E148">
        <v>3.3309449301496554E-3</v>
      </c>
      <c r="F148">
        <v>0.78674038750611752</v>
      </c>
      <c r="G148">
        <v>73.21052631578948</v>
      </c>
      <c r="H148">
        <v>54.907999999999994</v>
      </c>
      <c r="I148">
        <v>0</v>
      </c>
      <c r="J148">
        <v>-9.2169999999999987</v>
      </c>
      <c r="K148">
        <v>10964.534235669034</v>
      </c>
      <c r="L148">
        <v>4689.7924643000006</v>
      </c>
      <c r="M148">
        <v>5375.3545744999192</v>
      </c>
      <c r="N148">
        <v>8.7593737095425103E-2</v>
      </c>
      <c r="O148">
        <v>0.10367830943507959</v>
      </c>
      <c r="P148">
        <v>1.755315569433992E-2</v>
      </c>
      <c r="Q148">
        <v>9566.1391858571169</v>
      </c>
      <c r="R148">
        <v>275.82349999999997</v>
      </c>
      <c r="S148">
        <v>66860.409005668465</v>
      </c>
      <c r="T148">
        <v>12.858041464922312</v>
      </c>
      <c r="U148">
        <v>17.002874897534106</v>
      </c>
      <c r="V148">
        <v>25.359500000000001</v>
      </c>
      <c r="W148">
        <v>184.93237107592816</v>
      </c>
      <c r="X148">
        <v>0.11409516436334262</v>
      </c>
      <c r="Y148">
        <v>0.15131836937975915</v>
      </c>
      <c r="Z148">
        <v>0.27281385671343916</v>
      </c>
      <c r="AA148">
        <v>167.81140231489283</v>
      </c>
      <c r="AB148">
        <v>5.8958472391350636</v>
      </c>
      <c r="AC148">
        <v>1.2514957649653786</v>
      </c>
      <c r="AD148">
        <v>2.7760458082213781</v>
      </c>
      <c r="AE148">
        <v>0.8810011370055314</v>
      </c>
      <c r="AF148">
        <v>28.7</v>
      </c>
      <c r="AG148">
        <v>0.11695462385668196</v>
      </c>
      <c r="AH148">
        <v>102.70649999999998</v>
      </c>
      <c r="AI148">
        <v>4.5003168129913851</v>
      </c>
      <c r="AJ148">
        <v>50670.313157894649</v>
      </c>
      <c r="AK148">
        <v>0.34061421953315157</v>
      </c>
      <c r="AL148">
        <v>51421390.033</v>
      </c>
      <c r="AM148">
        <v>4689.7924643000006</v>
      </c>
    </row>
    <row r="149" spans="1:39" ht="15" x14ac:dyDescent="0.25">
      <c r="A149" t="s">
        <v>307</v>
      </c>
      <c r="B149">
        <v>1066848</v>
      </c>
      <c r="C149">
        <v>0.3279744578358032</v>
      </c>
      <c r="D149">
        <v>1175085.1000000001</v>
      </c>
      <c r="E149">
        <v>8.5545133763229595E-4</v>
      </c>
      <c r="F149">
        <v>0.69451906511876149</v>
      </c>
      <c r="G149">
        <v>40.450000000000003</v>
      </c>
      <c r="H149">
        <v>74.9375</v>
      </c>
      <c r="I149">
        <v>0.05</v>
      </c>
      <c r="J149">
        <v>-57.922499999999985</v>
      </c>
      <c r="K149">
        <v>9663.3971111033516</v>
      </c>
      <c r="L149">
        <v>2223.3120248999999</v>
      </c>
      <c r="M149">
        <v>2709.8659444321484</v>
      </c>
      <c r="N149">
        <v>0.50029822854038219</v>
      </c>
      <c r="O149">
        <v>0.1495279652503804</v>
      </c>
      <c r="P149">
        <v>9.5979633587237028E-3</v>
      </c>
      <c r="Q149">
        <v>7928.3431132982214</v>
      </c>
      <c r="R149">
        <v>135.858</v>
      </c>
      <c r="S149">
        <v>53116.378787042333</v>
      </c>
      <c r="T149">
        <v>12.320952759498887</v>
      </c>
      <c r="U149">
        <v>16.36496948946694</v>
      </c>
      <c r="V149">
        <v>15.7195</v>
      </c>
      <c r="W149">
        <v>141.43656127103279</v>
      </c>
      <c r="X149">
        <v>0.11095834888841546</v>
      </c>
      <c r="Y149">
        <v>0.16852720988160558</v>
      </c>
      <c r="Z149">
        <v>0.28534077032569893</v>
      </c>
      <c r="AA149">
        <v>169.67921990930083</v>
      </c>
      <c r="AB149">
        <v>5.1225129605750661</v>
      </c>
      <c r="AC149">
        <v>1.4045001436050937</v>
      </c>
      <c r="AD149">
        <v>2.8987550743890296</v>
      </c>
      <c r="AE149">
        <v>1.2353017342280546</v>
      </c>
      <c r="AF149">
        <v>71.75</v>
      </c>
      <c r="AG149">
        <v>2.3463278155107358E-2</v>
      </c>
      <c r="AH149">
        <v>18.074000000000002</v>
      </c>
      <c r="AI149">
        <v>2.3220217403948804</v>
      </c>
      <c r="AJ149">
        <v>19352.474000000046</v>
      </c>
      <c r="AK149">
        <v>0.53126483677122494</v>
      </c>
      <c r="AL149">
        <v>21484746.998500001</v>
      </c>
      <c r="AM149">
        <v>2223.3120248999999</v>
      </c>
    </row>
    <row r="150" spans="1:39" ht="15" x14ac:dyDescent="0.25">
      <c r="A150" t="s">
        <v>309</v>
      </c>
      <c r="B150">
        <v>1557043</v>
      </c>
      <c r="C150">
        <v>0.31229026190675169</v>
      </c>
      <c r="D150">
        <v>1280140.3500000001</v>
      </c>
      <c r="E150">
        <v>3.8633375138454797E-3</v>
      </c>
      <c r="F150">
        <v>0.74181346372510937</v>
      </c>
      <c r="G150">
        <v>53.055555555555557</v>
      </c>
      <c r="H150">
        <v>90.395499999999998</v>
      </c>
      <c r="I150">
        <v>0</v>
      </c>
      <c r="J150">
        <v>55.606999999999985</v>
      </c>
      <c r="K150">
        <v>10836.087834767444</v>
      </c>
      <c r="L150">
        <v>2918.6838135000003</v>
      </c>
      <c r="M150">
        <v>3513.3545784420667</v>
      </c>
      <c r="N150">
        <v>0.39245175638823965</v>
      </c>
      <c r="O150">
        <v>0.13139479859934475</v>
      </c>
      <c r="P150">
        <v>1.753417636857019E-2</v>
      </c>
      <c r="Q150">
        <v>9001.9704697794732</v>
      </c>
      <c r="R150">
        <v>179.11500000000001</v>
      </c>
      <c r="S150">
        <v>60903.82802724505</v>
      </c>
      <c r="T150">
        <v>12.002344862239342</v>
      </c>
      <c r="U150">
        <v>16.29502729252156</v>
      </c>
      <c r="V150">
        <v>18.6905</v>
      </c>
      <c r="W150">
        <v>156.15868026537544</v>
      </c>
      <c r="X150">
        <v>0.11706578249904194</v>
      </c>
      <c r="Y150">
        <v>0.15263426475056888</v>
      </c>
      <c r="Z150">
        <v>0.27704443455107769</v>
      </c>
      <c r="AA150">
        <v>176.24675465724272</v>
      </c>
      <c r="AB150">
        <v>5.6754676978055674</v>
      </c>
      <c r="AC150">
        <v>1.0776037762202826</v>
      </c>
      <c r="AD150">
        <v>2.8200615269711204</v>
      </c>
      <c r="AE150">
        <v>1.0330229559279349</v>
      </c>
      <c r="AF150">
        <v>37.85</v>
      </c>
      <c r="AG150">
        <v>5.4949275412576548E-2</v>
      </c>
      <c r="AH150">
        <v>59.066999999999993</v>
      </c>
      <c r="AI150">
        <v>2.4613010154266184</v>
      </c>
      <c r="AJ150">
        <v>14645.88049999997</v>
      </c>
      <c r="AK150">
        <v>0.46366219152410204</v>
      </c>
      <c r="AL150">
        <v>31627114.164999999</v>
      </c>
      <c r="AM150">
        <v>2918.6838135000003</v>
      </c>
    </row>
    <row r="151" spans="1:39" ht="15" x14ac:dyDescent="0.25">
      <c r="A151" t="s">
        <v>310</v>
      </c>
      <c r="B151">
        <v>999775.15</v>
      </c>
      <c r="C151">
        <v>0.29156956096486419</v>
      </c>
      <c r="D151">
        <v>865393.25</v>
      </c>
      <c r="E151">
        <v>1.0699972253503324E-3</v>
      </c>
      <c r="F151">
        <v>0.69293383000692155</v>
      </c>
      <c r="G151">
        <v>44</v>
      </c>
      <c r="H151">
        <v>64.919499999999999</v>
      </c>
      <c r="I151">
        <v>0.05</v>
      </c>
      <c r="J151">
        <v>-33.826499999999982</v>
      </c>
      <c r="K151">
        <v>10128.352503759357</v>
      </c>
      <c r="L151">
        <v>1983.52265085</v>
      </c>
      <c r="M151">
        <v>2434.4520116030367</v>
      </c>
      <c r="N151">
        <v>0.50529075645821464</v>
      </c>
      <c r="O151">
        <v>0.15875815938630977</v>
      </c>
      <c r="P151">
        <v>3.844529981410673E-3</v>
      </c>
      <c r="Q151">
        <v>8252.2951823442454</v>
      </c>
      <c r="R151">
        <v>127.57000000000001</v>
      </c>
      <c r="S151">
        <v>52247.348696793917</v>
      </c>
      <c r="T151">
        <v>13.046562671474485</v>
      </c>
      <c r="U151">
        <v>15.548503965273969</v>
      </c>
      <c r="V151">
        <v>14.846</v>
      </c>
      <c r="W151">
        <v>133.60653717162873</v>
      </c>
      <c r="X151">
        <v>0.11343176429436073</v>
      </c>
      <c r="Y151">
        <v>0.17659040382892444</v>
      </c>
      <c r="Z151">
        <v>0.29565316809131326</v>
      </c>
      <c r="AA151">
        <v>182.39854727394274</v>
      </c>
      <c r="AB151">
        <v>5.3352103690065817</v>
      </c>
      <c r="AC151">
        <v>1.354154619101906</v>
      </c>
      <c r="AD151">
        <v>2.6960351876556574</v>
      </c>
      <c r="AE151">
        <v>1.2184781903155457</v>
      </c>
      <c r="AF151">
        <v>107.7</v>
      </c>
      <c r="AG151">
        <v>2.0270185119126517E-2</v>
      </c>
      <c r="AH151">
        <v>10.979000000000001</v>
      </c>
      <c r="AI151">
        <v>2.8588630798287302</v>
      </c>
      <c r="AJ151">
        <v>-2680.8214999998454</v>
      </c>
      <c r="AK151">
        <v>0.5727720771940934</v>
      </c>
      <c r="AL151">
        <v>20089816.607000001</v>
      </c>
      <c r="AM151">
        <v>1983.52265085</v>
      </c>
    </row>
    <row r="152" spans="1:39" ht="15" x14ac:dyDescent="0.25">
      <c r="A152" t="s">
        <v>312</v>
      </c>
      <c r="B152">
        <v>2103867.65</v>
      </c>
      <c r="C152">
        <v>0.26856317369845184</v>
      </c>
      <c r="D152">
        <v>1924425.05</v>
      </c>
      <c r="E152">
        <v>3.4864691191735992E-3</v>
      </c>
      <c r="F152">
        <v>0.74833023671066623</v>
      </c>
      <c r="G152">
        <v>84.5</v>
      </c>
      <c r="H152">
        <v>85.126000000000005</v>
      </c>
      <c r="I152">
        <v>0</v>
      </c>
      <c r="J152">
        <v>-30.618999999999993</v>
      </c>
      <c r="K152">
        <v>9759.7217596280025</v>
      </c>
      <c r="L152">
        <v>3458.5620953999996</v>
      </c>
      <c r="M152">
        <v>3992.2369980262583</v>
      </c>
      <c r="N152">
        <v>0.21102483006470069</v>
      </c>
      <c r="O152">
        <v>0.11726323511421435</v>
      </c>
      <c r="P152">
        <v>1.136374152491673E-2</v>
      </c>
      <c r="Q152">
        <v>8455.0600969301431</v>
      </c>
      <c r="R152">
        <v>198.91649999999998</v>
      </c>
      <c r="S152">
        <v>58888.785796552838</v>
      </c>
      <c r="T152">
        <v>12.140269912249614</v>
      </c>
      <c r="U152">
        <v>17.387004574281171</v>
      </c>
      <c r="V152">
        <v>20.628</v>
      </c>
      <c r="W152">
        <v>167.66347175683538</v>
      </c>
      <c r="X152">
        <v>0.11685663970269525</v>
      </c>
      <c r="Y152">
        <v>0.15119605311570844</v>
      </c>
      <c r="Z152">
        <v>0.27546334124564537</v>
      </c>
      <c r="AA152">
        <v>153.01345917827004</v>
      </c>
      <c r="AB152">
        <v>5.9054184920802673</v>
      </c>
      <c r="AC152">
        <v>1.1404539683040582</v>
      </c>
      <c r="AD152">
        <v>2.7416526401647898</v>
      </c>
      <c r="AE152">
        <v>1.0130678230574115</v>
      </c>
      <c r="AF152">
        <v>57.2</v>
      </c>
      <c r="AG152">
        <v>7.0894996306572658E-2</v>
      </c>
      <c r="AH152">
        <v>53.048000000000002</v>
      </c>
      <c r="AI152">
        <v>1.9001376914665611</v>
      </c>
      <c r="AJ152">
        <v>-6131.189000000013</v>
      </c>
      <c r="AK152">
        <v>0.37303934023281043</v>
      </c>
      <c r="AL152">
        <v>33754603.739500001</v>
      </c>
      <c r="AM152">
        <v>3458.5620953999996</v>
      </c>
    </row>
    <row r="153" spans="1:39" ht="15" x14ac:dyDescent="0.25">
      <c r="A153" t="s">
        <v>313</v>
      </c>
      <c r="B153">
        <v>1076409.95</v>
      </c>
      <c r="C153">
        <v>0.30124562563148122</v>
      </c>
      <c r="D153">
        <v>1074445.2</v>
      </c>
      <c r="E153">
        <v>3.1259294728457859E-3</v>
      </c>
      <c r="F153">
        <v>0.72061323862001481</v>
      </c>
      <c r="G153">
        <v>51.2</v>
      </c>
      <c r="H153">
        <v>58.0505</v>
      </c>
      <c r="I153">
        <v>0</v>
      </c>
      <c r="J153">
        <v>57.702500000000015</v>
      </c>
      <c r="K153">
        <v>9732.5430894633555</v>
      </c>
      <c r="L153">
        <v>2248.6567005999996</v>
      </c>
      <c r="M153">
        <v>2685.4068256975279</v>
      </c>
      <c r="N153">
        <v>0.41912562010845172</v>
      </c>
      <c r="O153">
        <v>0.13394134552403444</v>
      </c>
      <c r="P153">
        <v>2.7448285451278985E-3</v>
      </c>
      <c r="Q153">
        <v>8149.6583767397669</v>
      </c>
      <c r="R153">
        <v>137.02249999999998</v>
      </c>
      <c r="S153">
        <v>53318.379860059496</v>
      </c>
      <c r="T153">
        <v>13.537557700377679</v>
      </c>
      <c r="U153">
        <v>16.410857345326505</v>
      </c>
      <c r="V153">
        <v>16.8185</v>
      </c>
      <c r="W153">
        <v>133.70138244195383</v>
      </c>
      <c r="X153">
        <v>0.11332999397474625</v>
      </c>
      <c r="Y153">
        <v>0.16960225171486598</v>
      </c>
      <c r="Z153">
        <v>0.2909796890410386</v>
      </c>
      <c r="AA153">
        <v>175.05737976586889</v>
      </c>
      <c r="AB153">
        <v>5.4092274096934556</v>
      </c>
      <c r="AC153">
        <v>1.2788122451773993</v>
      </c>
      <c r="AD153">
        <v>2.7983416536695151</v>
      </c>
      <c r="AE153">
        <v>1.3620873976324881</v>
      </c>
      <c r="AF153">
        <v>132.75</v>
      </c>
      <c r="AG153">
        <v>2.0262360358350918E-2</v>
      </c>
      <c r="AH153">
        <v>12.215</v>
      </c>
      <c r="AI153">
        <v>3.1127363689678331</v>
      </c>
      <c r="AJ153">
        <v>11226.702000000048</v>
      </c>
      <c r="AK153">
        <v>0.54796912490717797</v>
      </c>
      <c r="AL153">
        <v>21885148.232000001</v>
      </c>
      <c r="AM153">
        <v>2248.6567005999996</v>
      </c>
    </row>
    <row r="154" spans="1:39" ht="15" x14ac:dyDescent="0.25">
      <c r="A154" t="s">
        <v>314</v>
      </c>
      <c r="B154">
        <v>2355979.5499999998</v>
      </c>
      <c r="C154">
        <v>0.2191351785636648</v>
      </c>
      <c r="D154">
        <v>2332395.5499999998</v>
      </c>
      <c r="E154">
        <v>1.3623436629865508E-2</v>
      </c>
      <c r="F154">
        <v>0.6039945773191111</v>
      </c>
      <c r="G154">
        <v>50.411764705882355</v>
      </c>
      <c r="H154">
        <v>586.58199999999999</v>
      </c>
      <c r="I154">
        <v>181.16299999999998</v>
      </c>
      <c r="J154">
        <v>-330.91850000000005</v>
      </c>
      <c r="K154">
        <v>11935.24077437907</v>
      </c>
      <c r="L154">
        <v>3871.8532069499997</v>
      </c>
      <c r="M154">
        <v>5401.1239537167203</v>
      </c>
      <c r="N154">
        <v>0.92297401561746439</v>
      </c>
      <c r="O154">
        <v>0.1888837423607016</v>
      </c>
      <c r="P154">
        <v>3.2213908465360541E-2</v>
      </c>
      <c r="Q154">
        <v>8555.9044124880875</v>
      </c>
      <c r="R154">
        <v>252.66850000000005</v>
      </c>
      <c r="S154">
        <v>55711.232480898892</v>
      </c>
      <c r="T154">
        <v>11.570298632397787</v>
      </c>
      <c r="U154">
        <v>15.323846094586385</v>
      </c>
      <c r="V154">
        <v>31.1065</v>
      </c>
      <c r="W154">
        <v>124.47087287062186</v>
      </c>
      <c r="X154">
        <v>0.11287076003297909</v>
      </c>
      <c r="Y154">
        <v>0.16405770179614385</v>
      </c>
      <c r="Z154">
        <v>0.28434243738187021</v>
      </c>
      <c r="AA154">
        <v>190.83219598142728</v>
      </c>
      <c r="AB154">
        <v>6.3318108439967959</v>
      </c>
      <c r="AC154">
        <v>1.4149685897160447</v>
      </c>
      <c r="AD154">
        <v>2.8936594434032581</v>
      </c>
      <c r="AE154">
        <v>0.90194886708349098</v>
      </c>
      <c r="AF154">
        <v>17.45</v>
      </c>
      <c r="AG154">
        <v>0.12306525445777976</v>
      </c>
      <c r="AH154">
        <v>105.26649999999999</v>
      </c>
      <c r="AI154">
        <v>3.7950945993478897</v>
      </c>
      <c r="AJ154">
        <v>183290.85000000009</v>
      </c>
      <c r="AK154">
        <v>0.74393897341707693</v>
      </c>
      <c r="AL154">
        <v>46211500.267999992</v>
      </c>
      <c r="AM154">
        <v>3871.8532069499997</v>
      </c>
    </row>
    <row r="155" spans="1:39" ht="15" x14ac:dyDescent="0.25">
      <c r="A155" t="s">
        <v>315</v>
      </c>
      <c r="B155">
        <v>2068329.55</v>
      </c>
      <c r="C155">
        <v>0.29117744110333532</v>
      </c>
      <c r="D155">
        <v>2047234.8</v>
      </c>
      <c r="E155">
        <v>2.6496516928841488E-3</v>
      </c>
      <c r="F155">
        <v>0.66960916188143071</v>
      </c>
      <c r="G155">
        <v>36.75</v>
      </c>
      <c r="H155">
        <v>153.50900000000001</v>
      </c>
      <c r="I155">
        <v>8.7289999999999992</v>
      </c>
      <c r="J155">
        <v>-36.155500000000004</v>
      </c>
      <c r="K155">
        <v>11854.847665482474</v>
      </c>
      <c r="L155">
        <v>2147.1124983</v>
      </c>
      <c r="M155">
        <v>2762.7377307283182</v>
      </c>
      <c r="N155">
        <v>0.67723732657292213</v>
      </c>
      <c r="O155">
        <v>0.14675924340223939</v>
      </c>
      <c r="P155">
        <v>4.0173046856321788E-2</v>
      </c>
      <c r="Q155">
        <v>9213.2131490055872</v>
      </c>
      <c r="R155">
        <v>139.34699999999998</v>
      </c>
      <c r="S155">
        <v>60156.675018120222</v>
      </c>
      <c r="T155">
        <v>10.919503110938876</v>
      </c>
      <c r="U155">
        <v>15.408386964197289</v>
      </c>
      <c r="V155">
        <v>19.732999999999997</v>
      </c>
      <c r="W155">
        <v>108.80821457963818</v>
      </c>
      <c r="X155">
        <v>0.11823272297980587</v>
      </c>
      <c r="Y155">
        <v>0.14042360068196852</v>
      </c>
      <c r="Z155">
        <v>0.26989832397524716</v>
      </c>
      <c r="AA155">
        <v>184.03192674480459</v>
      </c>
      <c r="AB155">
        <v>6.0838129877656417</v>
      </c>
      <c r="AC155">
        <v>1.2555441242251901</v>
      </c>
      <c r="AD155">
        <v>2.9973526451884753</v>
      </c>
      <c r="AE155">
        <v>0.91811328655634106</v>
      </c>
      <c r="AF155">
        <v>28.95</v>
      </c>
      <c r="AG155">
        <v>0.10558509108960537</v>
      </c>
      <c r="AH155">
        <v>59.241052631578945</v>
      </c>
      <c r="AI155">
        <v>2.6551445736264321</v>
      </c>
      <c r="AJ155">
        <v>52948.068000000087</v>
      </c>
      <c r="AK155">
        <v>0.61852604418794743</v>
      </c>
      <c r="AL155">
        <v>25453691.587999996</v>
      </c>
      <c r="AM155">
        <v>2147.1124983</v>
      </c>
    </row>
    <row r="156" spans="1:39" ht="15" x14ac:dyDescent="0.25">
      <c r="A156" t="s">
        <v>316</v>
      </c>
      <c r="B156">
        <v>1666342.1</v>
      </c>
      <c r="C156">
        <v>0.30951396852809782</v>
      </c>
      <c r="D156">
        <v>1746546.2631578948</v>
      </c>
      <c r="E156">
        <v>1.5035449452931952E-3</v>
      </c>
      <c r="F156">
        <v>0.66983143437357184</v>
      </c>
      <c r="G156">
        <v>38.049999999999997</v>
      </c>
      <c r="H156">
        <v>108.29249999999999</v>
      </c>
      <c r="I156">
        <v>1.05</v>
      </c>
      <c r="J156">
        <v>-78.015999999999991</v>
      </c>
      <c r="K156">
        <v>10139.115077715198</v>
      </c>
      <c r="L156">
        <v>2396.3692647500002</v>
      </c>
      <c r="M156">
        <v>3033.1425211572614</v>
      </c>
      <c r="N156">
        <v>0.65520417576954759</v>
      </c>
      <c r="O156">
        <v>0.15379618367724687</v>
      </c>
      <c r="P156">
        <v>7.0925654697766884E-3</v>
      </c>
      <c r="Q156">
        <v>8010.5249174805449</v>
      </c>
      <c r="R156">
        <v>151.64100000000002</v>
      </c>
      <c r="S156">
        <v>52879.77214935275</v>
      </c>
      <c r="T156">
        <v>12.36374067699369</v>
      </c>
      <c r="U156">
        <v>15.802911249266359</v>
      </c>
      <c r="V156">
        <v>16.7895</v>
      </c>
      <c r="W156">
        <v>142.73023405997793</v>
      </c>
      <c r="X156">
        <v>0.11533187719495917</v>
      </c>
      <c r="Y156">
        <v>0.17137090303893385</v>
      </c>
      <c r="Z156">
        <v>0.29161712874917456</v>
      </c>
      <c r="AA156">
        <v>173.14664567911939</v>
      </c>
      <c r="AB156">
        <v>5.5164132708382487</v>
      </c>
      <c r="AC156">
        <v>1.3657594945861078</v>
      </c>
      <c r="AD156">
        <v>2.9814740049546513</v>
      </c>
      <c r="AE156">
        <v>1.2004711045507428</v>
      </c>
      <c r="AF156">
        <v>34.549999999999997</v>
      </c>
      <c r="AG156">
        <v>3.3447437343155501E-2</v>
      </c>
      <c r="AH156">
        <v>69.277000000000001</v>
      </c>
      <c r="AI156">
        <v>2.2980433975107726</v>
      </c>
      <c r="AJ156">
        <v>12377.44000000041</v>
      </c>
      <c r="AK156">
        <v>0.58766796301377255</v>
      </c>
      <c r="AL156">
        <v>24297063.743999999</v>
      </c>
      <c r="AM156">
        <v>2396.3692647500002</v>
      </c>
    </row>
    <row r="157" spans="1:39" ht="15" x14ac:dyDescent="0.25">
      <c r="A157" t="s">
        <v>318</v>
      </c>
      <c r="B157">
        <v>1063845</v>
      </c>
      <c r="C157">
        <v>0.25429983938312295</v>
      </c>
      <c r="D157">
        <v>967250.95</v>
      </c>
      <c r="E157">
        <v>9.7173819847666924E-3</v>
      </c>
      <c r="F157">
        <v>0.63854716345817075</v>
      </c>
      <c r="G157">
        <v>19.8125</v>
      </c>
      <c r="H157">
        <v>42.555499999999995</v>
      </c>
      <c r="I157">
        <v>0</v>
      </c>
      <c r="J157">
        <v>4.1655000000000086</v>
      </c>
      <c r="K157">
        <v>10685.530715064482</v>
      </c>
      <c r="L157">
        <v>1310.8483314500002</v>
      </c>
      <c r="M157">
        <v>1679.990533102693</v>
      </c>
      <c r="N157">
        <v>0.73005874923868208</v>
      </c>
      <c r="O157">
        <v>0.15948350475355827</v>
      </c>
      <c r="P157">
        <v>8.5940968376856846E-4</v>
      </c>
      <c r="Q157">
        <v>8337.6125237033029</v>
      </c>
      <c r="R157">
        <v>85.588999999999999</v>
      </c>
      <c r="S157">
        <v>49879.310992066734</v>
      </c>
      <c r="T157">
        <v>12.290130741099906</v>
      </c>
      <c r="U157">
        <v>15.315616860227363</v>
      </c>
      <c r="V157">
        <v>11.231</v>
      </c>
      <c r="W157">
        <v>116.71697368444484</v>
      </c>
      <c r="X157">
        <v>0.11016708045921481</v>
      </c>
      <c r="Y157">
        <v>0.19849747236122969</v>
      </c>
      <c r="Z157">
        <v>0.31361454629618218</v>
      </c>
      <c r="AA157">
        <v>165.48310341902751</v>
      </c>
      <c r="AB157">
        <v>6.7963610332225795</v>
      </c>
      <c r="AC157">
        <v>1.6119875301517932</v>
      </c>
      <c r="AD157">
        <v>3.0669148880998232</v>
      </c>
      <c r="AE157">
        <v>1.3612898321166431</v>
      </c>
      <c r="AF157">
        <v>96.6</v>
      </c>
      <c r="AG157">
        <v>1.2416487087949771E-2</v>
      </c>
      <c r="AH157">
        <v>11.4025</v>
      </c>
      <c r="AI157">
        <v>3.1766286073484475</v>
      </c>
      <c r="AJ157">
        <v>-26275.293999999994</v>
      </c>
      <c r="AK157">
        <v>0.6466974110456476</v>
      </c>
      <c r="AL157">
        <v>14007110.1085</v>
      </c>
      <c r="AM157">
        <v>1310.8483314500002</v>
      </c>
    </row>
    <row r="158" spans="1:39" ht="15" x14ac:dyDescent="0.25">
      <c r="A158" t="s">
        <v>319</v>
      </c>
      <c r="B158">
        <v>836146.35</v>
      </c>
      <c r="C158">
        <v>0.36765859476764168</v>
      </c>
      <c r="D158">
        <v>847089.63157894742</v>
      </c>
      <c r="E158">
        <v>3.9866074419637092E-3</v>
      </c>
      <c r="F158">
        <v>0.6521203916145083</v>
      </c>
      <c r="G158">
        <v>18.277777777777779</v>
      </c>
      <c r="H158">
        <v>43.045000000000002</v>
      </c>
      <c r="I158">
        <v>1.05</v>
      </c>
      <c r="J158">
        <v>27.53649999999999</v>
      </c>
      <c r="K158">
        <v>10498.274055941116</v>
      </c>
      <c r="L158">
        <v>1117.4257155499999</v>
      </c>
      <c r="M158">
        <v>1403.4216385387965</v>
      </c>
      <c r="N158">
        <v>0.59452096394883258</v>
      </c>
      <c r="O158">
        <v>0.16110912147872841</v>
      </c>
      <c r="P158">
        <v>1.9293759039175533E-3</v>
      </c>
      <c r="Q158">
        <v>8358.8859376673408</v>
      </c>
      <c r="R158">
        <v>76.088000000000008</v>
      </c>
      <c r="S158">
        <v>49526.314305475251</v>
      </c>
      <c r="T158">
        <v>11.793581116601832</v>
      </c>
      <c r="U158">
        <v>14.685965139706656</v>
      </c>
      <c r="V158">
        <v>9.7510000000000012</v>
      </c>
      <c r="W158">
        <v>114.596012260281</v>
      </c>
      <c r="X158">
        <v>0.11595970612912619</v>
      </c>
      <c r="Y158">
        <v>0.17304685991211385</v>
      </c>
      <c r="Z158">
        <v>0.29583049660513661</v>
      </c>
      <c r="AA158">
        <v>192.63191011677449</v>
      </c>
      <c r="AB158">
        <v>5.8605518837584913</v>
      </c>
      <c r="AC158">
        <v>1.3923720957566685</v>
      </c>
      <c r="AD158">
        <v>2.8053116756023235</v>
      </c>
      <c r="AE158">
        <v>1.2767178648748456</v>
      </c>
      <c r="AF158">
        <v>42.95</v>
      </c>
      <c r="AG158">
        <v>1.7402163514165056E-2</v>
      </c>
      <c r="AH158">
        <v>30.531000000000006</v>
      </c>
      <c r="AI158">
        <v>2.089596932052693</v>
      </c>
      <c r="AJ158">
        <v>7896.8125</v>
      </c>
      <c r="AK158">
        <v>0.59078274658141616</v>
      </c>
      <c r="AL158">
        <v>11731041.399</v>
      </c>
      <c r="AM158">
        <v>1117.4257155499999</v>
      </c>
    </row>
    <row r="159" spans="1:39" ht="15" x14ac:dyDescent="0.25">
      <c r="A159" t="s">
        <v>320</v>
      </c>
      <c r="B159">
        <v>5399277.0999999996</v>
      </c>
      <c r="C159">
        <v>0.31350526378725913</v>
      </c>
      <c r="D159">
        <v>5177231.95</v>
      </c>
      <c r="E159">
        <v>2.6314499905035742E-3</v>
      </c>
      <c r="F159">
        <v>0.76643142514465812</v>
      </c>
      <c r="G159">
        <v>152</v>
      </c>
      <c r="H159">
        <v>405.45299999999997</v>
      </c>
      <c r="I159">
        <v>15.439500000000001</v>
      </c>
      <c r="J159">
        <v>-31.443999999999981</v>
      </c>
      <c r="K159">
        <v>11382.856984604918</v>
      </c>
      <c r="L159">
        <v>9500.2626560500012</v>
      </c>
      <c r="M159">
        <v>11518.97932384974</v>
      </c>
      <c r="N159">
        <v>0.34198015540981075</v>
      </c>
      <c r="O159">
        <v>0.1320324512345144</v>
      </c>
      <c r="P159">
        <v>4.9918770771878757E-2</v>
      </c>
      <c r="Q159">
        <v>9387.9959404127694</v>
      </c>
      <c r="R159">
        <v>572.69100000000003</v>
      </c>
      <c r="S159">
        <v>66028.701947952723</v>
      </c>
      <c r="T159">
        <v>12.550572647378775</v>
      </c>
      <c r="U159">
        <v>16.588810817788296</v>
      </c>
      <c r="V159">
        <v>52.956000000000003</v>
      </c>
      <c r="W159">
        <v>179.39917395668098</v>
      </c>
      <c r="X159">
        <v>0.11415484946159704</v>
      </c>
      <c r="Y159">
        <v>0.15076477136896399</v>
      </c>
      <c r="Z159">
        <v>0.27316931432063268</v>
      </c>
      <c r="AA159">
        <v>153.9440279652309</v>
      </c>
      <c r="AB159">
        <v>6.1814495992399916</v>
      </c>
      <c r="AC159">
        <v>1.2254951509006407</v>
      </c>
      <c r="AD159">
        <v>3.204966208064266</v>
      </c>
      <c r="AE159">
        <v>0.84461214881339408</v>
      </c>
      <c r="AF159">
        <v>35.6</v>
      </c>
      <c r="AG159">
        <v>0.12552138853281147</v>
      </c>
      <c r="AH159">
        <v>138.79368421052629</v>
      </c>
      <c r="AI159">
        <v>3.9034782966032195</v>
      </c>
      <c r="AJ159">
        <v>89212.668500000145</v>
      </c>
      <c r="AK159">
        <v>0.45508148223226946</v>
      </c>
      <c r="AL159">
        <v>108140131.13</v>
      </c>
      <c r="AM159">
        <v>9500.2626560500012</v>
      </c>
    </row>
    <row r="160" spans="1:39" ht="15" x14ac:dyDescent="0.25">
      <c r="A160" t="s">
        <v>321</v>
      </c>
      <c r="B160">
        <v>2795871.55</v>
      </c>
      <c r="C160">
        <v>0.31244197998047529</v>
      </c>
      <c r="D160">
        <v>2860660</v>
      </c>
      <c r="E160">
        <v>1.53707005824763E-3</v>
      </c>
      <c r="F160">
        <v>0.67020413074408702</v>
      </c>
      <c r="G160">
        <v>64.722222222222229</v>
      </c>
      <c r="H160">
        <v>218.98349999999999</v>
      </c>
      <c r="I160">
        <v>12.3725</v>
      </c>
      <c r="J160">
        <v>-62.833500000000043</v>
      </c>
      <c r="K160">
        <v>10089.19658472493</v>
      </c>
      <c r="L160">
        <v>3688.1064002000007</v>
      </c>
      <c r="M160">
        <v>4691.0526219906151</v>
      </c>
      <c r="N160">
        <v>0.66062257141439185</v>
      </c>
      <c r="O160">
        <v>0.14380622604088614</v>
      </c>
      <c r="P160">
        <v>2.2794726650359396E-2</v>
      </c>
      <c r="Q160">
        <v>7932.1281374179498</v>
      </c>
      <c r="R160">
        <v>218.03649999999999</v>
      </c>
      <c r="S160">
        <v>56992.343995156785</v>
      </c>
      <c r="T160">
        <v>11.212342887544059</v>
      </c>
      <c r="U160">
        <v>16.915087153756367</v>
      </c>
      <c r="V160">
        <v>26.238</v>
      </c>
      <c r="W160">
        <v>140.56354905861727</v>
      </c>
      <c r="X160">
        <v>0.11345973808837539</v>
      </c>
      <c r="Y160">
        <v>0.15937662688747617</v>
      </c>
      <c r="Z160">
        <v>0.27772786533353011</v>
      </c>
      <c r="AA160">
        <v>162.5158645009528</v>
      </c>
      <c r="AB160">
        <v>5.6196939899809104</v>
      </c>
      <c r="AC160">
        <v>1.3111051146876467</v>
      </c>
      <c r="AD160">
        <v>2.874098970962792</v>
      </c>
      <c r="AE160">
        <v>1.1366952678697113</v>
      </c>
      <c r="AF160">
        <v>32.6</v>
      </c>
      <c r="AG160">
        <v>5.2711935615204555E-2</v>
      </c>
      <c r="AH160">
        <v>113.70899999999999</v>
      </c>
      <c r="AI160">
        <v>2.4751413160199442</v>
      </c>
      <c r="AJ160">
        <v>113951.81400000001</v>
      </c>
      <c r="AK160">
        <v>0.62631094069401749</v>
      </c>
      <c r="AL160">
        <v>37210030.497000001</v>
      </c>
      <c r="AM160">
        <v>3688.1064002000007</v>
      </c>
    </row>
    <row r="161" spans="1:39" ht="15" x14ac:dyDescent="0.25">
      <c r="A161" t="s">
        <v>322</v>
      </c>
      <c r="B161">
        <v>2164151.35</v>
      </c>
      <c r="C161">
        <v>0.36879921105055935</v>
      </c>
      <c r="D161">
        <v>2247630.25</v>
      </c>
      <c r="E161">
        <v>3.7505066397746393E-3</v>
      </c>
      <c r="F161">
        <v>0.77932863489324289</v>
      </c>
      <c r="G161">
        <v>59.888888888888886</v>
      </c>
      <c r="H161">
        <v>64.248000000000005</v>
      </c>
      <c r="I161">
        <v>0</v>
      </c>
      <c r="J161">
        <v>-19.945499999999999</v>
      </c>
      <c r="K161">
        <v>11637.859153692765</v>
      </c>
      <c r="L161">
        <v>4319.6251597999999</v>
      </c>
      <c r="M161">
        <v>5000.5210985193189</v>
      </c>
      <c r="N161">
        <v>0.14849440932270591</v>
      </c>
      <c r="O161">
        <v>0.10744478535297006</v>
      </c>
      <c r="P161">
        <v>2.2598886382197054E-2</v>
      </c>
      <c r="Q161">
        <v>10053.19010080481</v>
      </c>
      <c r="R161">
        <v>264.62200000000001</v>
      </c>
      <c r="S161">
        <v>66135.58198415098</v>
      </c>
      <c r="T161">
        <v>12.350636001541821</v>
      </c>
      <c r="U161">
        <v>16.323756754162538</v>
      </c>
      <c r="V161">
        <v>28.874000000000002</v>
      </c>
      <c r="W161">
        <v>149.60258917365101</v>
      </c>
      <c r="X161">
        <v>0.1162474926157807</v>
      </c>
      <c r="Y161">
        <v>0.14791006652077496</v>
      </c>
      <c r="Z161">
        <v>0.27390092718559439</v>
      </c>
      <c r="AA161">
        <v>170.50531533483826</v>
      </c>
      <c r="AB161">
        <v>6.3357870254679769</v>
      </c>
      <c r="AC161">
        <v>1.2360739087468278</v>
      </c>
      <c r="AD161">
        <v>3.3261631148576538</v>
      </c>
      <c r="AE161">
        <v>0.91511739725387709</v>
      </c>
      <c r="AF161">
        <v>27.2</v>
      </c>
      <c r="AG161">
        <v>9.7741046105398563E-2</v>
      </c>
      <c r="AH161">
        <v>104.66100000000002</v>
      </c>
      <c r="AI161">
        <v>2.4997802806930265</v>
      </c>
      <c r="AJ161">
        <v>17685.720999999903</v>
      </c>
      <c r="AK161">
        <v>0.33073805980669679</v>
      </c>
      <c r="AL161">
        <v>50271189.206500009</v>
      </c>
      <c r="AM161">
        <v>4319.6251597999999</v>
      </c>
    </row>
    <row r="162" spans="1:39" ht="15" x14ac:dyDescent="0.25">
      <c r="A162" t="s">
        <v>323</v>
      </c>
      <c r="B162">
        <v>2432969.5</v>
      </c>
      <c r="C162">
        <v>0.25679277297314118</v>
      </c>
      <c r="D162">
        <v>2338001.15</v>
      </c>
      <c r="E162">
        <v>7.9176158468848377E-3</v>
      </c>
      <c r="F162">
        <v>0.65782358184318934</v>
      </c>
      <c r="G162">
        <v>52.294117647058826</v>
      </c>
      <c r="H162">
        <v>344.43150000000003</v>
      </c>
      <c r="I162">
        <v>33.154999999999994</v>
      </c>
      <c r="J162">
        <v>-94.100000000000051</v>
      </c>
      <c r="K162">
        <v>10802.599590592146</v>
      </c>
      <c r="L162">
        <v>3377.6213018000003</v>
      </c>
      <c r="M162">
        <v>4408.3685764750307</v>
      </c>
      <c r="N162">
        <v>0.7325794686134165</v>
      </c>
      <c r="O162">
        <v>0.16075532778368035</v>
      </c>
      <c r="P162">
        <v>2.1264254495234364E-2</v>
      </c>
      <c r="Q162">
        <v>8276.7785540235818</v>
      </c>
      <c r="R162">
        <v>211.55300000000003</v>
      </c>
      <c r="S162">
        <v>57079.27569001622</v>
      </c>
      <c r="T162">
        <v>11.477265744281576</v>
      </c>
      <c r="U162">
        <v>15.965839774430052</v>
      </c>
      <c r="V162">
        <v>25.859500000000004</v>
      </c>
      <c r="W162">
        <v>130.61433135984839</v>
      </c>
      <c r="X162">
        <v>0.11659371596214511</v>
      </c>
      <c r="Y162">
        <v>0.15589993590788284</v>
      </c>
      <c r="Z162">
        <v>0.27880945351747982</v>
      </c>
      <c r="AA162">
        <v>172.75293701192749</v>
      </c>
      <c r="AB162">
        <v>5.8627025856307</v>
      </c>
      <c r="AC162">
        <v>1.2336847139816352</v>
      </c>
      <c r="AD162">
        <v>2.6768778470729777</v>
      </c>
      <c r="AE162">
        <v>1.0079927660601296</v>
      </c>
      <c r="AF162">
        <v>23.7</v>
      </c>
      <c r="AG162">
        <v>7.645602956271233E-2</v>
      </c>
      <c r="AH162">
        <v>115.99650000000001</v>
      </c>
      <c r="AI162">
        <v>3.4424578291831236</v>
      </c>
      <c r="AJ162">
        <v>95331.97350000008</v>
      </c>
      <c r="AK162">
        <v>0.67650107583900609</v>
      </c>
      <c r="AL162">
        <v>36487090.491999999</v>
      </c>
      <c r="AM162">
        <v>3377.6213018000003</v>
      </c>
    </row>
    <row r="163" spans="1:39" ht="15" x14ac:dyDescent="0.25">
      <c r="A163" t="s">
        <v>324</v>
      </c>
      <c r="B163">
        <v>1293028.95</v>
      </c>
      <c r="C163">
        <v>0.33807930737614561</v>
      </c>
      <c r="D163">
        <v>1225319.1499999999</v>
      </c>
      <c r="E163">
        <v>6.3607771234212096E-3</v>
      </c>
      <c r="F163">
        <v>0.70486707210861832</v>
      </c>
      <c r="G163">
        <v>35</v>
      </c>
      <c r="H163">
        <v>61.132000000000005</v>
      </c>
      <c r="I163">
        <v>0</v>
      </c>
      <c r="J163">
        <v>86.652500000000018</v>
      </c>
      <c r="K163">
        <v>10547.462985124062</v>
      </c>
      <c r="L163">
        <v>2041.9223342499997</v>
      </c>
      <c r="M163">
        <v>2431.4131859339327</v>
      </c>
      <c r="N163">
        <v>0.37978595509845359</v>
      </c>
      <c r="O163">
        <v>0.12829197076010188</v>
      </c>
      <c r="P163">
        <v>1.2870011684187051E-2</v>
      </c>
      <c r="Q163">
        <v>8857.852858409733</v>
      </c>
      <c r="R163">
        <v>123.25050000000002</v>
      </c>
      <c r="S163">
        <v>59790.272559543351</v>
      </c>
      <c r="T163">
        <v>11.667295467361186</v>
      </c>
      <c r="U163">
        <v>16.567253960430179</v>
      </c>
      <c r="V163">
        <v>14.132</v>
      </c>
      <c r="W163">
        <v>144.48926792032267</v>
      </c>
      <c r="X163">
        <v>0.1196547347140102</v>
      </c>
      <c r="Y163">
        <v>0.14423984427137942</v>
      </c>
      <c r="Z163">
        <v>0.27158432586915321</v>
      </c>
      <c r="AA163">
        <v>176.13385385301657</v>
      </c>
      <c r="AB163">
        <v>5.679064578182806</v>
      </c>
      <c r="AC163">
        <v>1.1463345031226744</v>
      </c>
      <c r="AD163">
        <v>2.7576306031127622</v>
      </c>
      <c r="AE163">
        <v>0.96252999556147434</v>
      </c>
      <c r="AF163">
        <v>29.6</v>
      </c>
      <c r="AG163">
        <v>5.2377125671348036E-2</v>
      </c>
      <c r="AH163">
        <v>46.178500000000007</v>
      </c>
      <c r="AI163">
        <v>3.0584161323089636</v>
      </c>
      <c r="AJ163">
        <v>38634.691999999806</v>
      </c>
      <c r="AK163">
        <v>0.47954103793825803</v>
      </c>
      <c r="AL163">
        <v>21537100.239000004</v>
      </c>
      <c r="AM163">
        <v>2041.9223342499997</v>
      </c>
    </row>
    <row r="164" spans="1:39" ht="15" x14ac:dyDescent="0.25">
      <c r="A164" t="s">
        <v>325</v>
      </c>
      <c r="B164">
        <v>1040363.6315789474</v>
      </c>
      <c r="C164">
        <v>0.30973528413830481</v>
      </c>
      <c r="D164">
        <v>1093855.6499999999</v>
      </c>
      <c r="E164">
        <v>1.286441293019501E-3</v>
      </c>
      <c r="F164">
        <v>0.67021139489645654</v>
      </c>
      <c r="G164">
        <v>39.277777777777779</v>
      </c>
      <c r="H164">
        <v>74.67</v>
      </c>
      <c r="I164">
        <v>0</v>
      </c>
      <c r="J164">
        <v>-68.047500000000014</v>
      </c>
      <c r="K164">
        <v>9873.1765008492184</v>
      </c>
      <c r="L164">
        <v>2012.9275860500002</v>
      </c>
      <c r="M164">
        <v>2469.2533513831495</v>
      </c>
      <c r="N164">
        <v>0.55675920846174043</v>
      </c>
      <c r="O164">
        <v>0.14105899870306959</v>
      </c>
      <c r="P164">
        <v>6.7449340423827598E-3</v>
      </c>
      <c r="Q164">
        <v>8048.5825115384014</v>
      </c>
      <c r="R164">
        <v>124.05499999999999</v>
      </c>
      <c r="S164">
        <v>52379.863742896297</v>
      </c>
      <c r="T164">
        <v>11.524726935633389</v>
      </c>
      <c r="U164">
        <v>16.226089928257629</v>
      </c>
      <c r="V164">
        <v>15.633500000000002</v>
      </c>
      <c r="W164">
        <v>128.7573215242908</v>
      </c>
      <c r="X164">
        <v>0.11695299739357358</v>
      </c>
      <c r="Y164">
        <v>0.15882898495873185</v>
      </c>
      <c r="Z164">
        <v>0.28158854643296144</v>
      </c>
      <c r="AA164">
        <v>176.21167917721078</v>
      </c>
      <c r="AB164">
        <v>5.5117876517808577</v>
      </c>
      <c r="AC164">
        <v>1.4159351648929444</v>
      </c>
      <c r="AD164">
        <v>2.7650829606371672</v>
      </c>
      <c r="AE164">
        <v>1.2676544268335248</v>
      </c>
      <c r="AF164">
        <v>66.599999999999994</v>
      </c>
      <c r="AG164">
        <v>2.3476324716408759E-2</v>
      </c>
      <c r="AH164">
        <v>33.304000000000002</v>
      </c>
      <c r="AI164">
        <v>3.1159468282517691</v>
      </c>
      <c r="AJ164">
        <v>21375.295999999857</v>
      </c>
      <c r="AK164">
        <v>0.57949937487160197</v>
      </c>
      <c r="AL164">
        <v>19873989.340500001</v>
      </c>
      <c r="AM164">
        <v>2012.9275860500002</v>
      </c>
    </row>
    <row r="165" spans="1:39" ht="15" x14ac:dyDescent="0.25">
      <c r="A165" t="s">
        <v>326</v>
      </c>
      <c r="B165">
        <v>2354240.2000000002</v>
      </c>
      <c r="C165">
        <v>0.29802059446732682</v>
      </c>
      <c r="D165">
        <v>1962035.95</v>
      </c>
      <c r="E165">
        <v>3.3086745946696479E-3</v>
      </c>
      <c r="F165">
        <v>0.75244986610004394</v>
      </c>
      <c r="G165">
        <v>130.9</v>
      </c>
      <c r="H165">
        <v>305.80249999999995</v>
      </c>
      <c r="I165">
        <v>0</v>
      </c>
      <c r="J165">
        <v>-64.013499999999951</v>
      </c>
      <c r="K165">
        <v>10748.467723897156</v>
      </c>
      <c r="L165">
        <v>6646.0588147999997</v>
      </c>
      <c r="M165">
        <v>8097.8977425033636</v>
      </c>
      <c r="N165">
        <v>0.40567747883090843</v>
      </c>
      <c r="O165">
        <v>0.14002482615375486</v>
      </c>
      <c r="P165">
        <v>1.957039138148434E-2</v>
      </c>
      <c r="Q165">
        <v>8821.4189575474666</v>
      </c>
      <c r="R165">
        <v>400.34199999999998</v>
      </c>
      <c r="S165">
        <v>61057.013652764384</v>
      </c>
      <c r="T165">
        <v>12.982774727607897</v>
      </c>
      <c r="U165">
        <v>16.600953221995198</v>
      </c>
      <c r="V165">
        <v>37.195499999999996</v>
      </c>
      <c r="W165">
        <v>178.6791094299042</v>
      </c>
      <c r="X165">
        <v>0.1188757425899836</v>
      </c>
      <c r="Y165">
        <v>0.15633263137141623</v>
      </c>
      <c r="Z165">
        <v>0.2828210570426023</v>
      </c>
      <c r="AA165">
        <v>149.76377395028405</v>
      </c>
      <c r="AB165">
        <v>6.5299866226461463</v>
      </c>
      <c r="AC165">
        <v>1.1807818905089458</v>
      </c>
      <c r="AD165">
        <v>3.2282306352253816</v>
      </c>
      <c r="AE165">
        <v>0.86421088585670403</v>
      </c>
      <c r="AF165">
        <v>30.85</v>
      </c>
      <c r="AG165">
        <v>9.7392195819273331E-2</v>
      </c>
      <c r="AH165">
        <v>103.30199999999999</v>
      </c>
      <c r="AI165">
        <v>2.9848154521820831</v>
      </c>
      <c r="AJ165">
        <v>60167.282999999821</v>
      </c>
      <c r="AK165">
        <v>0.45500115613037129</v>
      </c>
      <c r="AL165">
        <v>71434948.662</v>
      </c>
      <c r="AM165">
        <v>6646.0588147999997</v>
      </c>
    </row>
    <row r="166" spans="1:39" ht="15" x14ac:dyDescent="0.25">
      <c r="A166" t="s">
        <v>327</v>
      </c>
      <c r="B166">
        <v>1311600.45</v>
      </c>
      <c r="C166">
        <v>0.33376288186089165</v>
      </c>
      <c r="D166">
        <v>1332113.95</v>
      </c>
      <c r="E166">
        <v>1.5633098092705038E-3</v>
      </c>
      <c r="F166">
        <v>0.69925741794455232</v>
      </c>
      <c r="G166">
        <v>53.05263157894737</v>
      </c>
      <c r="H166">
        <v>80.275499999999994</v>
      </c>
      <c r="I166">
        <v>0.05</v>
      </c>
      <c r="J166">
        <v>-28.463000000000022</v>
      </c>
      <c r="K166">
        <v>10150.933889382308</v>
      </c>
      <c r="L166">
        <v>2446.9955952999999</v>
      </c>
      <c r="M166">
        <v>3006.7299110444264</v>
      </c>
      <c r="N166">
        <v>0.51132070215132697</v>
      </c>
      <c r="O166">
        <v>0.15007318039531578</v>
      </c>
      <c r="P166">
        <v>9.3181967077486869E-3</v>
      </c>
      <c r="Q166">
        <v>8261.2310551271803</v>
      </c>
      <c r="R166">
        <v>151.21499999999997</v>
      </c>
      <c r="S166">
        <v>54577.579820123654</v>
      </c>
      <c r="T166">
        <v>12.412128426412723</v>
      </c>
      <c r="U166">
        <v>16.182227922494459</v>
      </c>
      <c r="V166">
        <v>18.246000000000002</v>
      </c>
      <c r="W166">
        <v>134.11134469472759</v>
      </c>
      <c r="X166">
        <v>0.11144949712566393</v>
      </c>
      <c r="Y166">
        <v>0.16891118344953901</v>
      </c>
      <c r="Z166">
        <v>0.28565366302155887</v>
      </c>
      <c r="AA166">
        <v>174.56760070204777</v>
      </c>
      <c r="AB166">
        <v>5.2320668269243713</v>
      </c>
      <c r="AC166">
        <v>1.277524987642396</v>
      </c>
      <c r="AD166">
        <v>2.9339910653032777</v>
      </c>
      <c r="AE166">
        <v>1.3010327687159837</v>
      </c>
      <c r="AF166">
        <v>82.3</v>
      </c>
      <c r="AG166">
        <v>2.5691854373769717E-2</v>
      </c>
      <c r="AH166">
        <v>19.301499999999997</v>
      </c>
      <c r="AI166">
        <v>2.6875799120321497</v>
      </c>
      <c r="AJ166">
        <v>40136.81100000022</v>
      </c>
      <c r="AK166">
        <v>0.53675367925125461</v>
      </c>
      <c r="AL166">
        <v>24839290.515500002</v>
      </c>
      <c r="AM166">
        <v>2446.9955952999999</v>
      </c>
    </row>
    <row r="167" spans="1:39" ht="15" x14ac:dyDescent="0.25">
      <c r="A167" t="s">
        <v>329</v>
      </c>
      <c r="B167">
        <v>1514255.65</v>
      </c>
      <c r="C167">
        <v>0.26475633621339012</v>
      </c>
      <c r="D167">
        <v>1507795.9</v>
      </c>
      <c r="E167">
        <v>5.0728501303076885E-3</v>
      </c>
      <c r="F167">
        <v>0.74399944938019336</v>
      </c>
      <c r="G167">
        <v>62.055555555555557</v>
      </c>
      <c r="H167">
        <v>98.736500000000007</v>
      </c>
      <c r="I167">
        <v>0</v>
      </c>
      <c r="J167">
        <v>9.6204999999999927</v>
      </c>
      <c r="K167">
        <v>10555.9295018782</v>
      </c>
      <c r="L167">
        <v>3041.5289218999997</v>
      </c>
      <c r="M167">
        <v>3651.1687988513636</v>
      </c>
      <c r="N167">
        <v>0.40758186317873146</v>
      </c>
      <c r="O167">
        <v>0.13446637724046823</v>
      </c>
      <c r="P167">
        <v>1.6743169161839828E-2</v>
      </c>
      <c r="Q167">
        <v>8793.3937449291334</v>
      </c>
      <c r="R167">
        <v>188.97600000000003</v>
      </c>
      <c r="S167">
        <v>59040.468012340185</v>
      </c>
      <c r="T167">
        <v>13.10986580306494</v>
      </c>
      <c r="U167">
        <v>16.094789401299632</v>
      </c>
      <c r="V167">
        <v>19.8965</v>
      </c>
      <c r="W167">
        <v>152.86753559168696</v>
      </c>
      <c r="X167">
        <v>0.1176507313112516</v>
      </c>
      <c r="Y167">
        <v>0.16068294903491606</v>
      </c>
      <c r="Z167">
        <v>0.28438851050560471</v>
      </c>
      <c r="AA167">
        <v>161.96951028572104</v>
      </c>
      <c r="AB167">
        <v>5.8453403793214429</v>
      </c>
      <c r="AC167">
        <v>1.0852048418407989</v>
      </c>
      <c r="AD167">
        <v>2.8205219767700194</v>
      </c>
      <c r="AE167">
        <v>1.1004236713462823</v>
      </c>
      <c r="AF167">
        <v>54.2</v>
      </c>
      <c r="AG167">
        <v>5.2393377788937601E-2</v>
      </c>
      <c r="AH167">
        <v>45.747499999999988</v>
      </c>
      <c r="AI167">
        <v>2.5280515258470069</v>
      </c>
      <c r="AJ167">
        <v>10964.763999999966</v>
      </c>
      <c r="AK167">
        <v>0.45541961954422167</v>
      </c>
      <c r="AL167">
        <v>32106164.877499998</v>
      </c>
      <c r="AM167">
        <v>3041.5289218999997</v>
      </c>
    </row>
    <row r="168" spans="1:39" ht="15" x14ac:dyDescent="0.25">
      <c r="A168" t="s">
        <v>330</v>
      </c>
      <c r="B168">
        <v>5605748.5499999998</v>
      </c>
      <c r="C168">
        <v>0.32339658123977644</v>
      </c>
      <c r="D168">
        <v>5121809.5999999996</v>
      </c>
      <c r="E168">
        <v>1.5904325220188339E-3</v>
      </c>
      <c r="F168">
        <v>0.77262891824772084</v>
      </c>
      <c r="G168">
        <v>153.47368421052633</v>
      </c>
      <c r="H168">
        <v>204.10949999999997</v>
      </c>
      <c r="I168">
        <v>0.05</v>
      </c>
      <c r="J168">
        <v>-14.583500000000001</v>
      </c>
      <c r="K168">
        <v>11050.571548285219</v>
      </c>
      <c r="L168">
        <v>9430.7611348999981</v>
      </c>
      <c r="M168">
        <v>11149.162285714245</v>
      </c>
      <c r="N168">
        <v>0.22401338895987219</v>
      </c>
      <c r="O168">
        <v>0.11976162183456425</v>
      </c>
      <c r="P168">
        <v>4.1395711938381048E-2</v>
      </c>
      <c r="Q168">
        <v>9347.3660177620859</v>
      </c>
      <c r="R168">
        <v>553.69399999999996</v>
      </c>
      <c r="S168">
        <v>66642.862347072543</v>
      </c>
      <c r="T168">
        <v>12.189855768709789</v>
      </c>
      <c r="U168">
        <v>17.032442350648552</v>
      </c>
      <c r="V168">
        <v>52.864999999999995</v>
      </c>
      <c r="W168">
        <v>178.39328733377474</v>
      </c>
      <c r="X168">
        <v>0.11573046648188638</v>
      </c>
      <c r="Y168">
        <v>0.14983514518198487</v>
      </c>
      <c r="Z168">
        <v>0.27287436606107462</v>
      </c>
      <c r="AA168">
        <v>153.04329940653344</v>
      </c>
      <c r="AB168">
        <v>6.0721604036070298</v>
      </c>
      <c r="AC168">
        <v>1.2221634296274102</v>
      </c>
      <c r="AD168">
        <v>3.251621731101213</v>
      </c>
      <c r="AE168">
        <v>0.89823772008451075</v>
      </c>
      <c r="AF168">
        <v>37.549999999999997</v>
      </c>
      <c r="AG168">
        <v>0.10124766695634746</v>
      </c>
      <c r="AH168">
        <v>138.55736842105264</v>
      </c>
      <c r="AI168">
        <v>3.8861763238701705</v>
      </c>
      <c r="AJ168">
        <v>154119.4450000003</v>
      </c>
      <c r="AK168">
        <v>0.41877817579634014</v>
      </c>
      <c r="AL168">
        <v>104215300.676</v>
      </c>
      <c r="AM168">
        <v>9430.7611348999981</v>
      </c>
    </row>
    <row r="169" spans="1:39" ht="15" x14ac:dyDescent="0.25">
      <c r="A169" t="s">
        <v>331</v>
      </c>
      <c r="B169">
        <v>2162103.2666666666</v>
      </c>
      <c r="C169">
        <v>0.32730710457453921</v>
      </c>
      <c r="D169">
        <v>2392653.2000000002</v>
      </c>
      <c r="E169">
        <v>4.4850186964448605E-3</v>
      </c>
      <c r="F169">
        <v>0.75584561427858565</v>
      </c>
      <c r="G169">
        <v>45</v>
      </c>
      <c r="H169">
        <v>33.31666666666667</v>
      </c>
      <c r="I169">
        <v>0</v>
      </c>
      <c r="J169">
        <v>-7.4240000000000004</v>
      </c>
      <c r="K169">
        <v>12510.258636215025</v>
      </c>
      <c r="L169">
        <v>3194.761790266667</v>
      </c>
      <c r="M169">
        <v>3694.4875533693807</v>
      </c>
      <c r="N169">
        <v>0.10360345442396998</v>
      </c>
      <c r="O169">
        <v>0.11422612808831871</v>
      </c>
      <c r="P169">
        <v>1.1721511959803298E-2</v>
      </c>
      <c r="Q169">
        <v>10818.089301960992</v>
      </c>
      <c r="R169">
        <v>199.83666666666667</v>
      </c>
      <c r="S169">
        <v>70534.749638871755</v>
      </c>
      <c r="T169">
        <v>14.676318993844975</v>
      </c>
      <c r="U169">
        <v>15.986864890994312</v>
      </c>
      <c r="V169">
        <v>18.666666666666668</v>
      </c>
      <c r="W169">
        <v>171.14795304999998</v>
      </c>
      <c r="X169">
        <v>0.11844945078731645</v>
      </c>
      <c r="Y169">
        <v>0.13530954777712476</v>
      </c>
      <c r="Z169">
        <v>0.2600743910078635</v>
      </c>
      <c r="AA169">
        <v>176.59182030999216</v>
      </c>
      <c r="AB169">
        <v>6.3079819207773751</v>
      </c>
      <c r="AC169">
        <v>1.2301489246953512</v>
      </c>
      <c r="AD169">
        <v>3.1298516744161207</v>
      </c>
      <c r="AE169">
        <v>0.77430945435801846</v>
      </c>
      <c r="AF169">
        <v>14.866666666666667</v>
      </c>
      <c r="AG169">
        <v>0.20586257710572711</v>
      </c>
      <c r="AH169">
        <v>113.18923076923078</v>
      </c>
      <c r="AI169">
        <v>7.2093956759402076</v>
      </c>
      <c r="AJ169">
        <v>9388.8430769228144</v>
      </c>
      <c r="AK169">
        <v>0.2366000316654743</v>
      </c>
      <c r="AL169">
        <v>39967296.277333334</v>
      </c>
      <c r="AM169">
        <v>3194.761790266667</v>
      </c>
    </row>
    <row r="170" spans="1:39" ht="15" x14ac:dyDescent="0.25">
      <c r="A170" t="s">
        <v>332</v>
      </c>
      <c r="B170">
        <v>1670734.75</v>
      </c>
      <c r="C170">
        <v>0.29631103293879835</v>
      </c>
      <c r="D170">
        <v>1711777.65</v>
      </c>
      <c r="E170">
        <v>9.8328668918297598E-4</v>
      </c>
      <c r="F170">
        <v>0.71862729812582737</v>
      </c>
      <c r="G170">
        <v>74.5</v>
      </c>
      <c r="H170">
        <v>130.328</v>
      </c>
      <c r="I170">
        <v>0</v>
      </c>
      <c r="J170">
        <v>-10.088999999999999</v>
      </c>
      <c r="K170">
        <v>9937.6807215400295</v>
      </c>
      <c r="L170">
        <v>3279.9039887999998</v>
      </c>
      <c r="M170">
        <v>4039.0644442243515</v>
      </c>
      <c r="N170">
        <v>0.56336483075714594</v>
      </c>
      <c r="O170">
        <v>0.13873847820054214</v>
      </c>
      <c r="P170">
        <v>1.7308715055031374E-2</v>
      </c>
      <c r="Q170">
        <v>8069.8486216550982</v>
      </c>
      <c r="R170">
        <v>200.12449999999998</v>
      </c>
      <c r="S170">
        <v>55275.81399703685</v>
      </c>
      <c r="T170">
        <v>11.767424778075648</v>
      </c>
      <c r="U170">
        <v>16.389317593797863</v>
      </c>
      <c r="V170">
        <v>23.472000000000001</v>
      </c>
      <c r="W170">
        <v>139.73687750511246</v>
      </c>
      <c r="X170">
        <v>0.11581555398242567</v>
      </c>
      <c r="Y170">
        <v>0.16375448242362617</v>
      </c>
      <c r="Z170">
        <v>0.28470257920923903</v>
      </c>
      <c r="AA170">
        <v>163.7699919980048</v>
      </c>
      <c r="AB170">
        <v>5.5136602309392799</v>
      </c>
      <c r="AC170">
        <v>1.2107900318691331</v>
      </c>
      <c r="AD170">
        <v>3.0509451608336109</v>
      </c>
      <c r="AE170">
        <v>1.2899821927575306</v>
      </c>
      <c r="AF170">
        <v>56.5</v>
      </c>
      <c r="AG170">
        <v>2.9513211758342473E-2</v>
      </c>
      <c r="AH170">
        <v>59.69250000000001</v>
      </c>
      <c r="AI170">
        <v>3.3053169313949011</v>
      </c>
      <c r="AJ170">
        <v>28698.45299999998</v>
      </c>
      <c r="AK170">
        <v>0.58911099428460201</v>
      </c>
      <c r="AL170">
        <v>32594638.638</v>
      </c>
      <c r="AM170">
        <v>3279.9039887999998</v>
      </c>
    </row>
    <row r="171" spans="1:39" ht="15" x14ac:dyDescent="0.25">
      <c r="A171" t="s">
        <v>333</v>
      </c>
      <c r="B171">
        <v>2566286.2000000002</v>
      </c>
      <c r="C171">
        <v>0.17047976706220458</v>
      </c>
      <c r="D171">
        <v>2392537.0499999998</v>
      </c>
      <c r="E171">
        <v>1.1936602052648272E-2</v>
      </c>
      <c r="F171">
        <v>0.61640215481204286</v>
      </c>
      <c r="G171">
        <v>53.058823529411768</v>
      </c>
      <c r="H171">
        <v>689.89050000000009</v>
      </c>
      <c r="I171">
        <v>214.67350000000002</v>
      </c>
      <c r="J171">
        <v>-311.0675</v>
      </c>
      <c r="K171">
        <v>11971.737123967563</v>
      </c>
      <c r="L171">
        <v>4532.5376176499994</v>
      </c>
      <c r="M171">
        <v>6252.3833536637558</v>
      </c>
      <c r="N171">
        <v>0.89030739415952642</v>
      </c>
      <c r="O171">
        <v>0.18146349764360903</v>
      </c>
      <c r="P171">
        <v>2.9544362473361938E-2</v>
      </c>
      <c r="Q171">
        <v>8678.666325090815</v>
      </c>
      <c r="R171">
        <v>299.98349999999999</v>
      </c>
      <c r="S171">
        <v>56699.193500209192</v>
      </c>
      <c r="T171">
        <v>12.144167929236108</v>
      </c>
      <c r="U171">
        <v>15.109289736435505</v>
      </c>
      <c r="V171">
        <v>37.772500000000001</v>
      </c>
      <c r="W171">
        <v>119.9957010430869</v>
      </c>
      <c r="X171">
        <v>0.11504752844389977</v>
      </c>
      <c r="Y171">
        <v>0.15935114577904599</v>
      </c>
      <c r="Z171">
        <v>0.28303170730959776</v>
      </c>
      <c r="AA171">
        <v>182.35169119865495</v>
      </c>
      <c r="AB171">
        <v>6.2010521636667839</v>
      </c>
      <c r="AC171">
        <v>1.422360874122325</v>
      </c>
      <c r="AD171">
        <v>2.9253874329580354</v>
      </c>
      <c r="AE171">
        <v>0.85404371282978064</v>
      </c>
      <c r="AF171">
        <v>16.600000000000001</v>
      </c>
      <c r="AG171">
        <v>0.13671224362887091</v>
      </c>
      <c r="AH171">
        <v>123.3605</v>
      </c>
      <c r="AI171">
        <v>3.994131757930647</v>
      </c>
      <c r="AJ171">
        <v>223097.71549999993</v>
      </c>
      <c r="AK171">
        <v>0.72785385986723639</v>
      </c>
      <c r="AL171">
        <v>54262348.863000013</v>
      </c>
      <c r="AM171">
        <v>4532.5376176499994</v>
      </c>
    </row>
    <row r="172" spans="1:39" ht="15" x14ac:dyDescent="0.25">
      <c r="A172" t="s">
        <v>334</v>
      </c>
      <c r="B172">
        <v>2557964.5263157897</v>
      </c>
      <c r="C172">
        <v>0.26259763671364517</v>
      </c>
      <c r="D172">
        <v>2567437.3157894737</v>
      </c>
      <c r="E172">
        <v>1.4688887066475528E-2</v>
      </c>
      <c r="F172">
        <v>0.61175609333840408</v>
      </c>
      <c r="G172">
        <v>42.055555555555557</v>
      </c>
      <c r="H172">
        <v>326.81499999999994</v>
      </c>
      <c r="I172">
        <v>65.915499999999994</v>
      </c>
      <c r="J172">
        <v>-258.88600000000002</v>
      </c>
      <c r="K172">
        <v>11248.943875605246</v>
      </c>
      <c r="L172">
        <v>3165.3355812999994</v>
      </c>
      <c r="M172">
        <v>4350.193464948019</v>
      </c>
      <c r="N172">
        <v>0.93121106173185753</v>
      </c>
      <c r="O172">
        <v>0.17357687600199093</v>
      </c>
      <c r="P172">
        <v>1.2602983483228691E-2</v>
      </c>
      <c r="Q172">
        <v>8185.0801782502995</v>
      </c>
      <c r="R172">
        <v>202.28050000000002</v>
      </c>
      <c r="S172">
        <v>55256.441901221318</v>
      </c>
      <c r="T172">
        <v>12.263416394561018</v>
      </c>
      <c r="U172">
        <v>15.648248750126681</v>
      </c>
      <c r="V172">
        <v>24.732500000000002</v>
      </c>
      <c r="W172">
        <v>127.98283963610633</v>
      </c>
      <c r="X172">
        <v>0.11303623220258015</v>
      </c>
      <c r="Y172">
        <v>0.16424550900101459</v>
      </c>
      <c r="Z172">
        <v>0.28343411643551036</v>
      </c>
      <c r="AA172">
        <v>189.82988835364532</v>
      </c>
      <c r="AB172">
        <v>6.2369082969461376</v>
      </c>
      <c r="AC172">
        <v>1.3277322216439922</v>
      </c>
      <c r="AD172">
        <v>2.6295295712771019</v>
      </c>
      <c r="AE172">
        <v>1.1074964357186943</v>
      </c>
      <c r="AF172">
        <v>17.55</v>
      </c>
      <c r="AG172">
        <v>7.9088275705152269E-2</v>
      </c>
      <c r="AH172">
        <v>97.427499999999981</v>
      </c>
      <c r="AI172">
        <v>3.6935073791267388</v>
      </c>
      <c r="AJ172">
        <v>193208.42699999991</v>
      </c>
      <c r="AK172">
        <v>0.75740012203411777</v>
      </c>
      <c r="AL172">
        <v>35606682.301500008</v>
      </c>
      <c r="AM172">
        <v>3165.3355812999994</v>
      </c>
    </row>
    <row r="173" spans="1:39" ht="15" x14ac:dyDescent="0.25">
      <c r="A173" t="s">
        <v>336</v>
      </c>
      <c r="B173">
        <v>727169.65</v>
      </c>
      <c r="C173">
        <v>0.4158132081213271</v>
      </c>
      <c r="D173">
        <v>677324.65</v>
      </c>
      <c r="E173">
        <v>1.8375926892441618E-3</v>
      </c>
      <c r="F173">
        <v>0.66102001224423157</v>
      </c>
      <c r="G173">
        <v>37.4</v>
      </c>
      <c r="H173">
        <v>26.724</v>
      </c>
      <c r="I173">
        <v>0</v>
      </c>
      <c r="J173">
        <v>55.994000000000014</v>
      </c>
      <c r="K173">
        <v>9798.9467092784162</v>
      </c>
      <c r="L173">
        <v>1001.0656492000001</v>
      </c>
      <c r="M173">
        <v>1164.022749721742</v>
      </c>
      <c r="N173">
        <v>0.30528531160191974</v>
      </c>
      <c r="O173">
        <v>0.13122114409277444</v>
      </c>
      <c r="P173">
        <v>1.5950618236436837E-3</v>
      </c>
      <c r="Q173">
        <v>8427.1453898516338</v>
      </c>
      <c r="R173">
        <v>65.021000000000001</v>
      </c>
      <c r="S173">
        <v>50926.31099460175</v>
      </c>
      <c r="T173">
        <v>11.426308423432431</v>
      </c>
      <c r="U173">
        <v>15.396035883791392</v>
      </c>
      <c r="V173">
        <v>8.41</v>
      </c>
      <c r="W173">
        <v>119.03277636147445</v>
      </c>
      <c r="X173">
        <v>0.11552731505690869</v>
      </c>
      <c r="Y173">
        <v>0.15683088667931869</v>
      </c>
      <c r="Z173">
        <v>0.27692896999888111</v>
      </c>
      <c r="AA173">
        <v>167.99752357340202</v>
      </c>
      <c r="AB173">
        <v>6.076822913182605</v>
      </c>
      <c r="AC173">
        <v>1.1581105362192292</v>
      </c>
      <c r="AD173">
        <v>2.7345526620685221</v>
      </c>
      <c r="AE173">
        <v>1.2006004202371545</v>
      </c>
      <c r="AF173">
        <v>72.650000000000006</v>
      </c>
      <c r="AG173">
        <v>3.6295333555667983E-2</v>
      </c>
      <c r="AH173">
        <v>10.284000000000001</v>
      </c>
      <c r="AI173">
        <v>2.7475304358909658</v>
      </c>
      <c r="AJ173">
        <v>-8492.6094999999041</v>
      </c>
      <c r="AK173">
        <v>0.45115783512503638</v>
      </c>
      <c r="AL173">
        <v>9809388.949000001</v>
      </c>
      <c r="AM173">
        <v>1001.0656492000001</v>
      </c>
    </row>
    <row r="174" spans="1:39" ht="15" x14ac:dyDescent="0.25">
      <c r="A174" t="s">
        <v>337</v>
      </c>
      <c r="B174">
        <v>1677034.4</v>
      </c>
      <c r="C174">
        <v>0.29720090878437316</v>
      </c>
      <c r="D174">
        <v>1439659.6</v>
      </c>
      <c r="E174">
        <v>5.9019414836755249E-3</v>
      </c>
      <c r="F174">
        <v>0.74162612215644896</v>
      </c>
      <c r="G174">
        <v>86.65</v>
      </c>
      <c r="H174">
        <v>112.76799999999999</v>
      </c>
      <c r="I174">
        <v>0</v>
      </c>
      <c r="J174">
        <v>-23.606499999999983</v>
      </c>
      <c r="K174">
        <v>9630.032010110026</v>
      </c>
      <c r="L174">
        <v>3728.6311389000002</v>
      </c>
      <c r="M174">
        <v>4354.7713675599498</v>
      </c>
      <c r="N174">
        <v>0.28454937449591866</v>
      </c>
      <c r="O174">
        <v>0.12060216490941561</v>
      </c>
      <c r="P174">
        <v>1.8949499043459803E-2</v>
      </c>
      <c r="Q174">
        <v>8245.4012371306635</v>
      </c>
      <c r="R174">
        <v>215.79950000000002</v>
      </c>
      <c r="S174">
        <v>57414.120598750233</v>
      </c>
      <c r="T174">
        <v>11.274122507234726</v>
      </c>
      <c r="U174">
        <v>17.2782195459211</v>
      </c>
      <c r="V174">
        <v>22.7165</v>
      </c>
      <c r="W174">
        <v>164.1375713204059</v>
      </c>
      <c r="X174">
        <v>0.11737732667015484</v>
      </c>
      <c r="Y174">
        <v>0.15644371445729444</v>
      </c>
      <c r="Z174">
        <v>0.28000144153366113</v>
      </c>
      <c r="AA174">
        <v>141.74090445318626</v>
      </c>
      <c r="AB174">
        <v>5.9206934670048446</v>
      </c>
      <c r="AC174">
        <v>1.209525646710579</v>
      </c>
      <c r="AD174">
        <v>2.9723122328107943</v>
      </c>
      <c r="AE174">
        <v>1.0327624034645513</v>
      </c>
      <c r="AF174">
        <v>41.3</v>
      </c>
      <c r="AG174">
        <v>5.9065530325807816E-2</v>
      </c>
      <c r="AH174">
        <v>66.490499999999997</v>
      </c>
      <c r="AI174">
        <v>2.767181820927997</v>
      </c>
      <c r="AJ174">
        <v>28915.251000000164</v>
      </c>
      <c r="AK174">
        <v>0.45392164733897555</v>
      </c>
      <c r="AL174">
        <v>35906837.221499994</v>
      </c>
      <c r="AM174">
        <v>3728.6311389000002</v>
      </c>
    </row>
    <row r="175" spans="1:39" ht="15" x14ac:dyDescent="0.25">
      <c r="A175" t="s">
        <v>338</v>
      </c>
      <c r="B175">
        <v>593748.25</v>
      </c>
      <c r="C175">
        <v>0.23947526758553631</v>
      </c>
      <c r="D175">
        <v>540933.25</v>
      </c>
      <c r="E175">
        <v>4.0000024935664099E-3</v>
      </c>
      <c r="F175">
        <v>0.68549861453271466</v>
      </c>
      <c r="G175">
        <v>52.15</v>
      </c>
      <c r="H175">
        <v>43.838000000000001</v>
      </c>
      <c r="I175">
        <v>0</v>
      </c>
      <c r="J175">
        <v>36.414500000000032</v>
      </c>
      <c r="K175">
        <v>10099.01923347965</v>
      </c>
      <c r="L175">
        <v>1378.6119039999999</v>
      </c>
      <c r="M175">
        <v>1629.8521584132145</v>
      </c>
      <c r="N175">
        <v>0.37763008243253937</v>
      </c>
      <c r="O175">
        <v>0.13246822225321503</v>
      </c>
      <c r="P175">
        <v>2.2776856712822927E-2</v>
      </c>
      <c r="Q175">
        <v>8542.2644392205111</v>
      </c>
      <c r="R175">
        <v>87.668499999999995</v>
      </c>
      <c r="S175">
        <v>52479.460102545374</v>
      </c>
      <c r="T175">
        <v>12.822165315934457</v>
      </c>
      <c r="U175">
        <v>15.725282216531593</v>
      </c>
      <c r="V175">
        <v>11.073500000000001</v>
      </c>
      <c r="W175">
        <v>124.49649198537045</v>
      </c>
      <c r="X175">
        <v>0.1135549272645274</v>
      </c>
      <c r="Y175">
        <v>0.15866798845418556</v>
      </c>
      <c r="Z175">
        <v>0.29462690244084117</v>
      </c>
      <c r="AA175">
        <v>170.96076808575128</v>
      </c>
      <c r="AB175">
        <v>5.830055611526312</v>
      </c>
      <c r="AC175">
        <v>1.3075503710299035</v>
      </c>
      <c r="AD175">
        <v>2.96863918293867</v>
      </c>
      <c r="AE175">
        <v>1.3180622093014669</v>
      </c>
      <c r="AF175">
        <v>96.3</v>
      </c>
      <c r="AG175">
        <v>6.7613571514803572E-2</v>
      </c>
      <c r="AH175">
        <v>12.490999999999996</v>
      </c>
      <c r="AI175">
        <v>3.0972203240080884</v>
      </c>
      <c r="AJ175">
        <v>-24389.905499999877</v>
      </c>
      <c r="AK175">
        <v>0.49272951713738988</v>
      </c>
      <c r="AL175">
        <v>13922628.134</v>
      </c>
      <c r="AM175">
        <v>1378.6119039999999</v>
      </c>
    </row>
    <row r="176" spans="1:39" ht="15" x14ac:dyDescent="0.25">
      <c r="A176" t="s">
        <v>339</v>
      </c>
      <c r="B176">
        <v>621931</v>
      </c>
      <c r="C176">
        <v>0.35928203474519244</v>
      </c>
      <c r="D176">
        <v>487667.9</v>
      </c>
      <c r="E176">
        <v>2.5121110551739761E-3</v>
      </c>
      <c r="F176">
        <v>0.6762403672806766</v>
      </c>
      <c r="G176">
        <v>47.842105263157897</v>
      </c>
      <c r="H176">
        <v>38.183500000000002</v>
      </c>
      <c r="I176">
        <v>0</v>
      </c>
      <c r="J176">
        <v>41.68249999999999</v>
      </c>
      <c r="K176">
        <v>9468.9803971597776</v>
      </c>
      <c r="L176">
        <v>1300.7915005499999</v>
      </c>
      <c r="M176">
        <v>1469.4102230320248</v>
      </c>
      <c r="N176">
        <v>0.24859713321717705</v>
      </c>
      <c r="O176">
        <v>0.10194689886421396</v>
      </c>
      <c r="P176">
        <v>6.9028582568408763E-3</v>
      </c>
      <c r="Q176">
        <v>8382.3897686545206</v>
      </c>
      <c r="R176">
        <v>79.250000000000014</v>
      </c>
      <c r="S176">
        <v>54051.647501577281</v>
      </c>
      <c r="T176">
        <v>11.712302839116719</v>
      </c>
      <c r="U176">
        <v>16.413772877602526</v>
      </c>
      <c r="V176">
        <v>10.7735</v>
      </c>
      <c r="W176">
        <v>120.73991744094306</v>
      </c>
      <c r="X176">
        <v>0.11695105590317366</v>
      </c>
      <c r="Y176">
        <v>0.14835215360153142</v>
      </c>
      <c r="Z176">
        <v>0.27172649363491491</v>
      </c>
      <c r="AA176">
        <v>163.34866111145269</v>
      </c>
      <c r="AB176">
        <v>5.4451044803443862</v>
      </c>
      <c r="AC176">
        <v>1.2200546939030994</v>
      </c>
      <c r="AD176">
        <v>2.689651258420986</v>
      </c>
      <c r="AE176">
        <v>1.146007926073922</v>
      </c>
      <c r="AF176">
        <v>56.85</v>
      </c>
      <c r="AG176">
        <v>4.0108363194400698E-2</v>
      </c>
      <c r="AH176">
        <v>15.613</v>
      </c>
      <c r="AI176">
        <v>3.6010851538346191</v>
      </c>
      <c r="AJ176">
        <v>-925.21849999995902</v>
      </c>
      <c r="AK176">
        <v>0.43376773960340037</v>
      </c>
      <c r="AL176">
        <v>12317169.2195</v>
      </c>
      <c r="AM176">
        <v>1300.7915005499999</v>
      </c>
    </row>
    <row r="177" spans="1:39" ht="15" x14ac:dyDescent="0.25">
      <c r="A177" t="s">
        <v>340</v>
      </c>
      <c r="B177">
        <v>802320.15</v>
      </c>
      <c r="C177">
        <v>0.40207490119261985</v>
      </c>
      <c r="D177">
        <v>755944.4</v>
      </c>
      <c r="E177">
        <v>1.6151356760702397E-3</v>
      </c>
      <c r="F177">
        <v>0.6405098204714369</v>
      </c>
      <c r="G177">
        <v>18.789473684210527</v>
      </c>
      <c r="H177">
        <v>21.463000000000001</v>
      </c>
      <c r="I177">
        <v>0</v>
      </c>
      <c r="J177">
        <v>34.15349999999998</v>
      </c>
      <c r="K177">
        <v>9986.7844812699495</v>
      </c>
      <c r="L177">
        <v>815.82465434999995</v>
      </c>
      <c r="M177">
        <v>981.32412806060506</v>
      </c>
      <c r="N177">
        <v>0.48841923344112775</v>
      </c>
      <c r="O177">
        <v>0.14026567883165125</v>
      </c>
      <c r="P177">
        <v>3.1213361675479991E-3</v>
      </c>
      <c r="Q177">
        <v>8302.5218320086242</v>
      </c>
      <c r="R177">
        <v>53.087000000000003</v>
      </c>
      <c r="S177">
        <v>49764.39677322132</v>
      </c>
      <c r="T177">
        <v>13.12374027539699</v>
      </c>
      <c r="U177">
        <v>15.367691795543164</v>
      </c>
      <c r="V177">
        <v>7.6025000000000009</v>
      </c>
      <c r="W177">
        <v>107.31004989805986</v>
      </c>
      <c r="X177">
        <v>0.11576565226284014</v>
      </c>
      <c r="Y177">
        <v>0.16721371871429305</v>
      </c>
      <c r="Z177">
        <v>0.28863268506595657</v>
      </c>
      <c r="AA177">
        <v>196.96922511863778</v>
      </c>
      <c r="AB177">
        <v>5.5608899210198857</v>
      </c>
      <c r="AC177">
        <v>1.4393144508746063</v>
      </c>
      <c r="AD177">
        <v>2.6301946234528275</v>
      </c>
      <c r="AE177">
        <v>1.4364756687587463</v>
      </c>
      <c r="AF177">
        <v>82.578947368421055</v>
      </c>
      <c r="AG177">
        <v>9.5365038441168754E-3</v>
      </c>
      <c r="AH177">
        <v>6.7715789473684209</v>
      </c>
      <c r="AI177">
        <v>2.7665103146104864</v>
      </c>
      <c r="AJ177">
        <v>-4876.4509999999427</v>
      </c>
      <c r="AK177">
        <v>0.54457712460089791</v>
      </c>
      <c r="AL177">
        <v>8147464.9974999996</v>
      </c>
      <c r="AM177">
        <v>815.82465434999995</v>
      </c>
    </row>
    <row r="178" spans="1:39" ht="15" x14ac:dyDescent="0.25">
      <c r="A178" t="s">
        <v>341</v>
      </c>
      <c r="B178">
        <v>549049.5</v>
      </c>
      <c r="C178">
        <v>0.31285239212204513</v>
      </c>
      <c r="D178">
        <v>494616.1</v>
      </c>
      <c r="E178">
        <v>7.5592315081664703E-3</v>
      </c>
      <c r="F178">
        <v>0.66876707524573797</v>
      </c>
      <c r="G178">
        <v>22.722222222222221</v>
      </c>
      <c r="H178">
        <v>33.938000000000002</v>
      </c>
      <c r="I178">
        <v>0</v>
      </c>
      <c r="J178">
        <v>12.049500000000009</v>
      </c>
      <c r="K178">
        <v>10318.315393574425</v>
      </c>
      <c r="L178">
        <v>1125.4350566500002</v>
      </c>
      <c r="M178">
        <v>1404.7295011135404</v>
      </c>
      <c r="N178">
        <v>0.5924739470838839</v>
      </c>
      <c r="O178">
        <v>0.15558606502023606</v>
      </c>
      <c r="P178">
        <v>2.0954028720409686E-3</v>
      </c>
      <c r="Q178">
        <v>8266.7829359991392</v>
      </c>
      <c r="R178">
        <v>73.445000000000007</v>
      </c>
      <c r="S178">
        <v>49757.616365988164</v>
      </c>
      <c r="T178">
        <v>11.680849615358433</v>
      </c>
      <c r="U178">
        <v>15.323508157805161</v>
      </c>
      <c r="V178">
        <v>10.3925</v>
      </c>
      <c r="W178">
        <v>108.2930052104883</v>
      </c>
      <c r="X178">
        <v>0.11706455912049429</v>
      </c>
      <c r="Y178">
        <v>0.16900383026223867</v>
      </c>
      <c r="Z178">
        <v>0.2925164136263691</v>
      </c>
      <c r="AA178">
        <v>188.76904424176755</v>
      </c>
      <c r="AB178">
        <v>5.7195540752930247</v>
      </c>
      <c r="AC178">
        <v>1.406366955475546</v>
      </c>
      <c r="AD178">
        <v>2.9226324457877317</v>
      </c>
      <c r="AE178">
        <v>1.1788316000339782</v>
      </c>
      <c r="AF178">
        <v>45.75</v>
      </c>
      <c r="AG178">
        <v>3.5620138652354652E-2</v>
      </c>
      <c r="AH178">
        <v>38.785000000000004</v>
      </c>
      <c r="AI178">
        <v>2.3525181665088715</v>
      </c>
      <c r="AJ178">
        <v>-12781.311500000011</v>
      </c>
      <c r="AK178">
        <v>0.56509455473627146</v>
      </c>
      <c r="AL178">
        <v>11612593.8695</v>
      </c>
      <c r="AM178">
        <v>1125.4350566500002</v>
      </c>
    </row>
    <row r="179" spans="1:39" ht="15" x14ac:dyDescent="0.25">
      <c r="A179" t="s">
        <v>342</v>
      </c>
      <c r="B179">
        <v>1183808.45</v>
      </c>
      <c r="C179">
        <v>0.34557473170409198</v>
      </c>
      <c r="D179">
        <v>1196812.1499999999</v>
      </c>
      <c r="E179">
        <v>7.1204503095797953E-3</v>
      </c>
      <c r="F179">
        <v>0.67690265462227084</v>
      </c>
      <c r="G179">
        <v>51.473684210526315</v>
      </c>
      <c r="H179">
        <v>54.212000000000003</v>
      </c>
      <c r="I179">
        <v>0</v>
      </c>
      <c r="J179">
        <v>-44.735000000000042</v>
      </c>
      <c r="K179">
        <v>10544.718790354922</v>
      </c>
      <c r="L179">
        <v>1720.0034368000001</v>
      </c>
      <c r="M179">
        <v>2096.9464663525146</v>
      </c>
      <c r="N179">
        <v>0.50870504775144898</v>
      </c>
      <c r="O179">
        <v>0.1495347173715601</v>
      </c>
      <c r="P179">
        <v>3.8895178386657526E-3</v>
      </c>
      <c r="Q179">
        <v>8649.2205931455701</v>
      </c>
      <c r="R179">
        <v>113.32300000000001</v>
      </c>
      <c r="S179">
        <v>50103.885476690521</v>
      </c>
      <c r="T179">
        <v>12.584823910415365</v>
      </c>
      <c r="U179">
        <v>15.177884778906312</v>
      </c>
      <c r="V179">
        <v>13.6525</v>
      </c>
      <c r="W179">
        <v>125.98450370261854</v>
      </c>
      <c r="X179">
        <v>0.1096618220761159</v>
      </c>
      <c r="Y179">
        <v>0.19952544035664851</v>
      </c>
      <c r="Z179">
        <v>0.31457592299894599</v>
      </c>
      <c r="AA179">
        <v>168.49498309095475</v>
      </c>
      <c r="AB179">
        <v>6.3067503479411373</v>
      </c>
      <c r="AC179">
        <v>1.2678234213599544</v>
      </c>
      <c r="AD179">
        <v>3.1746700576011442</v>
      </c>
      <c r="AE179">
        <v>1.463589275985856</v>
      </c>
      <c r="AF179">
        <v>170.05</v>
      </c>
      <c r="AG179">
        <v>1.7751552591696012E-2</v>
      </c>
      <c r="AH179">
        <v>8.5284999999999993</v>
      </c>
      <c r="AI179">
        <v>2.6168507108870385</v>
      </c>
      <c r="AJ179">
        <v>-36988.631500000018</v>
      </c>
      <c r="AK179">
        <v>0.52425444342254268</v>
      </c>
      <c r="AL179">
        <v>18136952.559500001</v>
      </c>
      <c r="AM179">
        <v>1720.0034368000001</v>
      </c>
    </row>
    <row r="180" spans="1:39" ht="15" x14ac:dyDescent="0.25">
      <c r="A180" t="s">
        <v>344</v>
      </c>
      <c r="B180">
        <v>940723.7</v>
      </c>
      <c r="C180">
        <v>0.33665659567916917</v>
      </c>
      <c r="D180">
        <v>878313.55</v>
      </c>
      <c r="E180">
        <v>7.5710499995333734E-3</v>
      </c>
      <c r="F180">
        <v>0.64861814641059834</v>
      </c>
      <c r="G180">
        <v>29.473684210526315</v>
      </c>
      <c r="H180">
        <v>25.406500000000001</v>
      </c>
      <c r="I180">
        <v>0</v>
      </c>
      <c r="J180">
        <v>46.147000000000006</v>
      </c>
      <c r="K180">
        <v>10206.37997286606</v>
      </c>
      <c r="L180">
        <v>978.85858155000005</v>
      </c>
      <c r="M180">
        <v>1155.7332568424395</v>
      </c>
      <c r="N180">
        <v>0.39956733610147299</v>
      </c>
      <c r="O180">
        <v>0.13427323913519401</v>
      </c>
      <c r="P180">
        <v>2.2440314938259525E-2</v>
      </c>
      <c r="Q180">
        <v>8644.3844752682526</v>
      </c>
      <c r="R180">
        <v>62.491500000000009</v>
      </c>
      <c r="S180">
        <v>52024.357664642383</v>
      </c>
      <c r="T180">
        <v>13.327412528103821</v>
      </c>
      <c r="U180">
        <v>15.66386759079235</v>
      </c>
      <c r="V180">
        <v>8.9380000000000006</v>
      </c>
      <c r="W180">
        <v>109.51651169724774</v>
      </c>
      <c r="X180">
        <v>0.11381809303014156</v>
      </c>
      <c r="Y180">
        <v>0.17684529868400203</v>
      </c>
      <c r="Z180">
        <v>0.29833772403154779</v>
      </c>
      <c r="AA180">
        <v>185.9822791886111</v>
      </c>
      <c r="AB180">
        <v>5.3609383475505545</v>
      </c>
      <c r="AC180">
        <v>1.2559868300170804</v>
      </c>
      <c r="AD180">
        <v>2.7263781613163607</v>
      </c>
      <c r="AE180">
        <v>1.4176971291876941</v>
      </c>
      <c r="AF180">
        <v>98.15</v>
      </c>
      <c r="AG180">
        <v>5.9575636618149089E-2</v>
      </c>
      <c r="AH180">
        <v>8.5180000000000007</v>
      </c>
      <c r="AI180">
        <v>2.5350342295183492</v>
      </c>
      <c r="AJ180">
        <v>-4850.63400000002</v>
      </c>
      <c r="AK180">
        <v>0.4724541849559406</v>
      </c>
      <c r="AL180">
        <v>9990602.6229999997</v>
      </c>
      <c r="AM180">
        <v>978.85858155000005</v>
      </c>
    </row>
    <row r="181" spans="1:39" ht="15" x14ac:dyDescent="0.25">
      <c r="A181" t="s">
        <v>346</v>
      </c>
      <c r="B181">
        <v>609105.30000000005</v>
      </c>
      <c r="C181">
        <v>0.29900030448870579</v>
      </c>
      <c r="D181">
        <v>581749.65</v>
      </c>
      <c r="E181">
        <v>1.9012505683054979E-3</v>
      </c>
      <c r="F181">
        <v>0.65876890066741434</v>
      </c>
      <c r="G181">
        <v>27.95</v>
      </c>
      <c r="H181">
        <v>26.869999999999997</v>
      </c>
      <c r="I181">
        <v>0</v>
      </c>
      <c r="J181">
        <v>12.954000000000008</v>
      </c>
      <c r="K181">
        <v>10376.622861848024</v>
      </c>
      <c r="L181">
        <v>908.40532839999992</v>
      </c>
      <c r="M181">
        <v>1078.563177182652</v>
      </c>
      <c r="N181">
        <v>0.39404904678452124</v>
      </c>
      <c r="O181">
        <v>0.14209545702175999</v>
      </c>
      <c r="P181">
        <v>1.859885887036591E-3</v>
      </c>
      <c r="Q181">
        <v>8739.5710310845352</v>
      </c>
      <c r="R181">
        <v>60.667999999999992</v>
      </c>
      <c r="S181">
        <v>51267.529088893651</v>
      </c>
      <c r="T181">
        <v>12.296433045427573</v>
      </c>
      <c r="U181">
        <v>14.973385119008377</v>
      </c>
      <c r="V181">
        <v>8.9879999999999995</v>
      </c>
      <c r="W181">
        <v>101.06868362260795</v>
      </c>
      <c r="X181">
        <v>0.12268962000344449</v>
      </c>
      <c r="Y181">
        <v>0.16422923484551363</v>
      </c>
      <c r="Z181">
        <v>0.29202682707704791</v>
      </c>
      <c r="AA181">
        <v>180.22521982379862</v>
      </c>
      <c r="AB181">
        <v>5.9881566820417254</v>
      </c>
      <c r="AC181">
        <v>1.5038741631547747</v>
      </c>
      <c r="AD181">
        <v>2.8458118020945222</v>
      </c>
      <c r="AE181">
        <v>1.2633910391863303</v>
      </c>
      <c r="AF181">
        <v>82.95</v>
      </c>
      <c r="AG181">
        <v>3.1571399031264491E-2</v>
      </c>
      <c r="AH181">
        <v>5.8119999999999994</v>
      </c>
      <c r="AI181">
        <v>2.0268517456914981</v>
      </c>
      <c r="AJ181">
        <v>7183.5335000000196</v>
      </c>
      <c r="AK181">
        <v>0.55883277078614135</v>
      </c>
      <c r="AL181">
        <v>9426179.4985000007</v>
      </c>
      <c r="AM181">
        <v>908.40532839999992</v>
      </c>
    </row>
    <row r="182" spans="1:39" ht="15" x14ac:dyDescent="0.25">
      <c r="A182" t="s">
        <v>348</v>
      </c>
      <c r="B182">
        <v>1591040.1</v>
      </c>
      <c r="C182">
        <v>0.35509233707131255</v>
      </c>
      <c r="D182">
        <v>1567523.8</v>
      </c>
      <c r="E182">
        <v>6.2164332129094274E-3</v>
      </c>
      <c r="F182">
        <v>0.66316494027435036</v>
      </c>
      <c r="G182">
        <v>61.157894736842103</v>
      </c>
      <c r="H182">
        <v>58.780499999999996</v>
      </c>
      <c r="I182">
        <v>0</v>
      </c>
      <c r="J182">
        <v>-39.192000000000036</v>
      </c>
      <c r="K182">
        <v>10579.239283776637</v>
      </c>
      <c r="L182">
        <v>1801.508339</v>
      </c>
      <c r="M182">
        <v>2201.46655593181</v>
      </c>
      <c r="N182">
        <v>0.50550104908506888</v>
      </c>
      <c r="O182">
        <v>0.14958102311620775</v>
      </c>
      <c r="P182">
        <v>1.5112139067372923E-2</v>
      </c>
      <c r="Q182">
        <v>8657.2234034839184</v>
      </c>
      <c r="R182">
        <v>119.66950000000001</v>
      </c>
      <c r="S182">
        <v>49868.474313630468</v>
      </c>
      <c r="T182">
        <v>12.468507013065153</v>
      </c>
      <c r="U182">
        <v>15.054030801499133</v>
      </c>
      <c r="V182">
        <v>14.067500000000001</v>
      </c>
      <c r="W182">
        <v>128.06172660387421</v>
      </c>
      <c r="X182">
        <v>0.10988763941736934</v>
      </c>
      <c r="Y182">
        <v>0.19747238010625381</v>
      </c>
      <c r="Z182">
        <v>0.31449205789626355</v>
      </c>
      <c r="AA182">
        <v>177.68072068857629</v>
      </c>
      <c r="AB182">
        <v>5.8481399938705376</v>
      </c>
      <c r="AC182">
        <v>1.205566562936494</v>
      </c>
      <c r="AD182">
        <v>2.9384567374574853</v>
      </c>
      <c r="AE182">
        <v>1.5027948123364054</v>
      </c>
      <c r="AF182">
        <v>179.45</v>
      </c>
      <c r="AG182">
        <v>1.572841745562199E-2</v>
      </c>
      <c r="AH182">
        <v>8.9580000000000002</v>
      </c>
      <c r="AI182">
        <v>3.4261924591859456</v>
      </c>
      <c r="AJ182">
        <v>-28187.924499999965</v>
      </c>
      <c r="AK182">
        <v>0.52338595734175319</v>
      </c>
      <c r="AL182">
        <v>19058587.789999999</v>
      </c>
      <c r="AM182">
        <v>1801.508339</v>
      </c>
    </row>
    <row r="183" spans="1:39" ht="15" x14ac:dyDescent="0.25">
      <c r="A183" t="s">
        <v>350</v>
      </c>
      <c r="B183">
        <v>1141212.1499999999</v>
      </c>
      <c r="C183">
        <v>0.33689038563157431</v>
      </c>
      <c r="D183">
        <v>1396063.35</v>
      </c>
      <c r="E183">
        <v>5.3797799874938934E-3</v>
      </c>
      <c r="F183">
        <v>0.7649244725170109</v>
      </c>
      <c r="G183">
        <v>45.736842105263158</v>
      </c>
      <c r="H183">
        <v>34.195</v>
      </c>
      <c r="I183">
        <v>0</v>
      </c>
      <c r="J183">
        <v>-3.1169999999999938</v>
      </c>
      <c r="K183">
        <v>11664.953307162517</v>
      </c>
      <c r="L183">
        <v>3035.9298427499998</v>
      </c>
      <c r="M183">
        <v>3461.5908849387151</v>
      </c>
      <c r="N183">
        <v>8.0969590218637449E-2</v>
      </c>
      <c r="O183">
        <v>0.10446305607402527</v>
      </c>
      <c r="P183">
        <v>9.7979272054112086E-3</v>
      </c>
      <c r="Q183">
        <v>10230.550355787345</v>
      </c>
      <c r="R183">
        <v>184.4545</v>
      </c>
      <c r="S183">
        <v>68688.919657693361</v>
      </c>
      <c r="T183">
        <v>13.281324120582582</v>
      </c>
      <c r="U183">
        <v>16.458963282272865</v>
      </c>
      <c r="V183">
        <v>16.427500000000002</v>
      </c>
      <c r="W183">
        <v>184.80778224014614</v>
      </c>
      <c r="X183">
        <v>0.11690419356568151</v>
      </c>
      <c r="Y183">
        <v>0.13728123891904345</v>
      </c>
      <c r="Z183">
        <v>0.26105033878409212</v>
      </c>
      <c r="AA183">
        <v>182.94207335730437</v>
      </c>
      <c r="AB183">
        <v>5.8395939732009028</v>
      </c>
      <c r="AC183">
        <v>1.2054585799802053</v>
      </c>
      <c r="AD183">
        <v>2.7275286915197765</v>
      </c>
      <c r="AE183">
        <v>0.91273844283945249</v>
      </c>
      <c r="AF183">
        <v>26.7</v>
      </c>
      <c r="AG183">
        <v>8.0103486225166096E-2</v>
      </c>
      <c r="AH183">
        <v>87.373684210526307</v>
      </c>
      <c r="AI183">
        <v>8.0368265231034002</v>
      </c>
      <c r="AJ183">
        <v>24562.524736842024</v>
      </c>
      <c r="AK183">
        <v>0.25201312490595323</v>
      </c>
      <c r="AL183">
        <v>35413979.859500006</v>
      </c>
      <c r="AM183">
        <v>3035.9298427499998</v>
      </c>
    </row>
    <row r="184" spans="1:39" ht="15" x14ac:dyDescent="0.25">
      <c r="A184" t="s">
        <v>351</v>
      </c>
      <c r="B184">
        <v>603881.35</v>
      </c>
      <c r="C184">
        <v>0.3076440363303688</v>
      </c>
      <c r="D184">
        <v>576729.5</v>
      </c>
      <c r="E184">
        <v>3.6096126711715427E-3</v>
      </c>
      <c r="F184">
        <v>0.6786729278339535</v>
      </c>
      <c r="G184">
        <v>41.6</v>
      </c>
      <c r="H184">
        <v>49.992999999999995</v>
      </c>
      <c r="I184">
        <v>0</v>
      </c>
      <c r="J184">
        <v>14.022999999999996</v>
      </c>
      <c r="K184">
        <v>9883.0762950533463</v>
      </c>
      <c r="L184">
        <v>1341.7845129999998</v>
      </c>
      <c r="M184">
        <v>1617.7473194209704</v>
      </c>
      <c r="N184">
        <v>0.45813028157226909</v>
      </c>
      <c r="O184">
        <v>0.13628601711249591</v>
      </c>
      <c r="P184">
        <v>6.5409508121219457E-4</v>
      </c>
      <c r="Q184">
        <v>8197.1755133220722</v>
      </c>
      <c r="R184">
        <v>84.126999999999995</v>
      </c>
      <c r="S184">
        <v>50775.159381233148</v>
      </c>
      <c r="T184">
        <v>12.769384383135025</v>
      </c>
      <c r="U184">
        <v>15.949511013111135</v>
      </c>
      <c r="V184">
        <v>10.3935</v>
      </c>
      <c r="W184">
        <v>129.09842815221052</v>
      </c>
      <c r="X184">
        <v>0.11719996997272288</v>
      </c>
      <c r="Y184">
        <v>0.17240469324622293</v>
      </c>
      <c r="Z184">
        <v>0.2951609058250142</v>
      </c>
      <c r="AA184">
        <v>192.01674896660546</v>
      </c>
      <c r="AB184">
        <v>5.9104884179827213</v>
      </c>
      <c r="AC184">
        <v>1.3823139388251515</v>
      </c>
      <c r="AD184">
        <v>2.7636739122925289</v>
      </c>
      <c r="AE184">
        <v>1.1893771262194943</v>
      </c>
      <c r="AF184">
        <v>77.900000000000006</v>
      </c>
      <c r="AG184">
        <v>2.0669886695101038E-2</v>
      </c>
      <c r="AH184">
        <v>11.565000000000001</v>
      </c>
      <c r="AI184">
        <v>2.3817190822080354</v>
      </c>
      <c r="AJ184">
        <v>1999.5895000001183</v>
      </c>
      <c r="AK184">
        <v>0.548626966203974</v>
      </c>
      <c r="AL184">
        <v>13260958.713499999</v>
      </c>
      <c r="AM184">
        <v>1341.7845129999998</v>
      </c>
    </row>
    <row r="185" spans="1:39" ht="15" x14ac:dyDescent="0.25">
      <c r="A185" t="s">
        <v>352</v>
      </c>
      <c r="B185">
        <v>1196713.3333333333</v>
      </c>
      <c r="C185">
        <v>0.31369476205886654</v>
      </c>
      <c r="D185">
        <v>1243219.1578947369</v>
      </c>
      <c r="E185">
        <v>5.8112421890263487E-4</v>
      </c>
      <c r="F185">
        <v>0.69961571069182593</v>
      </c>
      <c r="G185">
        <v>45.6</v>
      </c>
      <c r="H185">
        <v>74.712500000000006</v>
      </c>
      <c r="I185">
        <v>0.05</v>
      </c>
      <c r="J185">
        <v>-25.020499999999998</v>
      </c>
      <c r="K185">
        <v>9860.3681284514132</v>
      </c>
      <c r="L185">
        <v>2234.3278761500001</v>
      </c>
      <c r="M185">
        <v>2702.3974948419427</v>
      </c>
      <c r="N185">
        <v>0.45578886544386088</v>
      </c>
      <c r="O185">
        <v>0.15007052629973514</v>
      </c>
      <c r="P185">
        <v>1.093223743512931E-2</v>
      </c>
      <c r="Q185">
        <v>8152.499926658109</v>
      </c>
      <c r="R185">
        <v>139.35700000000003</v>
      </c>
      <c r="S185">
        <v>53302.378811254544</v>
      </c>
      <c r="T185">
        <v>12.178433806697903</v>
      </c>
      <c r="U185">
        <v>16.033122671627545</v>
      </c>
      <c r="V185">
        <v>16.716000000000001</v>
      </c>
      <c r="W185">
        <v>133.66402704893517</v>
      </c>
      <c r="X185">
        <v>0.11369192456003421</v>
      </c>
      <c r="Y185">
        <v>0.16745968715197887</v>
      </c>
      <c r="Z185">
        <v>0.28745245373658701</v>
      </c>
      <c r="AA185">
        <v>169.58768855934991</v>
      </c>
      <c r="AB185">
        <v>5.5776787995708794</v>
      </c>
      <c r="AC185">
        <v>1.394117527832796</v>
      </c>
      <c r="AD185">
        <v>2.8357009892733052</v>
      </c>
      <c r="AE185">
        <v>1.2878900095135006</v>
      </c>
      <c r="AF185">
        <v>92.95</v>
      </c>
      <c r="AG185">
        <v>2.6202785316264788E-2</v>
      </c>
      <c r="AH185">
        <v>16.996499999999997</v>
      </c>
      <c r="AI185">
        <v>2.6520421448181564</v>
      </c>
      <c r="AJ185">
        <v>-9197.3125</v>
      </c>
      <c r="AK185">
        <v>0.51482820058714418</v>
      </c>
      <c r="AL185">
        <v>22031295.3785</v>
      </c>
      <c r="AM185">
        <v>2234.3278761500001</v>
      </c>
    </row>
    <row r="186" spans="1:39" ht="15" x14ac:dyDescent="0.25">
      <c r="A186" t="s">
        <v>353</v>
      </c>
      <c r="B186">
        <v>734069.15</v>
      </c>
      <c r="C186">
        <v>0.30605536452326676</v>
      </c>
      <c r="D186">
        <v>712359.4</v>
      </c>
      <c r="E186">
        <v>4.0351203034796109E-3</v>
      </c>
      <c r="F186">
        <v>0.71102754412474667</v>
      </c>
      <c r="G186">
        <v>45.055555555555557</v>
      </c>
      <c r="H186">
        <v>31.911052631578944</v>
      </c>
      <c r="I186">
        <v>0</v>
      </c>
      <c r="J186">
        <v>57.166500000000042</v>
      </c>
      <c r="K186">
        <v>9771.7540164062575</v>
      </c>
      <c r="L186">
        <v>1292.6179854500001</v>
      </c>
      <c r="M186">
        <v>1485.2675826132015</v>
      </c>
      <c r="N186">
        <v>0.26553321790622475</v>
      </c>
      <c r="O186">
        <v>0.11922025469601595</v>
      </c>
      <c r="P186">
        <v>1.629479454648571E-3</v>
      </c>
      <c r="Q186">
        <v>8504.2891522459395</v>
      </c>
      <c r="R186">
        <v>82.305499999999995</v>
      </c>
      <c r="S186">
        <v>52588.717988166041</v>
      </c>
      <c r="T186">
        <v>11.860689747343738</v>
      </c>
      <c r="U186">
        <v>15.705122810140267</v>
      </c>
      <c r="V186">
        <v>10.762499999999999</v>
      </c>
      <c r="W186">
        <v>120.10387785830426</v>
      </c>
      <c r="X186">
        <v>0.11413215103898047</v>
      </c>
      <c r="Y186">
        <v>0.1673133462985277</v>
      </c>
      <c r="Z186">
        <v>0.28987415633882513</v>
      </c>
      <c r="AA186">
        <v>163.7212249729958</v>
      </c>
      <c r="AB186">
        <v>6.1361906591251678</v>
      </c>
      <c r="AC186">
        <v>1.2454392639950105</v>
      </c>
      <c r="AD186">
        <v>2.6745075438621364</v>
      </c>
      <c r="AE186">
        <v>1.239251999594013</v>
      </c>
      <c r="AF186">
        <v>70.3</v>
      </c>
      <c r="AG186">
        <v>2.1323508326504519E-2</v>
      </c>
      <c r="AH186">
        <v>12.714000000000002</v>
      </c>
      <c r="AI186">
        <v>3.150966994431871</v>
      </c>
      <c r="AJ186">
        <v>-5157.6695000000182</v>
      </c>
      <c r="AK186">
        <v>0.4417926820566867</v>
      </c>
      <c r="AL186">
        <v>12631144.991</v>
      </c>
      <c r="AM186">
        <v>1292.6179854500001</v>
      </c>
    </row>
    <row r="187" spans="1:39" ht="15" x14ac:dyDescent="0.25">
      <c r="A187" t="s">
        <v>354</v>
      </c>
      <c r="B187">
        <v>521034.05</v>
      </c>
      <c r="C187">
        <v>0.32060448265503427</v>
      </c>
      <c r="D187">
        <v>442518.35</v>
      </c>
      <c r="E187">
        <v>8.0446396513304784E-3</v>
      </c>
      <c r="F187">
        <v>0.67432937490737366</v>
      </c>
      <c r="G187">
        <v>37.473684210526315</v>
      </c>
      <c r="H187">
        <v>38.855499999999999</v>
      </c>
      <c r="I187">
        <v>0</v>
      </c>
      <c r="J187">
        <v>29.717499999999987</v>
      </c>
      <c r="K187">
        <v>9853.8205135641256</v>
      </c>
      <c r="L187">
        <v>1305.9542837000001</v>
      </c>
      <c r="M187">
        <v>1517.0266479231664</v>
      </c>
      <c r="N187">
        <v>0.34405301847703573</v>
      </c>
      <c r="O187">
        <v>0.12205110951388813</v>
      </c>
      <c r="P187">
        <v>3.1647379633308981E-3</v>
      </c>
      <c r="Q187">
        <v>8482.8036001327819</v>
      </c>
      <c r="R187">
        <v>81.816000000000003</v>
      </c>
      <c r="S187">
        <v>53190.833577784295</v>
      </c>
      <c r="T187">
        <v>12.594113620807667</v>
      </c>
      <c r="U187">
        <v>15.962089123154392</v>
      </c>
      <c r="V187">
        <v>10.1835</v>
      </c>
      <c r="W187">
        <v>128.24218428830949</v>
      </c>
      <c r="X187">
        <v>0.11531205193947908</v>
      </c>
      <c r="Y187">
        <v>0.16293481074733054</v>
      </c>
      <c r="Z187">
        <v>0.28521837668643257</v>
      </c>
      <c r="AA187">
        <v>159.33138134856753</v>
      </c>
      <c r="AB187">
        <v>6.0282852467446331</v>
      </c>
      <c r="AC187">
        <v>1.2078014653053279</v>
      </c>
      <c r="AD187">
        <v>3.1393814936118165</v>
      </c>
      <c r="AE187">
        <v>1.1117038525692933</v>
      </c>
      <c r="AF187">
        <v>56.8</v>
      </c>
      <c r="AG187">
        <v>4.8481025806487964E-2</v>
      </c>
      <c r="AH187">
        <v>15.103</v>
      </c>
      <c r="AI187">
        <v>3.0917999778996323</v>
      </c>
      <c r="AJ187">
        <v>-16511.083500000008</v>
      </c>
      <c r="AK187">
        <v>0.45292933097486493</v>
      </c>
      <c r="AL187">
        <v>12868639.1105</v>
      </c>
      <c r="AM187">
        <v>1305.9542837000001</v>
      </c>
    </row>
    <row r="188" spans="1:39" ht="15" x14ac:dyDescent="0.25">
      <c r="A188" t="s">
        <v>355</v>
      </c>
      <c r="B188">
        <v>781591.8</v>
      </c>
      <c r="C188">
        <v>0.34354914167741502</v>
      </c>
      <c r="D188">
        <v>729232.65</v>
      </c>
      <c r="E188">
        <v>3.1498685947041814E-3</v>
      </c>
      <c r="F188">
        <v>0.64949234327243333</v>
      </c>
      <c r="G188">
        <v>26.421052631578949</v>
      </c>
      <c r="H188">
        <v>27.591000000000001</v>
      </c>
      <c r="I188">
        <v>0</v>
      </c>
      <c r="J188">
        <v>31.29849999999999</v>
      </c>
      <c r="K188">
        <v>10079.582751717864</v>
      </c>
      <c r="L188">
        <v>876.01804405000007</v>
      </c>
      <c r="M188">
        <v>1032.2123394525479</v>
      </c>
      <c r="N188">
        <v>0.37268626681548772</v>
      </c>
      <c r="O188">
        <v>0.13621204198984443</v>
      </c>
      <c r="P188">
        <v>1.513396794740372E-3</v>
      </c>
      <c r="Q188">
        <v>8554.3410299503794</v>
      </c>
      <c r="R188">
        <v>57.541999999999994</v>
      </c>
      <c r="S188">
        <v>51382.616119530088</v>
      </c>
      <c r="T188">
        <v>12.92447255917417</v>
      </c>
      <c r="U188">
        <v>15.223976296444338</v>
      </c>
      <c r="V188">
        <v>7.4394999999999998</v>
      </c>
      <c r="W188">
        <v>117.75227421869751</v>
      </c>
      <c r="X188">
        <v>0.12149099743558607</v>
      </c>
      <c r="Y188">
        <v>0.1612099829567312</v>
      </c>
      <c r="Z188">
        <v>0.28864316757544567</v>
      </c>
      <c r="AA188">
        <v>160.76638027784924</v>
      </c>
      <c r="AB188">
        <v>6.0017956356497093</v>
      </c>
      <c r="AC188">
        <v>1.3723538166319624</v>
      </c>
      <c r="AD188">
        <v>2.8315166765186732</v>
      </c>
      <c r="AE188">
        <v>1.3248826462178769</v>
      </c>
      <c r="AF188">
        <v>69.7</v>
      </c>
      <c r="AG188">
        <v>3.7252183531920696E-2</v>
      </c>
      <c r="AH188">
        <v>6.944</v>
      </c>
      <c r="AI188">
        <v>2.3437072907021359</v>
      </c>
      <c r="AJ188">
        <v>4015.9494999999879</v>
      </c>
      <c r="AK188">
        <v>0.50969808813291684</v>
      </c>
      <c r="AL188">
        <v>8829896.3670000006</v>
      </c>
      <c r="AM188">
        <v>876.01804405000007</v>
      </c>
    </row>
    <row r="189" spans="1:39" ht="15" x14ac:dyDescent="0.25">
      <c r="A189" t="s">
        <v>356</v>
      </c>
      <c r="B189">
        <v>1133237.7368421052</v>
      </c>
      <c r="C189">
        <v>0.30746624408113316</v>
      </c>
      <c r="D189">
        <v>1021419.6842105263</v>
      </c>
      <c r="E189">
        <v>1.1064945749511508E-2</v>
      </c>
      <c r="F189">
        <v>0.62844968312703298</v>
      </c>
      <c r="G189">
        <v>13.444444444444445</v>
      </c>
      <c r="H189">
        <v>58.236000000000004</v>
      </c>
      <c r="I189">
        <v>2.65</v>
      </c>
      <c r="J189">
        <v>-52.872500000000031</v>
      </c>
      <c r="K189">
        <v>11115.541242121057</v>
      </c>
      <c r="L189">
        <v>1105.01586625</v>
      </c>
      <c r="M189">
        <v>1474.0917239941673</v>
      </c>
      <c r="N189">
        <v>0.84277422450991912</v>
      </c>
      <c r="O189">
        <v>0.17069546995746587</v>
      </c>
      <c r="P189">
        <v>1.5332397042855583E-3</v>
      </c>
      <c r="Q189">
        <v>8332.4865302266644</v>
      </c>
      <c r="R189">
        <v>74.718000000000004</v>
      </c>
      <c r="S189">
        <v>51785.44584303649</v>
      </c>
      <c r="T189">
        <v>12.323001150994408</v>
      </c>
      <c r="U189">
        <v>14.789152095211332</v>
      </c>
      <c r="V189">
        <v>8.8109999999999999</v>
      </c>
      <c r="W189">
        <v>125.41321827828853</v>
      </c>
      <c r="X189">
        <v>0.1087919219783552</v>
      </c>
      <c r="Y189">
        <v>0.19328248483685578</v>
      </c>
      <c r="Z189">
        <v>0.3080812494907974</v>
      </c>
      <c r="AA189">
        <v>208.11931939081333</v>
      </c>
      <c r="AB189">
        <v>5.5844052781354847</v>
      </c>
      <c r="AC189">
        <v>1.2429185848992814</v>
      </c>
      <c r="AD189">
        <v>2.6049964267878511</v>
      </c>
      <c r="AE189">
        <v>1.2987688867100959</v>
      </c>
      <c r="AF189">
        <v>61.05</v>
      </c>
      <c r="AG189">
        <v>2.1137100441907874E-2</v>
      </c>
      <c r="AH189">
        <v>24.603999999999999</v>
      </c>
      <c r="AI189">
        <v>2.6944274897648959</v>
      </c>
      <c r="AJ189">
        <v>-11894.865499999956</v>
      </c>
      <c r="AK189">
        <v>0.68871183052119356</v>
      </c>
      <c r="AL189">
        <v>12282849.4345</v>
      </c>
      <c r="AM189">
        <v>1105.01586625</v>
      </c>
    </row>
    <row r="190" spans="1:39" ht="15" x14ac:dyDescent="0.25">
      <c r="A190" t="s">
        <v>357</v>
      </c>
      <c r="B190">
        <v>921775.26315789472</v>
      </c>
      <c r="C190">
        <v>0.35788944949461787</v>
      </c>
      <c r="D190">
        <v>817643</v>
      </c>
      <c r="E190">
        <v>1.0919708629980825E-2</v>
      </c>
      <c r="F190">
        <v>0.65624230916500748</v>
      </c>
      <c r="G190">
        <v>18.176470588235293</v>
      </c>
      <c r="H190">
        <v>35.763500000000001</v>
      </c>
      <c r="I190">
        <v>0</v>
      </c>
      <c r="J190">
        <v>-28.444500000000005</v>
      </c>
      <c r="K190">
        <v>11033.937616223788</v>
      </c>
      <c r="L190">
        <v>1151.2217031499999</v>
      </c>
      <c r="M190">
        <v>1498.8838646207598</v>
      </c>
      <c r="N190">
        <v>0.79471315568204925</v>
      </c>
      <c r="O190">
        <v>0.16012633065864035</v>
      </c>
      <c r="P190">
        <v>3.1519940859968317E-4</v>
      </c>
      <c r="Q190">
        <v>8474.6448706444153</v>
      </c>
      <c r="R190">
        <v>76.811499999999995</v>
      </c>
      <c r="S190">
        <v>51346.934280674112</v>
      </c>
      <c r="T190">
        <v>12.684949519277714</v>
      </c>
      <c r="U190">
        <v>14.987621686205845</v>
      </c>
      <c r="V190">
        <v>8.9824999999999999</v>
      </c>
      <c r="W190">
        <v>128.16272787642637</v>
      </c>
      <c r="X190">
        <v>0.10591345330348528</v>
      </c>
      <c r="Y190">
        <v>0.21049760173788509</v>
      </c>
      <c r="Z190">
        <v>0.32131178878325639</v>
      </c>
      <c r="AA190">
        <v>189.10675450637677</v>
      </c>
      <c r="AB190">
        <v>5.9806465596833851</v>
      </c>
      <c r="AC190">
        <v>1.469250541331846</v>
      </c>
      <c r="AD190">
        <v>2.9200659428085318</v>
      </c>
      <c r="AE190">
        <v>1.3556342320113948</v>
      </c>
      <c r="AF190">
        <v>99.4</v>
      </c>
      <c r="AG190">
        <v>1.1514541412552603E-2</v>
      </c>
      <c r="AH190">
        <v>12.988499999999998</v>
      </c>
      <c r="AI190">
        <v>2.4989997963891089</v>
      </c>
      <c r="AJ190">
        <v>-30991.712499999907</v>
      </c>
      <c r="AK190">
        <v>0.64625885716583253</v>
      </c>
      <c r="AL190">
        <v>12702508.454999998</v>
      </c>
      <c r="AM190">
        <v>1151.2217031499999</v>
      </c>
    </row>
    <row r="191" spans="1:39" ht="15" x14ac:dyDescent="0.25">
      <c r="A191" t="s">
        <v>358</v>
      </c>
      <c r="B191">
        <v>634856.5</v>
      </c>
      <c r="C191">
        <v>0.32007241496703748</v>
      </c>
      <c r="D191">
        <v>557267.65</v>
      </c>
      <c r="E191">
        <v>1.7196432354594688E-3</v>
      </c>
      <c r="F191">
        <v>0.69910080750840575</v>
      </c>
      <c r="G191">
        <v>23.210526315789473</v>
      </c>
      <c r="H191">
        <v>25.495263157894737</v>
      </c>
      <c r="I191">
        <v>0</v>
      </c>
      <c r="J191">
        <v>96.644500000000008</v>
      </c>
      <c r="K191">
        <v>9531.8829882300797</v>
      </c>
      <c r="L191">
        <v>962.01762844999996</v>
      </c>
      <c r="M191">
        <v>1087.2116976031825</v>
      </c>
      <c r="N191">
        <v>0.25155577703904597</v>
      </c>
      <c r="O191">
        <v>0.10796519661219312</v>
      </c>
      <c r="P191">
        <v>6.27522528846649E-3</v>
      </c>
      <c r="Q191">
        <v>8434.272264744217</v>
      </c>
      <c r="R191">
        <v>61.007000000000005</v>
      </c>
      <c r="S191">
        <v>52160.688027603384</v>
      </c>
      <c r="T191">
        <v>12.592817217696329</v>
      </c>
      <c r="U191">
        <v>15.768971240185554</v>
      </c>
      <c r="V191">
        <v>9.0659999999999989</v>
      </c>
      <c r="W191">
        <v>106.11268789433048</v>
      </c>
      <c r="X191">
        <v>0.11887046086520035</v>
      </c>
      <c r="Y191">
        <v>0.15125518588048525</v>
      </c>
      <c r="Z191">
        <v>0.27845022990555701</v>
      </c>
      <c r="AA191">
        <v>174.64217393884491</v>
      </c>
      <c r="AB191">
        <v>5.4180042837029125</v>
      </c>
      <c r="AC191">
        <v>1.2214534055795276</v>
      </c>
      <c r="AD191">
        <v>2.5358364276643761</v>
      </c>
      <c r="AE191">
        <v>1.2106080969649291</v>
      </c>
      <c r="AF191">
        <v>41.25</v>
      </c>
      <c r="AG191">
        <v>4.1115358172332708E-2</v>
      </c>
      <c r="AH191">
        <v>16.53</v>
      </c>
      <c r="AI191">
        <v>2.5260197609241928</v>
      </c>
      <c r="AJ191">
        <v>-3925.9815000000526</v>
      </c>
      <c r="AK191">
        <v>0.50186970147095744</v>
      </c>
      <c r="AL191">
        <v>9169839.4669999983</v>
      </c>
      <c r="AM191">
        <v>962.01762844999996</v>
      </c>
    </row>
    <row r="192" spans="1:39" ht="15" x14ac:dyDescent="0.25">
      <c r="A192" t="s">
        <v>359</v>
      </c>
      <c r="B192">
        <v>731646.36842105258</v>
      </c>
      <c r="C192">
        <v>0.30787211437725459</v>
      </c>
      <c r="D192">
        <v>716075.73684210528</v>
      </c>
      <c r="E192">
        <v>4.7411629731171192E-3</v>
      </c>
      <c r="F192">
        <v>0.63372963497509593</v>
      </c>
      <c r="G192">
        <v>25.1875</v>
      </c>
      <c r="H192">
        <v>28.828000000000003</v>
      </c>
      <c r="I192">
        <v>0</v>
      </c>
      <c r="J192">
        <v>0.7809999999999917</v>
      </c>
      <c r="K192">
        <v>10203.859413793118</v>
      </c>
      <c r="L192">
        <v>1008.6646389000001</v>
      </c>
      <c r="M192">
        <v>1232.1280562667184</v>
      </c>
      <c r="N192">
        <v>0.51097500276412255</v>
      </c>
      <c r="O192">
        <v>0.14709686250308776</v>
      </c>
      <c r="P192">
        <v>5.5607872861656649E-4</v>
      </c>
      <c r="Q192">
        <v>8353.2487704119249</v>
      </c>
      <c r="R192">
        <v>66.075999999999993</v>
      </c>
      <c r="S192">
        <v>49370.945195683766</v>
      </c>
      <c r="T192">
        <v>12.70506689266905</v>
      </c>
      <c r="U192">
        <v>15.265219427628793</v>
      </c>
      <c r="V192">
        <v>8.2560000000000002</v>
      </c>
      <c r="W192">
        <v>122.17352699854651</v>
      </c>
      <c r="X192">
        <v>0.11016568672028544</v>
      </c>
      <c r="Y192">
        <v>0.18493855892810826</v>
      </c>
      <c r="Z192">
        <v>0.30105228649757348</v>
      </c>
      <c r="AA192">
        <v>204.35825947541306</v>
      </c>
      <c r="AB192">
        <v>5.7069308168503268</v>
      </c>
      <c r="AC192">
        <v>1.3409682992127019</v>
      </c>
      <c r="AD192">
        <v>2.4130441575528336</v>
      </c>
      <c r="AE192">
        <v>1.377879935006288</v>
      </c>
      <c r="AF192">
        <v>84</v>
      </c>
      <c r="AG192">
        <v>5.6784462524038092E-2</v>
      </c>
      <c r="AH192">
        <v>10.074499999999999</v>
      </c>
      <c r="AI192">
        <v>2.7493172997417461</v>
      </c>
      <c r="AJ192">
        <v>-23074.173999999999</v>
      </c>
      <c r="AK192">
        <v>0.51871276343424344</v>
      </c>
      <c r="AL192">
        <v>10292272.170999998</v>
      </c>
      <c r="AM192">
        <v>1008.6646389000001</v>
      </c>
    </row>
    <row r="193" spans="1:39" ht="15" x14ac:dyDescent="0.25">
      <c r="A193" t="s">
        <v>361</v>
      </c>
      <c r="B193">
        <v>600875.05000000005</v>
      </c>
      <c r="C193">
        <v>0.37808227414154144</v>
      </c>
      <c r="D193">
        <v>573436.55000000005</v>
      </c>
      <c r="E193">
        <v>4.9636964713261778E-3</v>
      </c>
      <c r="F193">
        <v>0.66847905131174512</v>
      </c>
      <c r="G193">
        <v>24.05</v>
      </c>
      <c r="H193">
        <v>24.5505</v>
      </c>
      <c r="I193">
        <v>0</v>
      </c>
      <c r="J193">
        <v>31.014499999999998</v>
      </c>
      <c r="K193">
        <v>10497.583821953367</v>
      </c>
      <c r="L193">
        <v>939.93575024999996</v>
      </c>
      <c r="M193">
        <v>1113.0989534225041</v>
      </c>
      <c r="N193">
        <v>0.3754897598651053</v>
      </c>
      <c r="O193">
        <v>0.14430623780819429</v>
      </c>
      <c r="P193">
        <v>3.374890570080218E-3</v>
      </c>
      <c r="Q193">
        <v>8864.4898058355429</v>
      </c>
      <c r="R193">
        <v>64.491</v>
      </c>
      <c r="S193">
        <v>51705.097188212305</v>
      </c>
      <c r="T193">
        <v>12.20325316710859</v>
      </c>
      <c r="U193">
        <v>14.574680967111689</v>
      </c>
      <c r="V193">
        <v>9.7799999999999994</v>
      </c>
      <c r="W193">
        <v>96.107949923312873</v>
      </c>
      <c r="X193">
        <v>0.12292898871795123</v>
      </c>
      <c r="Y193">
        <v>0.15686676325001533</v>
      </c>
      <c r="Z193">
        <v>0.28611350137334512</v>
      </c>
      <c r="AA193">
        <v>186.04675899761057</v>
      </c>
      <c r="AB193">
        <v>5.6377821635253218</v>
      </c>
      <c r="AC193">
        <v>1.508540921359623</v>
      </c>
      <c r="AD193">
        <v>2.6304400561553591</v>
      </c>
      <c r="AE193">
        <v>1.2663411210495343</v>
      </c>
      <c r="AF193">
        <v>82.5</v>
      </c>
      <c r="AG193">
        <v>3.9776509263584926E-2</v>
      </c>
      <c r="AH193">
        <v>6.4460000000000006</v>
      </c>
      <c r="AI193">
        <v>2.1683939251977384</v>
      </c>
      <c r="AJ193">
        <v>5070.8714999999502</v>
      </c>
      <c r="AK193">
        <v>0.55178978382990218</v>
      </c>
      <c r="AL193">
        <v>9867054.3255000003</v>
      </c>
      <c r="AM193">
        <v>939.93575024999996</v>
      </c>
    </row>
    <row r="194" spans="1:39" ht="15" x14ac:dyDescent="0.25">
      <c r="A194" t="s">
        <v>362</v>
      </c>
      <c r="B194">
        <v>1311732.05</v>
      </c>
      <c r="C194">
        <v>0.33418341984805333</v>
      </c>
      <c r="D194">
        <v>1483359.65</v>
      </c>
      <c r="E194">
        <v>5.5375355043678831E-3</v>
      </c>
      <c r="F194">
        <v>0.76274138359946753</v>
      </c>
      <c r="G194">
        <v>49</v>
      </c>
      <c r="H194">
        <v>36.93399999999999</v>
      </c>
      <c r="I194">
        <v>0</v>
      </c>
      <c r="J194">
        <v>-7.4659999999999975</v>
      </c>
      <c r="K194">
        <v>10769.704671698395</v>
      </c>
      <c r="L194">
        <v>3086.4261350499996</v>
      </c>
      <c r="M194">
        <v>3509.0227446950121</v>
      </c>
      <c r="N194">
        <v>9.7724115563554162E-2</v>
      </c>
      <c r="O194">
        <v>9.9854821163574442E-2</v>
      </c>
      <c r="P194">
        <v>6.9570976950181097E-3</v>
      </c>
      <c r="Q194">
        <v>9472.6937908147011</v>
      </c>
      <c r="R194">
        <v>181.4025</v>
      </c>
      <c r="S194">
        <v>65262.584528879139</v>
      </c>
      <c r="T194">
        <v>13.068728380259369</v>
      </c>
      <c r="U194">
        <v>17.014242554815947</v>
      </c>
      <c r="V194">
        <v>16.559000000000001</v>
      </c>
      <c r="W194">
        <v>186.38964521106345</v>
      </c>
      <c r="X194">
        <v>0.11797891371534565</v>
      </c>
      <c r="Y194">
        <v>0.13842004039181482</v>
      </c>
      <c r="Z194">
        <v>0.26278724963702627</v>
      </c>
      <c r="AA194">
        <v>171.79986715975954</v>
      </c>
      <c r="AB194">
        <v>5.8052974864949887</v>
      </c>
      <c r="AC194">
        <v>1.1585736559675139</v>
      </c>
      <c r="AD194">
        <v>2.6263858129673756</v>
      </c>
      <c r="AE194">
        <v>0.92819266636017017</v>
      </c>
      <c r="AF194">
        <v>34.450000000000003</v>
      </c>
      <c r="AG194">
        <v>8.8661069544079193E-2</v>
      </c>
      <c r="AH194">
        <v>82.229500000000002</v>
      </c>
      <c r="AI194">
        <v>5.6427547017072426</v>
      </c>
      <c r="AJ194">
        <v>22079.043684210395</v>
      </c>
      <c r="AK194">
        <v>0.29580085835594122</v>
      </c>
      <c r="AL194">
        <v>33239897.965499997</v>
      </c>
      <c r="AM194">
        <v>3086.4261350499996</v>
      </c>
    </row>
    <row r="195" spans="1:39" ht="15" x14ac:dyDescent="0.25">
      <c r="A195" t="s">
        <v>363</v>
      </c>
      <c r="B195">
        <v>914388.95</v>
      </c>
      <c r="C195">
        <v>0.29661372756551385</v>
      </c>
      <c r="D195">
        <v>916446.75</v>
      </c>
      <c r="E195">
        <v>5.3047283657133831E-3</v>
      </c>
      <c r="F195">
        <v>0.67852329315337356</v>
      </c>
      <c r="G195">
        <v>46.263157894736842</v>
      </c>
      <c r="H195">
        <v>53.161999999999992</v>
      </c>
      <c r="I195">
        <v>0</v>
      </c>
      <c r="J195">
        <v>56.369000000000057</v>
      </c>
      <c r="K195">
        <v>9795.8472874939471</v>
      </c>
      <c r="L195">
        <v>1669.1767320499998</v>
      </c>
      <c r="M195">
        <v>2051.9537259588915</v>
      </c>
      <c r="N195">
        <v>0.5355555152342143</v>
      </c>
      <c r="O195">
        <v>0.15407796362230627</v>
      </c>
      <c r="P195">
        <v>7.6514309448314465E-4</v>
      </c>
      <c r="Q195">
        <v>7968.5034589944635</v>
      </c>
      <c r="R195">
        <v>104.08900000000001</v>
      </c>
      <c r="S195">
        <v>51437.7503652163</v>
      </c>
      <c r="T195">
        <v>12.839973484229841</v>
      </c>
      <c r="U195">
        <v>16.036053108877979</v>
      </c>
      <c r="V195">
        <v>12.624500000000001</v>
      </c>
      <c r="W195">
        <v>132.21725470711712</v>
      </c>
      <c r="X195">
        <v>0.11663637167666781</v>
      </c>
      <c r="Y195">
        <v>0.17601645555528</v>
      </c>
      <c r="Z195">
        <v>0.29894441352722684</v>
      </c>
      <c r="AA195">
        <v>172.12027012091966</v>
      </c>
      <c r="AB195">
        <v>5.899951867243602</v>
      </c>
      <c r="AC195">
        <v>1.4774568320163843</v>
      </c>
      <c r="AD195">
        <v>3.0593901583071164</v>
      </c>
      <c r="AE195">
        <v>1.2828379208063496</v>
      </c>
      <c r="AF195">
        <v>97.35</v>
      </c>
      <c r="AG195">
        <v>1.9247932357534876E-2</v>
      </c>
      <c r="AH195">
        <v>13.815000000000001</v>
      </c>
      <c r="AI195">
        <v>2.9368370876523349</v>
      </c>
      <c r="AJ195">
        <v>-8802.969000000041</v>
      </c>
      <c r="AK195">
        <v>0.54043425148269797</v>
      </c>
      <c r="AL195">
        <v>16351000.363</v>
      </c>
      <c r="AM195">
        <v>1669.1767320499998</v>
      </c>
    </row>
    <row r="196" spans="1:39" ht="15" x14ac:dyDescent="0.25">
      <c r="A196" t="s">
        <v>364</v>
      </c>
      <c r="B196">
        <v>696880.7</v>
      </c>
      <c r="C196">
        <v>0.36543487775470768</v>
      </c>
      <c r="D196">
        <v>659495.05000000005</v>
      </c>
      <c r="E196">
        <v>3.168700360124363E-3</v>
      </c>
      <c r="F196">
        <v>0.66870709904053283</v>
      </c>
      <c r="G196">
        <v>24.45</v>
      </c>
      <c r="H196">
        <v>33.373000000000005</v>
      </c>
      <c r="I196">
        <v>0</v>
      </c>
      <c r="J196">
        <v>28.667000000000002</v>
      </c>
      <c r="K196">
        <v>10545.146396011085</v>
      </c>
      <c r="L196">
        <v>973.28398459999994</v>
      </c>
      <c r="M196">
        <v>1164.4278893456567</v>
      </c>
      <c r="N196">
        <v>0.43734136843414356</v>
      </c>
      <c r="O196">
        <v>0.1450321980362318</v>
      </c>
      <c r="P196">
        <v>2.8092661476636816E-3</v>
      </c>
      <c r="Q196">
        <v>8814.1328427537646</v>
      </c>
      <c r="R196">
        <v>65.670500000000004</v>
      </c>
      <c r="S196">
        <v>51913.707878956309</v>
      </c>
      <c r="T196">
        <v>12.331259850313311</v>
      </c>
      <c r="U196">
        <v>14.820718352989552</v>
      </c>
      <c r="V196">
        <v>8.5519999999999996</v>
      </c>
      <c r="W196">
        <v>113.8077624649205</v>
      </c>
      <c r="X196">
        <v>0.11959280386394598</v>
      </c>
      <c r="Y196">
        <v>0.16672396231027095</v>
      </c>
      <c r="Z196">
        <v>0.2916578772482612</v>
      </c>
      <c r="AA196">
        <v>182.6181287397298</v>
      </c>
      <c r="AB196">
        <v>5.8294659959840054</v>
      </c>
      <c r="AC196">
        <v>1.5240562047898243</v>
      </c>
      <c r="AD196">
        <v>2.815894633319699</v>
      </c>
      <c r="AE196">
        <v>1.2810392640151469</v>
      </c>
      <c r="AF196">
        <v>89.6</v>
      </c>
      <c r="AG196">
        <v>3.462176469366364E-2</v>
      </c>
      <c r="AH196">
        <v>6.1894999999999989</v>
      </c>
      <c r="AI196">
        <v>1.7384086466763289</v>
      </c>
      <c r="AJ196">
        <v>2167.4510000000009</v>
      </c>
      <c r="AK196">
        <v>0.59415769273582542</v>
      </c>
      <c r="AL196">
        <v>10263422.102500001</v>
      </c>
      <c r="AM196">
        <v>973.28398459999994</v>
      </c>
    </row>
    <row r="197" spans="1:39" ht="15" x14ac:dyDescent="0.25">
      <c r="A197" t="s">
        <v>365</v>
      </c>
      <c r="B197">
        <v>910404.45</v>
      </c>
      <c r="C197">
        <v>0.28141243703763358</v>
      </c>
      <c r="D197">
        <v>845800.85</v>
      </c>
      <c r="E197">
        <v>9.3930572040075155E-3</v>
      </c>
      <c r="F197">
        <v>0.718535951200023</v>
      </c>
      <c r="G197">
        <v>50.8</v>
      </c>
      <c r="H197">
        <v>59.6905</v>
      </c>
      <c r="I197">
        <v>0</v>
      </c>
      <c r="J197">
        <v>117.31750000000005</v>
      </c>
      <c r="K197">
        <v>9575.2868705981127</v>
      </c>
      <c r="L197">
        <v>2084.5018501000004</v>
      </c>
      <c r="M197">
        <v>2477.8466863826025</v>
      </c>
      <c r="N197">
        <v>0.40081341816027588</v>
      </c>
      <c r="O197">
        <v>0.13747110792262085</v>
      </c>
      <c r="P197">
        <v>8.7039435341012567E-3</v>
      </c>
      <c r="Q197">
        <v>8055.2615731601554</v>
      </c>
      <c r="R197">
        <v>124.8205</v>
      </c>
      <c r="S197">
        <v>54989.119415480644</v>
      </c>
      <c r="T197">
        <v>12.718664001506163</v>
      </c>
      <c r="U197">
        <v>16.699995995048891</v>
      </c>
      <c r="V197">
        <v>14.639500000000002</v>
      </c>
      <c r="W197">
        <v>142.38886916219815</v>
      </c>
      <c r="X197">
        <v>0.1117344881392531</v>
      </c>
      <c r="Y197">
        <v>0.15778970660277214</v>
      </c>
      <c r="Z197">
        <v>0.29026669837341235</v>
      </c>
      <c r="AA197">
        <v>163.00954589399817</v>
      </c>
      <c r="AB197">
        <v>5.2556705215546948</v>
      </c>
      <c r="AC197">
        <v>1.1337128749002703</v>
      </c>
      <c r="AD197">
        <v>2.6298727257156327</v>
      </c>
      <c r="AE197">
        <v>1.1870190058745649</v>
      </c>
      <c r="AF197">
        <v>66.75</v>
      </c>
      <c r="AG197">
        <v>2.409779420560142E-2</v>
      </c>
      <c r="AH197">
        <v>25.564499999999999</v>
      </c>
      <c r="AI197">
        <v>3.1741944053146813</v>
      </c>
      <c r="AJ197">
        <v>21128.577000000048</v>
      </c>
      <c r="AK197">
        <v>0.49660825836334588</v>
      </c>
      <c r="AL197">
        <v>19959703.197000001</v>
      </c>
      <c r="AM197">
        <v>2084.5018501000004</v>
      </c>
    </row>
    <row r="198" spans="1:39" ht="15" x14ac:dyDescent="0.25">
      <c r="A198" t="s">
        <v>366</v>
      </c>
      <c r="B198">
        <v>1544460.5</v>
      </c>
      <c r="C198">
        <v>0.36015581965530424</v>
      </c>
      <c r="D198">
        <v>1687042.7</v>
      </c>
      <c r="E198">
        <v>4.2674332354106755E-3</v>
      </c>
      <c r="F198">
        <v>0.77573912326059058</v>
      </c>
      <c r="G198">
        <v>31.166666666666668</v>
      </c>
      <c r="H198">
        <v>30.405999999999995</v>
      </c>
      <c r="I198">
        <v>0</v>
      </c>
      <c r="J198">
        <v>-4.6084999999999994</v>
      </c>
      <c r="K198">
        <v>13171.173386992134</v>
      </c>
      <c r="L198">
        <v>3089.7327533999996</v>
      </c>
      <c r="M198">
        <v>3564.3625875455473</v>
      </c>
      <c r="N198">
        <v>9.5440862069867086E-2</v>
      </c>
      <c r="O198">
        <v>0.10728698164435882</v>
      </c>
      <c r="P198">
        <v>2.2273515103942262E-2</v>
      </c>
      <c r="Q198">
        <v>11417.302481149436</v>
      </c>
      <c r="R198">
        <v>196.75049999999999</v>
      </c>
      <c r="S198">
        <v>72130.487500667077</v>
      </c>
      <c r="T198">
        <v>13.699583990892016</v>
      </c>
      <c r="U198">
        <v>15.703811443427076</v>
      </c>
      <c r="V198">
        <v>19.4985</v>
      </c>
      <c r="W198">
        <v>158.46002274021077</v>
      </c>
      <c r="X198">
        <v>0.11979795778094231</v>
      </c>
      <c r="Y198">
        <v>0.13162808932120548</v>
      </c>
      <c r="Z198">
        <v>0.25938693654948874</v>
      </c>
      <c r="AA198">
        <v>191.38318657149142</v>
      </c>
      <c r="AB198">
        <v>6.5389896383177444</v>
      </c>
      <c r="AC198">
        <v>1.3199010938017115</v>
      </c>
      <c r="AD198">
        <v>2.9816590157424989</v>
      </c>
      <c r="AE198">
        <v>0.81339612634808811</v>
      </c>
      <c r="AF198">
        <v>21.15</v>
      </c>
      <c r="AG198">
        <v>8.0456833373736478E-2</v>
      </c>
      <c r="AH198">
        <v>95.122631578947363</v>
      </c>
      <c r="AI198">
        <v>7.129687263424338</v>
      </c>
      <c r="AJ198">
        <v>22850.626842105296</v>
      </c>
      <c r="AK198">
        <v>0.25871924762867854</v>
      </c>
      <c r="AL198">
        <v>40695405.814499997</v>
      </c>
      <c r="AM198">
        <v>3089.7327533999996</v>
      </c>
    </row>
    <row r="199" spans="1:39" ht="15" x14ac:dyDescent="0.25">
      <c r="A199" t="s">
        <v>367</v>
      </c>
      <c r="B199">
        <v>767817.36842105258</v>
      </c>
      <c r="C199">
        <v>0.25780684546533761</v>
      </c>
      <c r="D199">
        <v>732471.52631578944</v>
      </c>
      <c r="E199">
        <v>2.5082414080424662E-3</v>
      </c>
      <c r="F199">
        <v>0.63304773327395281</v>
      </c>
      <c r="G199">
        <v>30.611111111111111</v>
      </c>
      <c r="H199">
        <v>26.428500000000003</v>
      </c>
      <c r="I199">
        <v>0</v>
      </c>
      <c r="J199">
        <v>2.7364999999999924</v>
      </c>
      <c r="K199">
        <v>10053.170986159783</v>
      </c>
      <c r="L199">
        <v>867.49203524999996</v>
      </c>
      <c r="M199">
        <v>1035.4801617352709</v>
      </c>
      <c r="N199">
        <v>0.47229561673373299</v>
      </c>
      <c r="O199">
        <v>0.13539686495928552</v>
      </c>
      <c r="P199">
        <v>5.3502629550511492E-4</v>
      </c>
      <c r="Q199">
        <v>8422.22389358494</v>
      </c>
      <c r="R199">
        <v>59.323999999999998</v>
      </c>
      <c r="S199">
        <v>48246.541614692193</v>
      </c>
      <c r="T199">
        <v>13.437226080507044</v>
      </c>
      <c r="U199">
        <v>14.622952519216502</v>
      </c>
      <c r="V199">
        <v>8.2155000000000005</v>
      </c>
      <c r="W199">
        <v>105.59211676100054</v>
      </c>
      <c r="X199">
        <v>0.11617805421494679</v>
      </c>
      <c r="Y199">
        <v>0.16628505211487138</v>
      </c>
      <c r="Z199">
        <v>0.29148860176766866</v>
      </c>
      <c r="AA199">
        <v>210.4888489810489</v>
      </c>
      <c r="AB199">
        <v>5.3628674696353826</v>
      </c>
      <c r="AC199">
        <v>1.2542581767319796</v>
      </c>
      <c r="AD199">
        <v>2.225972763029485</v>
      </c>
      <c r="AE199">
        <v>1.3952615400013468</v>
      </c>
      <c r="AF199">
        <v>78.349999999999994</v>
      </c>
      <c r="AG199">
        <v>1.7381698322761069E-2</v>
      </c>
      <c r="AH199">
        <v>7.8345000000000002</v>
      </c>
      <c r="AI199">
        <v>2.4044116803768407</v>
      </c>
      <c r="AJ199">
        <v>-12497.544999999984</v>
      </c>
      <c r="AK199">
        <v>0.53761684762780448</v>
      </c>
      <c r="AL199">
        <v>8721045.7595000006</v>
      </c>
      <c r="AM199">
        <v>867.49203524999996</v>
      </c>
    </row>
    <row r="200" spans="1:39" ht="15" x14ac:dyDescent="0.25">
      <c r="A200" t="s">
        <v>368</v>
      </c>
      <c r="B200">
        <v>786892.9</v>
      </c>
      <c r="C200">
        <v>0.30672691102214328</v>
      </c>
      <c r="D200">
        <v>763812.8</v>
      </c>
      <c r="E200">
        <v>4.6126510029635987E-3</v>
      </c>
      <c r="F200">
        <v>0.63099745754368552</v>
      </c>
      <c r="G200">
        <v>25.166666666666668</v>
      </c>
      <c r="H200">
        <v>26.807499999999997</v>
      </c>
      <c r="I200">
        <v>0</v>
      </c>
      <c r="J200">
        <v>-14.096499999999992</v>
      </c>
      <c r="K200">
        <v>10159.270555182562</v>
      </c>
      <c r="L200">
        <v>1021.44423565</v>
      </c>
      <c r="M200">
        <v>1251.3392503489347</v>
      </c>
      <c r="N200">
        <v>0.50385310087191948</v>
      </c>
      <c r="O200">
        <v>0.15005191517133212</v>
      </c>
      <c r="P200">
        <v>5.7642143295793928E-4</v>
      </c>
      <c r="Q200">
        <v>8292.8177503473598</v>
      </c>
      <c r="R200">
        <v>67.757000000000005</v>
      </c>
      <c r="S200">
        <v>48625.395051433814</v>
      </c>
      <c r="T200">
        <v>12.205380993845656</v>
      </c>
      <c r="U200">
        <v>15.075110108918636</v>
      </c>
      <c r="V200">
        <v>8.4465000000000003</v>
      </c>
      <c r="W200">
        <v>120.93106442313383</v>
      </c>
      <c r="X200">
        <v>0.11350054644248719</v>
      </c>
      <c r="Y200">
        <v>0.18273367626401676</v>
      </c>
      <c r="Z200">
        <v>0.3024839204217214</v>
      </c>
      <c r="AA200">
        <v>207.18943101708032</v>
      </c>
      <c r="AB200">
        <v>5.5115389251506572</v>
      </c>
      <c r="AC200">
        <v>1.3347370925394475</v>
      </c>
      <c r="AD200">
        <v>2.4209382941982676</v>
      </c>
      <c r="AE200">
        <v>1.331153355220231</v>
      </c>
      <c r="AF200">
        <v>87.6</v>
      </c>
      <c r="AG200">
        <v>5.5615318808966488E-2</v>
      </c>
      <c r="AH200">
        <v>9.2159999999999993</v>
      </c>
      <c r="AI200">
        <v>3.0028642867159268</v>
      </c>
      <c r="AJ200">
        <v>-21015.906500000157</v>
      </c>
      <c r="AK200">
        <v>0.52031447598704972</v>
      </c>
      <c r="AL200">
        <v>10377128.346999999</v>
      </c>
      <c r="AM200">
        <v>1021.44423565</v>
      </c>
    </row>
    <row r="201" spans="1:39" ht="15" x14ac:dyDescent="0.25">
      <c r="A201" t="s">
        <v>369</v>
      </c>
      <c r="B201">
        <v>924852.75</v>
      </c>
      <c r="C201">
        <v>0.34748779663375529</v>
      </c>
      <c r="D201">
        <v>851714.4</v>
      </c>
      <c r="E201">
        <v>5.5209719147083867E-3</v>
      </c>
      <c r="F201">
        <v>0.66966923006100132</v>
      </c>
      <c r="G201">
        <v>47</v>
      </c>
      <c r="H201">
        <v>40.134</v>
      </c>
      <c r="I201">
        <v>0</v>
      </c>
      <c r="J201">
        <v>14.062999999999974</v>
      </c>
      <c r="K201">
        <v>10401.479001109908</v>
      </c>
      <c r="L201">
        <v>1263.3273548500001</v>
      </c>
      <c r="M201">
        <v>1513.7648865907834</v>
      </c>
      <c r="N201">
        <v>0.42705564316230477</v>
      </c>
      <c r="O201">
        <v>0.14590577326799503</v>
      </c>
      <c r="P201">
        <v>9.6161345302638677E-3</v>
      </c>
      <c r="Q201">
        <v>8680.6564674612328</v>
      </c>
      <c r="R201">
        <v>80.965000000000003</v>
      </c>
      <c r="S201">
        <v>53029.591122707337</v>
      </c>
      <c r="T201">
        <v>13.70592231211017</v>
      </c>
      <c r="U201">
        <v>15.603376210090778</v>
      </c>
      <c r="V201">
        <v>10.154500000000001</v>
      </c>
      <c r="W201">
        <v>124.41059184105566</v>
      </c>
      <c r="X201">
        <v>0.11350652831655317</v>
      </c>
      <c r="Y201">
        <v>0.17605736972251596</v>
      </c>
      <c r="Z201">
        <v>0.29394203247970668</v>
      </c>
      <c r="AA201">
        <v>180.92800660295939</v>
      </c>
      <c r="AB201">
        <v>5.4675441908061071</v>
      </c>
      <c r="AC201">
        <v>1.245896398629224</v>
      </c>
      <c r="AD201">
        <v>2.5969857283044724</v>
      </c>
      <c r="AE201">
        <v>1.3227664042041269</v>
      </c>
      <c r="AF201">
        <v>103.75</v>
      </c>
      <c r="AG201">
        <v>8.3285682059276014E-2</v>
      </c>
      <c r="AH201">
        <v>8.3595000000000006</v>
      </c>
      <c r="AI201">
        <v>2.4108255364013988</v>
      </c>
      <c r="AJ201">
        <v>-15480.540499999654</v>
      </c>
      <c r="AK201">
        <v>0.54149464695255012</v>
      </c>
      <c r="AL201">
        <v>13140472.953000002</v>
      </c>
      <c r="AM201">
        <v>1263.3273548500001</v>
      </c>
    </row>
    <row r="202" spans="1:39" ht="15" x14ac:dyDescent="0.25">
      <c r="A202" t="s">
        <v>370</v>
      </c>
      <c r="B202">
        <v>2407269</v>
      </c>
      <c r="C202">
        <v>0.32269391189529523</v>
      </c>
      <c r="D202">
        <v>2211897.1</v>
      </c>
      <c r="E202">
        <v>3.1480570144217564E-3</v>
      </c>
      <c r="F202">
        <v>0.73618935780389949</v>
      </c>
      <c r="G202">
        <v>89.55</v>
      </c>
      <c r="H202">
        <v>96.185500000000005</v>
      </c>
      <c r="I202">
        <v>0</v>
      </c>
      <c r="J202">
        <v>-11.498500000000007</v>
      </c>
      <c r="K202">
        <v>9636.3602712071333</v>
      </c>
      <c r="L202">
        <v>3619.3886016500001</v>
      </c>
      <c r="M202">
        <v>4187.1380024442433</v>
      </c>
      <c r="N202">
        <v>0.25000799345985864</v>
      </c>
      <c r="O202">
        <v>0.11811029875463439</v>
      </c>
      <c r="P202">
        <v>1.0918262004799615E-2</v>
      </c>
      <c r="Q202">
        <v>8329.730834436341</v>
      </c>
      <c r="R202">
        <v>208.52450000000005</v>
      </c>
      <c r="S202">
        <v>58654.454612767331</v>
      </c>
      <c r="T202">
        <v>12.077237926478665</v>
      </c>
      <c r="U202">
        <v>17.357138377744583</v>
      </c>
      <c r="V202">
        <v>20.334500000000002</v>
      </c>
      <c r="W202">
        <v>177.99250542919671</v>
      </c>
      <c r="X202">
        <v>0.11646706470991471</v>
      </c>
      <c r="Y202">
        <v>0.15340397275273512</v>
      </c>
      <c r="Z202">
        <v>0.27661524607314258</v>
      </c>
      <c r="AA202">
        <v>148.23817198170073</v>
      </c>
      <c r="AB202">
        <v>5.8959160071760923</v>
      </c>
      <c r="AC202">
        <v>1.236525756034291</v>
      </c>
      <c r="AD202">
        <v>2.7707044963152678</v>
      </c>
      <c r="AE202">
        <v>1.0777282258636827</v>
      </c>
      <c r="AF202">
        <v>61.15</v>
      </c>
      <c r="AG202">
        <v>6.4597775429493798E-2</v>
      </c>
      <c r="AH202">
        <v>52.355999999999995</v>
      </c>
      <c r="AI202">
        <v>1.9073092154975075</v>
      </c>
      <c r="AJ202">
        <v>5893.0814999998547</v>
      </c>
      <c r="AK202">
        <v>0.38907315556071376</v>
      </c>
      <c r="AL202">
        <v>34877732.526999995</v>
      </c>
      <c r="AM202">
        <v>3619.3886016500001</v>
      </c>
    </row>
    <row r="203" spans="1:39" ht="15" x14ac:dyDescent="0.25">
      <c r="A203" t="s">
        <v>372</v>
      </c>
      <c r="B203">
        <v>800980.55</v>
      </c>
      <c r="C203">
        <v>0.37690023478741264</v>
      </c>
      <c r="D203">
        <v>765639.15</v>
      </c>
      <c r="E203">
        <v>2.906307746121206E-3</v>
      </c>
      <c r="F203">
        <v>0.65942125465359236</v>
      </c>
      <c r="G203">
        <v>33.89473684210526</v>
      </c>
      <c r="H203">
        <v>24.984999999999999</v>
      </c>
      <c r="I203">
        <v>0</v>
      </c>
      <c r="J203">
        <v>7.4004999999999939</v>
      </c>
      <c r="K203">
        <v>10032.340763442584</v>
      </c>
      <c r="L203">
        <v>960.93280405000007</v>
      </c>
      <c r="M203">
        <v>1131.2307458318896</v>
      </c>
      <c r="N203">
        <v>0.34530786466181929</v>
      </c>
      <c r="O203">
        <v>0.13503757734474026</v>
      </c>
      <c r="P203">
        <v>1.0599376935694694E-3</v>
      </c>
      <c r="Q203">
        <v>8522.0503213167121</v>
      </c>
      <c r="R203">
        <v>63.807500000000005</v>
      </c>
      <c r="S203">
        <v>51160.125632018171</v>
      </c>
      <c r="T203">
        <v>12.289307683266076</v>
      </c>
      <c r="U203">
        <v>15.059872335540495</v>
      </c>
      <c r="V203">
        <v>8.4364999999999988</v>
      </c>
      <c r="W203">
        <v>113.90183180821433</v>
      </c>
      <c r="X203">
        <v>0.11798808115288927</v>
      </c>
      <c r="Y203">
        <v>0.16179691667271168</v>
      </c>
      <c r="Z203">
        <v>0.285745954810186</v>
      </c>
      <c r="AA203">
        <v>179.44366065270449</v>
      </c>
      <c r="AB203">
        <v>5.944652546810854</v>
      </c>
      <c r="AC203">
        <v>1.5821001975836455</v>
      </c>
      <c r="AD203">
        <v>2.7050208660392157</v>
      </c>
      <c r="AE203">
        <v>1.3695085728448118</v>
      </c>
      <c r="AF203">
        <v>94.3</v>
      </c>
      <c r="AG203">
        <v>2.3930478806669184E-2</v>
      </c>
      <c r="AH203">
        <v>5.9950000000000001</v>
      </c>
      <c r="AI203">
        <v>2.8941347140522655</v>
      </c>
      <c r="AJ203">
        <v>18462.818499999994</v>
      </c>
      <c r="AK203">
        <v>0.51411214201458011</v>
      </c>
      <c r="AL203">
        <v>9640405.3410000019</v>
      </c>
      <c r="AM203">
        <v>960.93280405000007</v>
      </c>
    </row>
    <row r="204" spans="1:39" ht="15" x14ac:dyDescent="0.25">
      <c r="A204" t="s">
        <v>373</v>
      </c>
      <c r="B204">
        <v>2974631.8</v>
      </c>
      <c r="C204">
        <v>0.30177523544648693</v>
      </c>
      <c r="D204">
        <v>2808149.4</v>
      </c>
      <c r="E204">
        <v>2.7171721068430573E-3</v>
      </c>
      <c r="F204">
        <v>0.75466410072214718</v>
      </c>
      <c r="G204">
        <v>115.65</v>
      </c>
      <c r="H204">
        <v>170.95749999999998</v>
      </c>
      <c r="I204">
        <v>0</v>
      </c>
      <c r="J204">
        <v>-47.535499999999999</v>
      </c>
      <c r="K204">
        <v>10522.172556316635</v>
      </c>
      <c r="L204">
        <v>6422.2976081999996</v>
      </c>
      <c r="M204">
        <v>7702.9109899944669</v>
      </c>
      <c r="N204">
        <v>0.3158862916146602</v>
      </c>
      <c r="O204">
        <v>0.13567777354127006</v>
      </c>
      <c r="P204">
        <v>1.9133024284503603E-2</v>
      </c>
      <c r="Q204">
        <v>8772.8553178502389</v>
      </c>
      <c r="R204">
        <v>383.08550000000002</v>
      </c>
      <c r="S204">
        <v>61105.145901893979</v>
      </c>
      <c r="T204">
        <v>12.298298943708392</v>
      </c>
      <c r="U204">
        <v>16.764658563688791</v>
      </c>
      <c r="V204">
        <v>34.989500000000007</v>
      </c>
      <c r="W204">
        <v>183.54928216179138</v>
      </c>
      <c r="X204">
        <v>0.11930247775707148</v>
      </c>
      <c r="Y204">
        <v>0.15530097461408157</v>
      </c>
      <c r="Z204">
        <v>0.2823850240461005</v>
      </c>
      <c r="AA204">
        <v>150.69814714974828</v>
      </c>
      <c r="AB204">
        <v>6.3153282056678748</v>
      </c>
      <c r="AC204">
        <v>1.1236685652987948</v>
      </c>
      <c r="AD204">
        <v>3.1485394305715477</v>
      </c>
      <c r="AE204">
        <v>0.84950098416945996</v>
      </c>
      <c r="AF204">
        <v>30.05</v>
      </c>
      <c r="AG204">
        <v>0.10240950429067801</v>
      </c>
      <c r="AH204">
        <v>108.48150000000001</v>
      </c>
      <c r="AI204">
        <v>3.199333289559231</v>
      </c>
      <c r="AJ204">
        <v>-26414.554500000086</v>
      </c>
      <c r="AK204">
        <v>0.40282706215211761</v>
      </c>
      <c r="AL204">
        <v>67576523.641499996</v>
      </c>
      <c r="AM204">
        <v>6422.2976081999996</v>
      </c>
    </row>
    <row r="205" spans="1:39" ht="15" x14ac:dyDescent="0.25">
      <c r="A205" t="s">
        <v>374</v>
      </c>
      <c r="B205">
        <v>3252221.15</v>
      </c>
      <c r="C205">
        <v>0.29061708521220148</v>
      </c>
      <c r="D205">
        <v>2684725.4</v>
      </c>
      <c r="E205">
        <v>2.623933675017614E-3</v>
      </c>
      <c r="F205">
        <v>0.7774414024866475</v>
      </c>
      <c r="G205">
        <v>99.8</v>
      </c>
      <c r="H205">
        <v>134.13150000000002</v>
      </c>
      <c r="I205">
        <v>0</v>
      </c>
      <c r="J205">
        <v>-54.103000000000009</v>
      </c>
      <c r="K205">
        <v>10605.661276123672</v>
      </c>
      <c r="L205">
        <v>5783.9057722500002</v>
      </c>
      <c r="M205">
        <v>6786.50619841966</v>
      </c>
      <c r="N205">
        <v>0.24046635027716762</v>
      </c>
      <c r="O205">
        <v>0.12315246851314228</v>
      </c>
      <c r="P205">
        <v>1.4160058172617821E-2</v>
      </c>
      <c r="Q205">
        <v>9038.8402633131682</v>
      </c>
      <c r="R205">
        <v>343.82049999999998</v>
      </c>
      <c r="S205">
        <v>62713.295760214984</v>
      </c>
      <c r="T205">
        <v>12.350776059019166</v>
      </c>
      <c r="U205">
        <v>16.82245756797515</v>
      </c>
      <c r="V205">
        <v>33.609499999999997</v>
      </c>
      <c r="W205">
        <v>172.0913959520374</v>
      </c>
      <c r="X205">
        <v>0.11495501740483116</v>
      </c>
      <c r="Y205">
        <v>0.15983500914074075</v>
      </c>
      <c r="Z205">
        <v>0.28430640846611149</v>
      </c>
      <c r="AA205">
        <v>150.35687548237789</v>
      </c>
      <c r="AB205">
        <v>6.4348614781808768</v>
      </c>
      <c r="AC205">
        <v>1.1452232168113612</v>
      </c>
      <c r="AD205">
        <v>3.3357503081699535</v>
      </c>
      <c r="AE205">
        <v>0.91709651277343096</v>
      </c>
      <c r="AF205">
        <v>33.450000000000003</v>
      </c>
      <c r="AG205">
        <v>0.1100610550373963</v>
      </c>
      <c r="AH205">
        <v>103.10550000000001</v>
      </c>
      <c r="AI205">
        <v>2.367750813518624</v>
      </c>
      <c r="AJ205">
        <v>43762.796499999706</v>
      </c>
      <c r="AK205">
        <v>0.35334667772325395</v>
      </c>
      <c r="AL205">
        <v>61342145.473499998</v>
      </c>
      <c r="AM205">
        <v>5783.9057722500002</v>
      </c>
    </row>
    <row r="206" spans="1:39" ht="15" x14ac:dyDescent="0.25">
      <c r="A206" t="s">
        <v>376</v>
      </c>
      <c r="B206">
        <v>336894.65</v>
      </c>
      <c r="C206">
        <v>0.27870887769145425</v>
      </c>
      <c r="D206">
        <v>354335.75</v>
      </c>
      <c r="E206">
        <v>5.5828809724652101E-3</v>
      </c>
      <c r="F206">
        <v>0.70773907945905579</v>
      </c>
      <c r="G206">
        <v>43.263157894736842</v>
      </c>
      <c r="H206">
        <v>42.636499999999998</v>
      </c>
      <c r="I206">
        <v>0</v>
      </c>
      <c r="J206">
        <v>43.581000000000031</v>
      </c>
      <c r="K206">
        <v>9776.5235146645482</v>
      </c>
      <c r="L206">
        <v>1370.0760352499997</v>
      </c>
      <c r="M206">
        <v>1644.1437122055595</v>
      </c>
      <c r="N206">
        <v>0.43617877940690725</v>
      </c>
      <c r="O206">
        <v>0.13535741344177341</v>
      </c>
      <c r="P206">
        <v>1.0375405549959966E-3</v>
      </c>
      <c r="Q206">
        <v>8146.8429286705432</v>
      </c>
      <c r="R206">
        <v>87.900999999999996</v>
      </c>
      <c r="S206">
        <v>50596.738441712834</v>
      </c>
      <c r="T206">
        <v>12.531711812152308</v>
      </c>
      <c r="U206">
        <v>15.586580758466914</v>
      </c>
      <c r="V206">
        <v>11.603</v>
      </c>
      <c r="W206">
        <v>118.07946524605707</v>
      </c>
      <c r="X206">
        <v>0.11437358659599618</v>
      </c>
      <c r="Y206">
        <v>0.17298521358869504</v>
      </c>
      <c r="Z206">
        <v>0.29410926148019001</v>
      </c>
      <c r="AA206">
        <v>194.50143141243589</v>
      </c>
      <c r="AB206">
        <v>5.8290785372731913</v>
      </c>
      <c r="AC206">
        <v>1.3907365176039261</v>
      </c>
      <c r="AD206">
        <v>2.8620294635561341</v>
      </c>
      <c r="AE206">
        <v>1.1916814959180946</v>
      </c>
      <c r="AF206">
        <v>84</v>
      </c>
      <c r="AG206">
        <v>2.6478200185228607E-2</v>
      </c>
      <c r="AH206">
        <v>10.722</v>
      </c>
      <c r="AI206">
        <v>2.7179847358944746</v>
      </c>
      <c r="AJ206">
        <v>-13298.305000000051</v>
      </c>
      <c r="AK206">
        <v>0.52577394191581062</v>
      </c>
      <c r="AL206">
        <v>13394580.5755</v>
      </c>
      <c r="AM206">
        <v>1370.0760352499997</v>
      </c>
    </row>
    <row r="207" spans="1:39" ht="15" x14ac:dyDescent="0.25">
      <c r="A207" t="s">
        <v>377</v>
      </c>
      <c r="B207">
        <v>794970.89473684214</v>
      </c>
      <c r="C207">
        <v>0.34159625519691234</v>
      </c>
      <c r="D207">
        <v>810926.15789473685</v>
      </c>
      <c r="E207">
        <v>4.3467928099233319E-3</v>
      </c>
      <c r="F207">
        <v>0.64168070004074695</v>
      </c>
      <c r="G207">
        <v>25.588235294117649</v>
      </c>
      <c r="H207">
        <v>33.9255</v>
      </c>
      <c r="I207">
        <v>0</v>
      </c>
      <c r="J207">
        <v>9.0644999999999811</v>
      </c>
      <c r="K207">
        <v>10028.909970837472</v>
      </c>
      <c r="L207">
        <v>1049.87867925</v>
      </c>
      <c r="M207">
        <v>1278.8122462185293</v>
      </c>
      <c r="N207">
        <v>0.50382765052231637</v>
      </c>
      <c r="O207">
        <v>0.1431067054407944</v>
      </c>
      <c r="P207">
        <v>1.1034591166548828E-3</v>
      </c>
      <c r="Q207">
        <v>8233.5298130236479</v>
      </c>
      <c r="R207">
        <v>68.41</v>
      </c>
      <c r="S207">
        <v>49658.094280806894</v>
      </c>
      <c r="T207">
        <v>12.69697412658968</v>
      </c>
      <c r="U207">
        <v>15.346859804853088</v>
      </c>
      <c r="V207">
        <v>8.5789999999999988</v>
      </c>
      <c r="W207">
        <v>122.37774557057931</v>
      </c>
      <c r="X207">
        <v>0.11289803448030822</v>
      </c>
      <c r="Y207">
        <v>0.18075909059073433</v>
      </c>
      <c r="Z207">
        <v>0.2998691991324885</v>
      </c>
      <c r="AA207">
        <v>198.75653646863984</v>
      </c>
      <c r="AB207">
        <v>5.6496217381251039</v>
      </c>
      <c r="AC207">
        <v>1.3628376733147158</v>
      </c>
      <c r="AD207">
        <v>2.492493925224128</v>
      </c>
      <c r="AE207">
        <v>1.4144945283133217</v>
      </c>
      <c r="AF207">
        <v>80.7</v>
      </c>
      <c r="AG207">
        <v>1.9566556853631629E-2</v>
      </c>
      <c r="AH207">
        <v>9.0389999999999979</v>
      </c>
      <c r="AI207">
        <v>2.6814393181099105</v>
      </c>
      <c r="AJ207">
        <v>-14831.275499999989</v>
      </c>
      <c r="AK207">
        <v>0.54450921083519199</v>
      </c>
      <c r="AL207">
        <v>10529138.754499998</v>
      </c>
      <c r="AM207">
        <v>1049.87867925</v>
      </c>
    </row>
    <row r="208" spans="1:39" ht="15" x14ac:dyDescent="0.25">
      <c r="A208" t="s">
        <v>378</v>
      </c>
      <c r="B208">
        <v>409750.5</v>
      </c>
      <c r="C208">
        <v>0.31536772700724169</v>
      </c>
      <c r="D208">
        <v>386064.45</v>
      </c>
      <c r="E208">
        <v>2.4782757268178072E-3</v>
      </c>
      <c r="F208">
        <v>0.68297751186151934</v>
      </c>
      <c r="G208">
        <v>38.1</v>
      </c>
      <c r="H208">
        <v>39.481000000000002</v>
      </c>
      <c r="I208">
        <v>0</v>
      </c>
      <c r="J208">
        <v>20.188000000000017</v>
      </c>
      <c r="K208">
        <v>10284.014158392232</v>
      </c>
      <c r="L208">
        <v>1101.8592322</v>
      </c>
      <c r="M208">
        <v>1323.7975492406488</v>
      </c>
      <c r="N208">
        <v>0.45055223870002431</v>
      </c>
      <c r="O208">
        <v>0.14264036322152618</v>
      </c>
      <c r="P208">
        <v>1.5683079557719198E-3</v>
      </c>
      <c r="Q208">
        <v>8559.8707680037242</v>
      </c>
      <c r="R208">
        <v>71.64</v>
      </c>
      <c r="S208">
        <v>51872.558232342271</v>
      </c>
      <c r="T208">
        <v>12.837800111669461</v>
      </c>
      <c r="U208">
        <v>15.380502962032393</v>
      </c>
      <c r="V208">
        <v>9.1174999999999997</v>
      </c>
      <c r="W208">
        <v>120.85102629010146</v>
      </c>
      <c r="X208">
        <v>0.11858089380525358</v>
      </c>
      <c r="Y208">
        <v>0.17331218368451784</v>
      </c>
      <c r="Z208">
        <v>0.29777598153982149</v>
      </c>
      <c r="AA208">
        <v>179.13313627722394</v>
      </c>
      <c r="AB208">
        <v>5.866668742194606</v>
      </c>
      <c r="AC208">
        <v>1.3426413381328861</v>
      </c>
      <c r="AD208">
        <v>2.7929446523068502</v>
      </c>
      <c r="AE208">
        <v>1.292311719252873</v>
      </c>
      <c r="AF208">
        <v>95.05</v>
      </c>
      <c r="AG208">
        <v>2.6702103002579507E-2</v>
      </c>
      <c r="AH208">
        <v>8.4190000000000005</v>
      </c>
      <c r="AI208">
        <v>1.8744154431298317</v>
      </c>
      <c r="AJ208">
        <v>4591.3959999998915</v>
      </c>
      <c r="AK208">
        <v>0.53602783818669919</v>
      </c>
      <c r="AL208">
        <v>11331535.944500001</v>
      </c>
      <c r="AM208">
        <v>1101.8592322</v>
      </c>
    </row>
    <row r="209" spans="1:39" ht="15" x14ac:dyDescent="0.25">
      <c r="A209" t="s">
        <v>380</v>
      </c>
      <c r="B209">
        <v>919936.6</v>
      </c>
      <c r="C209">
        <v>0.28558831661074036</v>
      </c>
      <c r="D209">
        <v>909029.4</v>
      </c>
      <c r="E209">
        <v>1.4676098873322628E-2</v>
      </c>
      <c r="F209">
        <v>0.65274926853527726</v>
      </c>
      <c r="G209">
        <v>19.214285714285715</v>
      </c>
      <c r="H209">
        <v>48.132000000000005</v>
      </c>
      <c r="I209">
        <v>0</v>
      </c>
      <c r="J209">
        <v>-28.297499999999985</v>
      </c>
      <c r="K209">
        <v>10482.040292552789</v>
      </c>
      <c r="L209">
        <v>1317.6563117500002</v>
      </c>
      <c r="M209">
        <v>1666.6754692126062</v>
      </c>
      <c r="N209">
        <v>0.6850903278420849</v>
      </c>
      <c r="O209">
        <v>0.15201290846015639</v>
      </c>
      <c r="P209">
        <v>1.2478646634464467E-3</v>
      </c>
      <c r="Q209">
        <v>8286.9921629224737</v>
      </c>
      <c r="R209">
        <v>84.964500000000001</v>
      </c>
      <c r="S209">
        <v>50464.275578329791</v>
      </c>
      <c r="T209">
        <v>11.641332556538321</v>
      </c>
      <c r="U209">
        <v>15.508315964314512</v>
      </c>
      <c r="V209">
        <v>10.3065</v>
      </c>
      <c r="W209">
        <v>127.8471170377917</v>
      </c>
      <c r="X209">
        <v>0.1117322490045967</v>
      </c>
      <c r="Y209">
        <v>0.18694089987337092</v>
      </c>
      <c r="Z209">
        <v>0.30453567818039795</v>
      </c>
      <c r="AA209">
        <v>180.43468382452423</v>
      </c>
      <c r="AB209">
        <v>6.0580080306741211</v>
      </c>
      <c r="AC209">
        <v>1.4400064920889888</v>
      </c>
      <c r="AD209">
        <v>2.9628456296064489</v>
      </c>
      <c r="AE209">
        <v>1.2187425241294643</v>
      </c>
      <c r="AF209">
        <v>63.65</v>
      </c>
      <c r="AG209">
        <v>1.5616271415188201E-2</v>
      </c>
      <c r="AH209">
        <v>19.299500000000002</v>
      </c>
      <c r="AI209">
        <v>3.3564879532765506</v>
      </c>
      <c r="AJ209">
        <v>-46393.954000000027</v>
      </c>
      <c r="AK209">
        <v>0.61148848867620242</v>
      </c>
      <c r="AL209">
        <v>13811726.551499998</v>
      </c>
      <c r="AM209">
        <v>1317.6563117500002</v>
      </c>
    </row>
    <row r="210" spans="1:39" ht="15" x14ac:dyDescent="0.25">
      <c r="A210" t="s">
        <v>381</v>
      </c>
      <c r="B210">
        <v>1391343.95</v>
      </c>
      <c r="C210">
        <v>0.37838537073220119</v>
      </c>
      <c r="D210">
        <v>1384647.95</v>
      </c>
      <c r="E210">
        <v>8.2450351156327286E-3</v>
      </c>
      <c r="F210">
        <v>0.69922425642181696</v>
      </c>
      <c r="G210">
        <v>55.117647058823529</v>
      </c>
      <c r="H210">
        <v>58.982000000000006</v>
      </c>
      <c r="I210">
        <v>0</v>
      </c>
      <c r="J210">
        <v>39.392500000000013</v>
      </c>
      <c r="K210">
        <v>10850.318280893565</v>
      </c>
      <c r="L210">
        <v>1973.8911766499998</v>
      </c>
      <c r="M210">
        <v>2370.340417081683</v>
      </c>
      <c r="N210">
        <v>0.41646064353716972</v>
      </c>
      <c r="O210">
        <v>0.13637818124647935</v>
      </c>
      <c r="P210">
        <v>6.7922633266713755E-3</v>
      </c>
      <c r="Q210">
        <v>9035.5576625861249</v>
      </c>
      <c r="R210">
        <v>125.63849999999999</v>
      </c>
      <c r="S210">
        <v>55008.868663665991</v>
      </c>
      <c r="T210">
        <v>11.163775435077623</v>
      </c>
      <c r="U210">
        <v>15.710878247113738</v>
      </c>
      <c r="V210">
        <v>14.799000000000001</v>
      </c>
      <c r="W210">
        <v>133.38003761402791</v>
      </c>
      <c r="X210">
        <v>0.11131390003604183</v>
      </c>
      <c r="Y210">
        <v>0.17482080560580773</v>
      </c>
      <c r="Z210">
        <v>0.29510697494818766</v>
      </c>
      <c r="AA210">
        <v>176.20165899433002</v>
      </c>
      <c r="AB210">
        <v>5.819218291451854</v>
      </c>
      <c r="AC210">
        <v>1.2309337486835215</v>
      </c>
      <c r="AD210">
        <v>3.0554039112382325</v>
      </c>
      <c r="AE210">
        <v>1.3307619084760378</v>
      </c>
      <c r="AF210">
        <v>131.5</v>
      </c>
      <c r="AG210">
        <v>3.7953158251475286E-2</v>
      </c>
      <c r="AH210">
        <v>19.169</v>
      </c>
      <c r="AI210">
        <v>3.3256125669354315</v>
      </c>
      <c r="AJ210">
        <v>5346.9464999999618</v>
      </c>
      <c r="AK210">
        <v>0.47435126558843771</v>
      </c>
      <c r="AL210">
        <v>21417347.5185</v>
      </c>
      <c r="AM210">
        <v>1973.8911766499998</v>
      </c>
    </row>
    <row r="211" spans="1:39" ht="15" x14ac:dyDescent="0.25">
      <c r="A211" t="s">
        <v>382</v>
      </c>
      <c r="B211">
        <v>721938.57894736843</v>
      </c>
      <c r="C211">
        <v>0.32660869763051098</v>
      </c>
      <c r="D211">
        <v>737716.57894736843</v>
      </c>
      <c r="E211">
        <v>3.5499189357416808E-3</v>
      </c>
      <c r="F211">
        <v>0.65115327189968686</v>
      </c>
      <c r="G211">
        <v>32.176470588235297</v>
      </c>
      <c r="H211">
        <v>31.021500000000003</v>
      </c>
      <c r="I211">
        <v>0</v>
      </c>
      <c r="J211">
        <v>14.104500000000016</v>
      </c>
      <c r="K211">
        <v>9998.0320807157968</v>
      </c>
      <c r="L211">
        <v>1116.9319888500002</v>
      </c>
      <c r="M211">
        <v>1360.5400499907921</v>
      </c>
      <c r="N211">
        <v>0.50636006403784173</v>
      </c>
      <c r="O211">
        <v>0.14616194471078423</v>
      </c>
      <c r="P211">
        <v>7.2228193663843789E-4</v>
      </c>
      <c r="Q211">
        <v>8207.8597073092988</v>
      </c>
      <c r="R211">
        <v>72.962999999999994</v>
      </c>
      <c r="S211">
        <v>49559.805134109069</v>
      </c>
      <c r="T211">
        <v>12.52347080026863</v>
      </c>
      <c r="U211">
        <v>15.30819715266642</v>
      </c>
      <c r="V211">
        <v>9.0154999999999994</v>
      </c>
      <c r="W211">
        <v>123.89018788198101</v>
      </c>
      <c r="X211">
        <v>0.11583098232164045</v>
      </c>
      <c r="Y211">
        <v>0.18124954199938001</v>
      </c>
      <c r="Z211">
        <v>0.3036859378503548</v>
      </c>
      <c r="AA211">
        <v>196.32332334377119</v>
      </c>
      <c r="AB211">
        <v>5.6467031573359714</v>
      </c>
      <c r="AC211">
        <v>1.2951964225614945</v>
      </c>
      <c r="AD211">
        <v>2.4421510759312994</v>
      </c>
      <c r="AE211">
        <v>1.3271013283343978</v>
      </c>
      <c r="AF211">
        <v>73.650000000000006</v>
      </c>
      <c r="AG211">
        <v>1.4785530006226811E-2</v>
      </c>
      <c r="AH211">
        <v>10.7585</v>
      </c>
      <c r="AI211">
        <v>2.5012276994891609</v>
      </c>
      <c r="AJ211">
        <v>-14561.538999999873</v>
      </c>
      <c r="AK211">
        <v>0.54826052824641702</v>
      </c>
      <c r="AL211">
        <v>11167121.856499998</v>
      </c>
      <c r="AM211">
        <v>1116.9319888500002</v>
      </c>
    </row>
    <row r="212" spans="1:39" ht="15" x14ac:dyDescent="0.25">
      <c r="A212" t="s">
        <v>383</v>
      </c>
      <c r="B212">
        <v>839068.26315789472</v>
      </c>
      <c r="C212">
        <v>0.33464773142994875</v>
      </c>
      <c r="D212">
        <v>902542.35</v>
      </c>
      <c r="E212">
        <v>4.529764629261343E-3</v>
      </c>
      <c r="F212">
        <v>0.68420858297572629</v>
      </c>
      <c r="G212">
        <v>36.6</v>
      </c>
      <c r="H212">
        <v>46.634</v>
      </c>
      <c r="I212">
        <v>0</v>
      </c>
      <c r="J212">
        <v>-7.7799999999999727</v>
      </c>
      <c r="K212">
        <v>9982.7458800035256</v>
      </c>
      <c r="L212">
        <v>1532.6807455499998</v>
      </c>
      <c r="M212">
        <v>1841.2146116818876</v>
      </c>
      <c r="N212">
        <v>0.43521706300331348</v>
      </c>
      <c r="O212">
        <v>0.14618635873813204</v>
      </c>
      <c r="P212">
        <v>4.1047914370075577E-3</v>
      </c>
      <c r="Q212">
        <v>8309.9288376946079</v>
      </c>
      <c r="R212">
        <v>94.888999999999996</v>
      </c>
      <c r="S212">
        <v>53365.964887921684</v>
      </c>
      <c r="T212">
        <v>13.018368830949848</v>
      </c>
      <c r="U212">
        <v>16.152354282898969</v>
      </c>
      <c r="V212">
        <v>11.007999999999999</v>
      </c>
      <c r="W212">
        <v>139.23335261173693</v>
      </c>
      <c r="X212">
        <v>0.11670879178633919</v>
      </c>
      <c r="Y212">
        <v>0.15910065067216075</v>
      </c>
      <c r="Z212">
        <v>0.28358513922821338</v>
      </c>
      <c r="AA212">
        <v>178.79441024860205</v>
      </c>
      <c r="AB212">
        <v>5.3051747196295356</v>
      </c>
      <c r="AC212">
        <v>1.2825883651617174</v>
      </c>
      <c r="AD212">
        <v>2.564038290764219</v>
      </c>
      <c r="AE212">
        <v>1.2448423841676579</v>
      </c>
      <c r="AF212">
        <v>96.55</v>
      </c>
      <c r="AG212">
        <v>4.5294374813542579E-2</v>
      </c>
      <c r="AH212">
        <v>9.1420000000000012</v>
      </c>
      <c r="AI212">
        <v>2.4169700580594133</v>
      </c>
      <c r="AJ212">
        <v>27186.84149999998</v>
      </c>
      <c r="AK212">
        <v>0.56979957233033784</v>
      </c>
      <c r="AL212">
        <v>15300362.398000002</v>
      </c>
      <c r="AM212">
        <v>1532.6807455499998</v>
      </c>
    </row>
    <row r="213" spans="1:39" ht="15" x14ac:dyDescent="0.25">
      <c r="A213" t="s">
        <v>385</v>
      </c>
      <c r="B213">
        <v>1068348.45</v>
      </c>
      <c r="C213">
        <v>0.32102903213160644</v>
      </c>
      <c r="D213">
        <v>1094049.1499999999</v>
      </c>
      <c r="E213">
        <v>4.3117804803176922E-3</v>
      </c>
      <c r="F213">
        <v>0.78124221894410018</v>
      </c>
      <c r="G213">
        <v>56.2</v>
      </c>
      <c r="H213">
        <v>57.179999999999993</v>
      </c>
      <c r="I213">
        <v>0</v>
      </c>
      <c r="J213">
        <v>-23.865499999999997</v>
      </c>
      <c r="K213">
        <v>10611.285371466534</v>
      </c>
      <c r="L213">
        <v>3829.6741616499994</v>
      </c>
      <c r="M213">
        <v>4357.6373334315531</v>
      </c>
      <c r="N213">
        <v>0.14115039517281075</v>
      </c>
      <c r="O213">
        <v>0.10001294976619593</v>
      </c>
      <c r="P213">
        <v>1.5461774057166281E-2</v>
      </c>
      <c r="Q213">
        <v>9325.641924634092</v>
      </c>
      <c r="R213">
        <v>220.38800000000001</v>
      </c>
      <c r="S213">
        <v>64133.908257255389</v>
      </c>
      <c r="T213">
        <v>12.461431656896021</v>
      </c>
      <c r="U213">
        <v>17.376963181525312</v>
      </c>
      <c r="V213">
        <v>22.177</v>
      </c>
      <c r="W213">
        <v>172.68675482030932</v>
      </c>
      <c r="X213">
        <v>0.11842178735746391</v>
      </c>
      <c r="Y213">
        <v>0.14222327220906994</v>
      </c>
      <c r="Z213">
        <v>0.26809739002927174</v>
      </c>
      <c r="AA213">
        <v>166.97732574838363</v>
      </c>
      <c r="AB213">
        <v>5.8392406759517161</v>
      </c>
      <c r="AC213">
        <v>1.1610539709719985</v>
      </c>
      <c r="AD213">
        <v>2.9940646849435573</v>
      </c>
      <c r="AE213">
        <v>0.92805040983148834</v>
      </c>
      <c r="AF213">
        <v>33.799999999999997</v>
      </c>
      <c r="AG213">
        <v>9.6058146950587092E-2</v>
      </c>
      <c r="AH213">
        <v>88.784999999999997</v>
      </c>
      <c r="AI213">
        <v>2.5399758223243731</v>
      </c>
      <c r="AJ213">
        <v>16535.540000000037</v>
      </c>
      <c r="AK213">
        <v>0.32943490231288125</v>
      </c>
      <c r="AL213">
        <v>40637765.408999994</v>
      </c>
      <c r="AM213">
        <v>3829.6741616499994</v>
      </c>
    </row>
    <row r="214" spans="1:39" ht="15" x14ac:dyDescent="0.25">
      <c r="A214" t="s">
        <v>386</v>
      </c>
      <c r="B214">
        <v>551932.78947368416</v>
      </c>
      <c r="C214">
        <v>0.22471592747812216</v>
      </c>
      <c r="D214">
        <v>526391.78947368416</v>
      </c>
      <c r="E214">
        <v>4.4869856811103805E-3</v>
      </c>
      <c r="F214">
        <v>0.66673369638243407</v>
      </c>
      <c r="G214">
        <v>38.631578947368418</v>
      </c>
      <c r="H214">
        <v>47.452999999999996</v>
      </c>
      <c r="I214">
        <v>0</v>
      </c>
      <c r="J214">
        <v>21.078500000000005</v>
      </c>
      <c r="K214">
        <v>9579.4376724952654</v>
      </c>
      <c r="L214">
        <v>1164.0085225999999</v>
      </c>
      <c r="M214">
        <v>1415.9592422829737</v>
      </c>
      <c r="N214">
        <v>0.48797128072677209</v>
      </c>
      <c r="O214">
        <v>0.14303899015111904</v>
      </c>
      <c r="P214">
        <v>7.7930838339035358E-4</v>
      </c>
      <c r="Q214">
        <v>7874.9068190139369</v>
      </c>
      <c r="R214">
        <v>72.772500000000008</v>
      </c>
      <c r="S214">
        <v>50562.059236181252</v>
      </c>
      <c r="T214">
        <v>13.323714315160261</v>
      </c>
      <c r="U214">
        <v>15.99517018928854</v>
      </c>
      <c r="V214">
        <v>8.4350000000000005</v>
      </c>
      <c r="W214">
        <v>137.99745377593362</v>
      </c>
      <c r="X214">
        <v>0.11604544620690681</v>
      </c>
      <c r="Y214">
        <v>0.1765727098664798</v>
      </c>
      <c r="Z214">
        <v>0.29926070443471353</v>
      </c>
      <c r="AA214">
        <v>190.07893473648693</v>
      </c>
      <c r="AB214">
        <v>5.674376794039417</v>
      </c>
      <c r="AC214">
        <v>1.4339186634335725</v>
      </c>
      <c r="AD214">
        <v>2.9160502048555159</v>
      </c>
      <c r="AE214">
        <v>1.1871071059803571</v>
      </c>
      <c r="AF214">
        <v>62.6</v>
      </c>
      <c r="AG214">
        <v>2.1951046880575982E-2</v>
      </c>
      <c r="AH214">
        <v>14.513999999999999</v>
      </c>
      <c r="AI214">
        <v>2.3524120375047373</v>
      </c>
      <c r="AJ214">
        <v>-16129.627499999944</v>
      </c>
      <c r="AK214">
        <v>0.51820926418361257</v>
      </c>
      <c r="AL214">
        <v>11150547.092499999</v>
      </c>
      <c r="AM214">
        <v>1164.0085225999999</v>
      </c>
    </row>
    <row r="215" spans="1:39" ht="15" x14ac:dyDescent="0.25">
      <c r="A215" t="s">
        <v>387</v>
      </c>
      <c r="B215">
        <v>1146963.25</v>
      </c>
      <c r="C215">
        <v>0.33154040732823187</v>
      </c>
      <c r="D215">
        <v>1172042.5</v>
      </c>
      <c r="E215">
        <v>3.3877483247883862E-3</v>
      </c>
      <c r="F215">
        <v>0.70332508016215844</v>
      </c>
      <c r="G215">
        <v>41.666666666666664</v>
      </c>
      <c r="H215">
        <v>57.380999999999993</v>
      </c>
      <c r="I215">
        <v>0</v>
      </c>
      <c r="J215">
        <v>72.649999999999977</v>
      </c>
      <c r="K215">
        <v>10684.705646339266</v>
      </c>
      <c r="L215">
        <v>2051.9109970999998</v>
      </c>
      <c r="M215">
        <v>2447.9821000415163</v>
      </c>
      <c r="N215">
        <v>0.36438047832323306</v>
      </c>
      <c r="O215">
        <v>0.12941497666092897</v>
      </c>
      <c r="P215">
        <v>1.49928317521955E-2</v>
      </c>
      <c r="Q215">
        <v>8955.9743987213733</v>
      </c>
      <c r="R215">
        <v>127.02249999999999</v>
      </c>
      <c r="S215">
        <v>59273.492437166642</v>
      </c>
      <c r="T215">
        <v>12.986281957920841</v>
      </c>
      <c r="U215">
        <v>16.153917590190712</v>
      </c>
      <c r="V215">
        <v>15.106999999999999</v>
      </c>
      <c r="W215">
        <v>135.82518018799229</v>
      </c>
      <c r="X215">
        <v>0.11946473641816766</v>
      </c>
      <c r="Y215">
        <v>0.15009363706039605</v>
      </c>
      <c r="Z215">
        <v>0.27635712438582316</v>
      </c>
      <c r="AA215">
        <v>185.23296114557388</v>
      </c>
      <c r="AB215">
        <v>5.5618657877500244</v>
      </c>
      <c r="AC215">
        <v>1.1725599243109797</v>
      </c>
      <c r="AD215">
        <v>2.8721046075506691</v>
      </c>
      <c r="AE215">
        <v>1.0733366818120422</v>
      </c>
      <c r="AF215">
        <v>46.75</v>
      </c>
      <c r="AG215">
        <v>4.8213021810213946E-2</v>
      </c>
      <c r="AH215">
        <v>40.293000000000006</v>
      </c>
      <c r="AI215">
        <v>3.3258314323882674</v>
      </c>
      <c r="AJ215">
        <v>25011.679499999969</v>
      </c>
      <c r="AK215">
        <v>0.45625692948390856</v>
      </c>
      <c r="AL215">
        <v>21924065.0165</v>
      </c>
      <c r="AM215">
        <v>2051.9109970999998</v>
      </c>
    </row>
    <row r="216" spans="1:39" ht="15" x14ac:dyDescent="0.25">
      <c r="A216" t="s">
        <v>388</v>
      </c>
      <c r="B216">
        <v>1356883.65</v>
      </c>
      <c r="C216">
        <v>0.30010443932734837</v>
      </c>
      <c r="D216">
        <v>1348100.55</v>
      </c>
      <c r="E216">
        <v>2.4048550319553095E-3</v>
      </c>
      <c r="F216">
        <v>0.74376861061675958</v>
      </c>
      <c r="G216">
        <v>66.473684210526315</v>
      </c>
      <c r="H216">
        <v>55.906000000000006</v>
      </c>
      <c r="I216">
        <v>0</v>
      </c>
      <c r="J216">
        <v>3.8459999999999894</v>
      </c>
      <c r="K216">
        <v>10071.44999296586</v>
      </c>
      <c r="L216">
        <v>2638.4622681499995</v>
      </c>
      <c r="M216">
        <v>3028.9187571360508</v>
      </c>
      <c r="N216">
        <v>0.20363739068238762</v>
      </c>
      <c r="O216">
        <v>0.11331434789083857</v>
      </c>
      <c r="P216">
        <v>8.967017317472948E-3</v>
      </c>
      <c r="Q216">
        <v>8773.1441225996568</v>
      </c>
      <c r="R216">
        <v>153.76849999999999</v>
      </c>
      <c r="S216">
        <v>60174.785450206007</v>
      </c>
      <c r="T216">
        <v>12.074644676900668</v>
      </c>
      <c r="U216">
        <v>17.158665579426216</v>
      </c>
      <c r="V216">
        <v>16.875</v>
      </c>
      <c r="W216">
        <v>156.35331959407407</v>
      </c>
      <c r="X216">
        <v>0.11606026381195995</v>
      </c>
      <c r="Y216">
        <v>0.15468070761626473</v>
      </c>
      <c r="Z216">
        <v>0.27805347185399176</v>
      </c>
      <c r="AA216">
        <v>170.42650388754245</v>
      </c>
      <c r="AB216">
        <v>5.4275784836185448</v>
      </c>
      <c r="AC216">
        <v>1.0578724720841497</v>
      </c>
      <c r="AD216">
        <v>2.6792588653436491</v>
      </c>
      <c r="AE216">
        <v>1.0670103987521879</v>
      </c>
      <c r="AF216">
        <v>51.2</v>
      </c>
      <c r="AG216">
        <v>5.1993325912797358E-2</v>
      </c>
      <c r="AH216">
        <v>42.369500000000002</v>
      </c>
      <c r="AI216">
        <v>1.9256822542057714</v>
      </c>
      <c r="AJ216">
        <v>-5776.3960000000661</v>
      </c>
      <c r="AK216">
        <v>0.37146289532521526</v>
      </c>
      <c r="AL216">
        <v>26573140.792000003</v>
      </c>
      <c r="AM216">
        <v>2638.4622681499995</v>
      </c>
    </row>
    <row r="217" spans="1:39" ht="15" x14ac:dyDescent="0.25">
      <c r="A217" t="s">
        <v>389</v>
      </c>
      <c r="B217">
        <v>749821.63157894742</v>
      </c>
      <c r="C217">
        <v>0.33900163992082821</v>
      </c>
      <c r="D217">
        <v>835058.15</v>
      </c>
      <c r="E217">
        <v>2.7797820153596903E-3</v>
      </c>
      <c r="F217">
        <v>0.7062689994687279</v>
      </c>
      <c r="G217">
        <v>47.526315789473685</v>
      </c>
      <c r="H217">
        <v>43.283000000000001</v>
      </c>
      <c r="I217">
        <v>0</v>
      </c>
      <c r="J217">
        <v>24.878999999999991</v>
      </c>
      <c r="K217">
        <v>9904.8870238715226</v>
      </c>
      <c r="L217">
        <v>1628.4212291999997</v>
      </c>
      <c r="M217">
        <v>1934.0626078553773</v>
      </c>
      <c r="N217">
        <v>0.39975200290762697</v>
      </c>
      <c r="O217">
        <v>0.13721989193777331</v>
      </c>
      <c r="P217">
        <v>3.6165313951926456E-3</v>
      </c>
      <c r="Q217">
        <v>8339.6102261577307</v>
      </c>
      <c r="R217">
        <v>99.947000000000003</v>
      </c>
      <c r="S217">
        <v>53759.628848289598</v>
      </c>
      <c r="T217">
        <v>13.620718981059962</v>
      </c>
      <c r="U217">
        <v>16.292847501175626</v>
      </c>
      <c r="V217">
        <v>12.237500000000001</v>
      </c>
      <c r="W217">
        <v>133.06812904596529</v>
      </c>
      <c r="X217">
        <v>0.1136960076793867</v>
      </c>
      <c r="Y217">
        <v>0.16167995604763064</v>
      </c>
      <c r="Z217">
        <v>0.28416644511686101</v>
      </c>
      <c r="AA217">
        <v>174.1822661814264</v>
      </c>
      <c r="AB217">
        <v>5.1730609648567683</v>
      </c>
      <c r="AC217">
        <v>1.1871121370910735</v>
      </c>
      <c r="AD217">
        <v>2.653492357093675</v>
      </c>
      <c r="AE217">
        <v>1.238465738410935</v>
      </c>
      <c r="AF217">
        <v>104.35</v>
      </c>
      <c r="AG217">
        <v>3.979394737828329E-2</v>
      </c>
      <c r="AH217">
        <v>8.9920000000000009</v>
      </c>
      <c r="AI217">
        <v>2.2769995050777156</v>
      </c>
      <c r="AJ217">
        <v>16546.131999999983</v>
      </c>
      <c r="AK217">
        <v>0.53442799275985331</v>
      </c>
      <c r="AL217">
        <v>16129328.3025</v>
      </c>
      <c r="AM217">
        <v>1628.4212291999997</v>
      </c>
    </row>
    <row r="218" spans="1:39" ht="15" x14ac:dyDescent="0.25">
      <c r="A218" t="s">
        <v>390</v>
      </c>
      <c r="B218">
        <v>793159.21052631584</v>
      </c>
      <c r="C218">
        <v>0.31847015347112573</v>
      </c>
      <c r="D218">
        <v>692408.55</v>
      </c>
      <c r="E218">
        <v>2.6179543733223748E-3</v>
      </c>
      <c r="F218">
        <v>0.71252587475074936</v>
      </c>
      <c r="G218">
        <v>33.578947368421055</v>
      </c>
      <c r="H218">
        <v>22.2165</v>
      </c>
      <c r="I218">
        <v>0</v>
      </c>
      <c r="J218">
        <v>97.335999999999984</v>
      </c>
      <c r="K218">
        <v>9450.7061606911375</v>
      </c>
      <c r="L218">
        <v>1255.4120275</v>
      </c>
      <c r="M218">
        <v>1444.18635256878</v>
      </c>
      <c r="N218">
        <v>0.29253230804338454</v>
      </c>
      <c r="O218">
        <v>0.11690071736229242</v>
      </c>
      <c r="P218">
        <v>1.2193932481660884E-3</v>
      </c>
      <c r="Q218">
        <v>8215.3734255946365</v>
      </c>
      <c r="R218">
        <v>77.972499999999997</v>
      </c>
      <c r="S218">
        <v>52757.601468466455</v>
      </c>
      <c r="T218">
        <v>13.317515790823688</v>
      </c>
      <c r="U218">
        <v>16.100702523325534</v>
      </c>
      <c r="V218">
        <v>10.560500000000001</v>
      </c>
      <c r="W218">
        <v>118.87808602812366</v>
      </c>
      <c r="X218">
        <v>0.11390883256064648</v>
      </c>
      <c r="Y218">
        <v>0.16655941576736263</v>
      </c>
      <c r="Z218">
        <v>0.28926360860600503</v>
      </c>
      <c r="AA218">
        <v>168.4047510847987</v>
      </c>
      <c r="AB218">
        <v>5.6909823531512433</v>
      </c>
      <c r="AC218">
        <v>1.3339964364324881</v>
      </c>
      <c r="AD218">
        <v>2.7248125827894447</v>
      </c>
      <c r="AE218">
        <v>1.3510764625779317</v>
      </c>
      <c r="AF218">
        <v>78.05</v>
      </c>
      <c r="AG218">
        <v>1.8817900135024657E-2</v>
      </c>
      <c r="AH218">
        <v>11.115500000000001</v>
      </c>
      <c r="AI218">
        <v>2.981787725309768</v>
      </c>
      <c r="AJ218">
        <v>14897.988500000094</v>
      </c>
      <c r="AK218">
        <v>0.50406138252664001</v>
      </c>
      <c r="AL218">
        <v>11864530.182500001</v>
      </c>
      <c r="AM218">
        <v>1255.4120275</v>
      </c>
    </row>
    <row r="219" spans="1:39" ht="15" x14ac:dyDescent="0.25">
      <c r="A219" t="s">
        <v>391</v>
      </c>
      <c r="B219">
        <v>1134282.388888889</v>
      </c>
      <c r="C219">
        <v>0.31241305403349223</v>
      </c>
      <c r="D219">
        <v>1171202.9473684211</v>
      </c>
      <c r="E219">
        <v>9.5039720227741808E-4</v>
      </c>
      <c r="F219">
        <v>0.6930369374933566</v>
      </c>
      <c r="G219">
        <v>45.578947368421055</v>
      </c>
      <c r="H219">
        <v>73.833500000000001</v>
      </c>
      <c r="I219">
        <v>0</v>
      </c>
      <c r="J219">
        <v>-36.927999999999997</v>
      </c>
      <c r="K219">
        <v>9673.5807748656443</v>
      </c>
      <c r="L219">
        <v>2124.0195279999998</v>
      </c>
      <c r="M219">
        <v>2548.2412426173732</v>
      </c>
      <c r="N219">
        <v>0.4278673586422882</v>
      </c>
      <c r="O219">
        <v>0.14664970735617452</v>
      </c>
      <c r="P219">
        <v>1.3740498128791212E-2</v>
      </c>
      <c r="Q219">
        <v>8063.159063541294</v>
      </c>
      <c r="R219">
        <v>131.34300000000002</v>
      </c>
      <c r="S219">
        <v>53442.849430498769</v>
      </c>
      <c r="T219">
        <v>12.168139908483894</v>
      </c>
      <c r="U219">
        <v>16.171547231295165</v>
      </c>
      <c r="V219">
        <v>16.358499999999999</v>
      </c>
      <c r="W219">
        <v>129.84194932298195</v>
      </c>
      <c r="X219">
        <v>0.11408283265653282</v>
      </c>
      <c r="Y219">
        <v>0.16242802612376461</v>
      </c>
      <c r="Z219">
        <v>0.28373665990066138</v>
      </c>
      <c r="AA219">
        <v>167.34688420435273</v>
      </c>
      <c r="AB219">
        <v>5.5231404321953654</v>
      </c>
      <c r="AC219">
        <v>1.2830913575134257</v>
      </c>
      <c r="AD219">
        <v>2.8254211142809762</v>
      </c>
      <c r="AE219">
        <v>1.2740371975886731</v>
      </c>
      <c r="AF219">
        <v>75.650000000000006</v>
      </c>
      <c r="AG219">
        <v>2.878278764409873E-2</v>
      </c>
      <c r="AH219">
        <v>18.685499999999998</v>
      </c>
      <c r="AI219">
        <v>2.5053749955843463</v>
      </c>
      <c r="AJ219">
        <v>8117.1480000001611</v>
      </c>
      <c r="AK219">
        <v>0.51078312559343542</v>
      </c>
      <c r="AL219">
        <v>20546874.471500002</v>
      </c>
      <c r="AM219">
        <v>2124.0195279999998</v>
      </c>
    </row>
    <row r="220" spans="1:39" ht="15" x14ac:dyDescent="0.25">
      <c r="A220" t="s">
        <v>393</v>
      </c>
      <c r="B220">
        <v>614707.6</v>
      </c>
      <c r="C220">
        <v>0.29907537770381531</v>
      </c>
      <c r="D220">
        <v>593118.35</v>
      </c>
      <c r="E220">
        <v>4.8381844612092259E-3</v>
      </c>
      <c r="F220">
        <v>0.70558822083852391</v>
      </c>
      <c r="G220">
        <v>37.421052631578945</v>
      </c>
      <c r="H220">
        <v>50.418500000000002</v>
      </c>
      <c r="I220">
        <v>0</v>
      </c>
      <c r="J220">
        <v>34.486499999999978</v>
      </c>
      <c r="K220">
        <v>9722.3814091611875</v>
      </c>
      <c r="L220">
        <v>1492.8049820000001</v>
      </c>
      <c r="M220">
        <v>1754.2099175499218</v>
      </c>
      <c r="N220">
        <v>0.38013150230094828</v>
      </c>
      <c r="O220">
        <v>0.13661371304962594</v>
      </c>
      <c r="P220">
        <v>4.3670708020185321E-3</v>
      </c>
      <c r="Q220">
        <v>8273.5932908023642</v>
      </c>
      <c r="R220">
        <v>93.676999999999992</v>
      </c>
      <c r="S220">
        <v>53415.363173457728</v>
      </c>
      <c r="T220">
        <v>12.235660834569853</v>
      </c>
      <c r="U220">
        <v>15.935661709918124</v>
      </c>
      <c r="V220">
        <v>12.4635</v>
      </c>
      <c r="W220">
        <v>119.77413904601434</v>
      </c>
      <c r="X220">
        <v>0.1157024308061471</v>
      </c>
      <c r="Y220">
        <v>0.15415233512156606</v>
      </c>
      <c r="Z220">
        <v>0.27715825341138389</v>
      </c>
      <c r="AA220">
        <v>167.31676475608117</v>
      </c>
      <c r="AB220">
        <v>5.4575578339064581</v>
      </c>
      <c r="AC220">
        <v>1.3291275799101014</v>
      </c>
      <c r="AD220">
        <v>2.6930764543404302</v>
      </c>
      <c r="AE220">
        <v>1.2113978742253313</v>
      </c>
      <c r="AF220">
        <v>82.3</v>
      </c>
      <c r="AG220">
        <v>4.1740490929909731E-2</v>
      </c>
      <c r="AH220">
        <v>14.899000000000001</v>
      </c>
      <c r="AI220">
        <v>2.4895176847404485</v>
      </c>
      <c r="AJ220">
        <v>6409.7080000001006</v>
      </c>
      <c r="AK220">
        <v>0.50559685230203766</v>
      </c>
      <c r="AL220">
        <v>14513619.404500002</v>
      </c>
      <c r="AM220">
        <v>1492.8049820000001</v>
      </c>
    </row>
    <row r="221" spans="1:39" ht="15" x14ac:dyDescent="0.25">
      <c r="A221" t="s">
        <v>394</v>
      </c>
      <c r="B221">
        <v>931632.1</v>
      </c>
      <c r="C221">
        <v>0.33468613142023113</v>
      </c>
      <c r="D221">
        <v>991822.89473684214</v>
      </c>
      <c r="E221">
        <v>5.3863335349722324E-3</v>
      </c>
      <c r="F221">
        <v>0.62675756335798172</v>
      </c>
      <c r="G221">
        <v>16.368421052631579</v>
      </c>
      <c r="H221">
        <v>42.023000000000003</v>
      </c>
      <c r="I221">
        <v>1.05</v>
      </c>
      <c r="J221">
        <v>8.3899999999999864</v>
      </c>
      <c r="K221">
        <v>10813.529063327656</v>
      </c>
      <c r="L221">
        <v>955.1888217999998</v>
      </c>
      <c r="M221">
        <v>1221.7079216897725</v>
      </c>
      <c r="N221">
        <v>0.65389627688794216</v>
      </c>
      <c r="O221">
        <v>0.16652691454266766</v>
      </c>
      <c r="P221">
        <v>4.7223283994255799E-3</v>
      </c>
      <c r="Q221">
        <v>8454.5265706501887</v>
      </c>
      <c r="R221">
        <v>69.093499999999992</v>
      </c>
      <c r="S221">
        <v>48314.446809395966</v>
      </c>
      <c r="T221">
        <v>11.741336015688884</v>
      </c>
      <c r="U221">
        <v>13.824582946297408</v>
      </c>
      <c r="V221">
        <v>8.0650000000000013</v>
      </c>
      <c r="W221">
        <v>118.43630772473651</v>
      </c>
      <c r="X221">
        <v>0.11576001890081353</v>
      </c>
      <c r="Y221">
        <v>0.17485889834630269</v>
      </c>
      <c r="Z221">
        <v>0.29923714729647483</v>
      </c>
      <c r="AA221">
        <v>206.01026258785308</v>
      </c>
      <c r="AB221">
        <v>5.71671246430635</v>
      </c>
      <c r="AC221">
        <v>1.3942644351243303</v>
      </c>
      <c r="AD221">
        <v>2.5152169950304573</v>
      </c>
      <c r="AE221">
        <v>1.1954516801383721</v>
      </c>
      <c r="AF221">
        <v>43.05</v>
      </c>
      <c r="AG221">
        <v>1.9361700695894383E-2</v>
      </c>
      <c r="AH221">
        <v>23.584000000000003</v>
      </c>
      <c r="AI221">
        <v>2.2342656762173041</v>
      </c>
      <c r="AJ221">
        <v>-3521.5249999999651</v>
      </c>
      <c r="AK221">
        <v>0.62216785227644911</v>
      </c>
      <c r="AL221">
        <v>10328962.0855</v>
      </c>
      <c r="AM221">
        <v>955.1888217999998</v>
      </c>
    </row>
    <row r="222" spans="1:39" ht="15" x14ac:dyDescent="0.25">
      <c r="A222" t="s">
        <v>395</v>
      </c>
      <c r="B222">
        <v>810516.7</v>
      </c>
      <c r="C222">
        <v>0.38698581124965287</v>
      </c>
      <c r="D222">
        <v>922485.4</v>
      </c>
      <c r="E222">
        <v>6.8198105087478944E-3</v>
      </c>
      <c r="F222">
        <v>0.72190140339778985</v>
      </c>
      <c r="G222">
        <v>32.65</v>
      </c>
      <c r="H222">
        <v>35.125999999999998</v>
      </c>
      <c r="I222">
        <v>0</v>
      </c>
      <c r="J222">
        <v>35.527999999999999</v>
      </c>
      <c r="K222">
        <v>11106.8568550857</v>
      </c>
      <c r="L222">
        <v>1573.2216198500003</v>
      </c>
      <c r="M222">
        <v>1811.3792196569095</v>
      </c>
      <c r="N222">
        <v>0.23137614463034553</v>
      </c>
      <c r="O222">
        <v>0.109746735470405</v>
      </c>
      <c r="P222">
        <v>1.3074937243718558E-2</v>
      </c>
      <c r="Q222">
        <v>9646.5428902897747</v>
      </c>
      <c r="R222">
        <v>98.120500000000021</v>
      </c>
      <c r="S222">
        <v>60780.329571802024</v>
      </c>
      <c r="T222">
        <v>12.805682808383571</v>
      </c>
      <c r="U222">
        <v>16.033567091994026</v>
      </c>
      <c r="V222">
        <v>12.025</v>
      </c>
      <c r="W222">
        <v>130.82924073596675</v>
      </c>
      <c r="X222">
        <v>0.1176967612111991</v>
      </c>
      <c r="Y222">
        <v>0.13860974559534481</v>
      </c>
      <c r="Z222">
        <v>0.26652529943516357</v>
      </c>
      <c r="AA222">
        <v>183.79435316148857</v>
      </c>
      <c r="AB222">
        <v>5.8689928834330356</v>
      </c>
      <c r="AC222">
        <v>1.2568742076972361</v>
      </c>
      <c r="AD222">
        <v>2.8023134938098573</v>
      </c>
      <c r="AE222">
        <v>1.0723723549898012</v>
      </c>
      <c r="AF222">
        <v>44.85</v>
      </c>
      <c r="AG222">
        <v>7.147731610486896E-2</v>
      </c>
      <c r="AH222">
        <v>49.314499999999988</v>
      </c>
      <c r="AI222">
        <v>2.7590016101609591</v>
      </c>
      <c r="AJ222">
        <v>12217.333333333489</v>
      </c>
      <c r="AK222">
        <v>0.36551465368902242</v>
      </c>
      <c r="AL222">
        <v>17473547.333000001</v>
      </c>
      <c r="AM222">
        <v>1573.2216198500003</v>
      </c>
    </row>
    <row r="223" spans="1:39" ht="15" x14ac:dyDescent="0.25">
      <c r="A223" t="s">
        <v>396</v>
      </c>
      <c r="B223">
        <v>853208.8</v>
      </c>
      <c r="C223">
        <v>0.32448074594558685</v>
      </c>
      <c r="D223">
        <v>812445.75</v>
      </c>
      <c r="E223">
        <v>2.783804663784523E-3</v>
      </c>
      <c r="F223">
        <v>0.66564039122571084</v>
      </c>
      <c r="G223">
        <v>29.555555555555557</v>
      </c>
      <c r="H223">
        <v>28.972000000000001</v>
      </c>
      <c r="I223">
        <v>0</v>
      </c>
      <c r="J223">
        <v>70.6845</v>
      </c>
      <c r="K223">
        <v>9763.570815545716</v>
      </c>
      <c r="L223">
        <v>1113.9497207500001</v>
      </c>
      <c r="M223">
        <v>1310.7059208137275</v>
      </c>
      <c r="N223">
        <v>0.36753424748322522</v>
      </c>
      <c r="O223">
        <v>0.12784316311342819</v>
      </c>
      <c r="P223">
        <v>1.8186536270559952E-3</v>
      </c>
      <c r="Q223">
        <v>8297.9155055222127</v>
      </c>
      <c r="R223">
        <v>71.016499999999994</v>
      </c>
      <c r="S223">
        <v>51372.324516133573</v>
      </c>
      <c r="T223">
        <v>12.869544401653135</v>
      </c>
      <c r="U223">
        <v>15.685787397999054</v>
      </c>
      <c r="V223">
        <v>9.7835000000000001</v>
      </c>
      <c r="W223">
        <v>113.86004198395257</v>
      </c>
      <c r="X223">
        <v>0.11526680362107583</v>
      </c>
      <c r="Y223">
        <v>0.16463105851031323</v>
      </c>
      <c r="Z223">
        <v>0.28738512945200589</v>
      </c>
      <c r="AA223">
        <v>177.17280800350704</v>
      </c>
      <c r="AB223">
        <v>6.066557379956385</v>
      </c>
      <c r="AC223">
        <v>1.4528676500393187</v>
      </c>
      <c r="AD223">
        <v>2.7389199494734542</v>
      </c>
      <c r="AE223">
        <v>1.3625182621785121</v>
      </c>
      <c r="AF223">
        <v>87.736842105263165</v>
      </c>
      <c r="AG223">
        <v>1.4158760976098713E-2</v>
      </c>
      <c r="AH223">
        <v>9.0752631578947369</v>
      </c>
      <c r="AI223">
        <v>2.9073380116175613</v>
      </c>
      <c r="AJ223">
        <v>12886.636500000022</v>
      </c>
      <c r="AK223">
        <v>0.50341091164050589</v>
      </c>
      <c r="AL223">
        <v>10876126.9835</v>
      </c>
      <c r="AM223">
        <v>1113.9497207500001</v>
      </c>
    </row>
    <row r="224" spans="1:39" ht="15" x14ac:dyDescent="0.25">
      <c r="A224" t="s">
        <v>397</v>
      </c>
      <c r="B224">
        <v>982727.1</v>
      </c>
      <c r="C224">
        <v>0.29026862505462114</v>
      </c>
      <c r="D224">
        <v>940935.5</v>
      </c>
      <c r="E224">
        <v>6.7238237024721563E-3</v>
      </c>
      <c r="F224">
        <v>0.70030999212469636</v>
      </c>
      <c r="G224">
        <v>39.263157894736842</v>
      </c>
      <c r="H224">
        <v>60.434000000000005</v>
      </c>
      <c r="I224">
        <v>0.05</v>
      </c>
      <c r="J224">
        <v>-30.057000000000016</v>
      </c>
      <c r="K224">
        <v>9992.8193116447565</v>
      </c>
      <c r="L224">
        <v>1880.85582215</v>
      </c>
      <c r="M224">
        <v>2300.3443800497712</v>
      </c>
      <c r="N224">
        <v>0.49306803013742101</v>
      </c>
      <c r="O224">
        <v>0.15239348775407671</v>
      </c>
      <c r="P224">
        <v>5.8890083543663811E-3</v>
      </c>
      <c r="Q224">
        <v>8170.5385267545626</v>
      </c>
      <c r="R224">
        <v>117.07550000000001</v>
      </c>
      <c r="S224">
        <v>52890.057898535553</v>
      </c>
      <c r="T224">
        <v>12.813099239379715</v>
      </c>
      <c r="U224">
        <v>16.06532384785886</v>
      </c>
      <c r="V224">
        <v>13.1975</v>
      </c>
      <c r="W224">
        <v>142.51606911536277</v>
      </c>
      <c r="X224">
        <v>0.1126988135498438</v>
      </c>
      <c r="Y224">
        <v>0.17091683999685145</v>
      </c>
      <c r="Z224">
        <v>0.30195452092328134</v>
      </c>
      <c r="AA224">
        <v>168.58950391930227</v>
      </c>
      <c r="AB224">
        <v>5.585440433715644</v>
      </c>
      <c r="AC224">
        <v>1.3638673693216699</v>
      </c>
      <c r="AD224">
        <v>2.9635627957831239</v>
      </c>
      <c r="AE224">
        <v>1.131572985863968</v>
      </c>
      <c r="AF224">
        <v>66.95</v>
      </c>
      <c r="AG224">
        <v>3.5259373925956128E-2</v>
      </c>
      <c r="AH224">
        <v>17.844999999999999</v>
      </c>
      <c r="AI224">
        <v>3.3148050392518722</v>
      </c>
      <c r="AJ224">
        <v>3316.9695000000065</v>
      </c>
      <c r="AK224">
        <v>0.50289577399038421</v>
      </c>
      <c r="AL224">
        <v>18795052.382000003</v>
      </c>
      <c r="AM224">
        <v>1880.85582215</v>
      </c>
    </row>
    <row r="225" spans="1:39" ht="15" x14ac:dyDescent="0.25">
      <c r="A225" t="s">
        <v>398</v>
      </c>
      <c r="B225">
        <v>1272897.6000000001</v>
      </c>
      <c r="C225">
        <v>0.32941664048056801</v>
      </c>
      <c r="D225">
        <v>1313660.7</v>
      </c>
      <c r="E225">
        <v>1.2407878863148023E-3</v>
      </c>
      <c r="F225">
        <v>0.70239737997706797</v>
      </c>
      <c r="G225">
        <v>45.222222222222221</v>
      </c>
      <c r="H225">
        <v>86.236499999999992</v>
      </c>
      <c r="I225">
        <v>0.05</v>
      </c>
      <c r="J225">
        <v>-52.785499999999985</v>
      </c>
      <c r="K225">
        <v>9994.1660994498616</v>
      </c>
      <c r="L225">
        <v>2367.0822602000003</v>
      </c>
      <c r="M225">
        <v>2902.4099730274429</v>
      </c>
      <c r="N225">
        <v>0.54156820504484127</v>
      </c>
      <c r="O225">
        <v>0.14060990629530462</v>
      </c>
      <c r="P225">
        <v>1.67403580206173E-2</v>
      </c>
      <c r="Q225">
        <v>8150.8172516454852</v>
      </c>
      <c r="R225">
        <v>142.50550000000001</v>
      </c>
      <c r="S225">
        <v>55545.208800712964</v>
      </c>
      <c r="T225">
        <v>11.764107350242623</v>
      </c>
      <c r="U225">
        <v>16.610462474781681</v>
      </c>
      <c r="V225">
        <v>18.690000000000001</v>
      </c>
      <c r="W225">
        <v>126.64966614232212</v>
      </c>
      <c r="X225">
        <v>0.11271576626945509</v>
      </c>
      <c r="Y225">
        <v>0.15880322327714883</v>
      </c>
      <c r="Z225">
        <v>0.27639547146735222</v>
      </c>
      <c r="AA225">
        <v>170.75769051044657</v>
      </c>
      <c r="AB225">
        <v>5.3054837400033392</v>
      </c>
      <c r="AC225">
        <v>1.2306463040963884</v>
      </c>
      <c r="AD225">
        <v>2.9680485134123789</v>
      </c>
      <c r="AE225">
        <v>1.2765405642296774</v>
      </c>
      <c r="AF225">
        <v>62.85</v>
      </c>
      <c r="AG225">
        <v>3.0307502839903251E-2</v>
      </c>
      <c r="AH225">
        <v>23.065999999999999</v>
      </c>
      <c r="AI225">
        <v>2.5672687301189558</v>
      </c>
      <c r="AJ225">
        <v>23445.83600000001</v>
      </c>
      <c r="AK225">
        <v>0.57534004843040565</v>
      </c>
      <c r="AL225">
        <v>23657013.2795</v>
      </c>
      <c r="AM225">
        <v>2367.0822602000003</v>
      </c>
    </row>
    <row r="226" spans="1:39" ht="15" x14ac:dyDescent="0.25">
      <c r="A226" t="s">
        <v>399</v>
      </c>
      <c r="B226">
        <v>918481.25</v>
      </c>
      <c r="C226">
        <v>0.33479701669306278</v>
      </c>
      <c r="D226">
        <v>944285.95</v>
      </c>
      <c r="E226">
        <v>4.4196266662584029E-3</v>
      </c>
      <c r="F226">
        <v>0.64332644564548702</v>
      </c>
      <c r="G226">
        <v>19.45</v>
      </c>
      <c r="H226">
        <v>100.47450000000001</v>
      </c>
      <c r="I226">
        <v>17.18</v>
      </c>
      <c r="J226">
        <v>-54.710499999999982</v>
      </c>
      <c r="K226">
        <v>11340.546937919122</v>
      </c>
      <c r="L226">
        <v>1266.4176221500002</v>
      </c>
      <c r="M226">
        <v>1634.7641501778858</v>
      </c>
      <c r="N226">
        <v>0.68543762430145994</v>
      </c>
      <c r="O226">
        <v>0.15898723938172735</v>
      </c>
      <c r="P226">
        <v>2.114167027662282E-2</v>
      </c>
      <c r="Q226">
        <v>8785.2847063212266</v>
      </c>
      <c r="R226">
        <v>81.970500000000001</v>
      </c>
      <c r="S226">
        <v>55595.055013693942</v>
      </c>
      <c r="T226">
        <v>12.011638333302834</v>
      </c>
      <c r="U226">
        <v>15.449675458244123</v>
      </c>
      <c r="V226">
        <v>12.159000000000001</v>
      </c>
      <c r="W226">
        <v>104.15475138991692</v>
      </c>
      <c r="X226">
        <v>0.11356586654945591</v>
      </c>
      <c r="Y226">
        <v>0.15666178186362203</v>
      </c>
      <c r="Z226">
        <v>0.27812189060691384</v>
      </c>
      <c r="AA226">
        <v>197.78522946858695</v>
      </c>
      <c r="AB226">
        <v>5.9313051469047071</v>
      </c>
      <c r="AC226">
        <v>1.3115914267360855</v>
      </c>
      <c r="AD226">
        <v>2.7872203923926464</v>
      </c>
      <c r="AE226">
        <v>1.0264411922547978</v>
      </c>
      <c r="AF226">
        <v>26.2</v>
      </c>
      <c r="AG226">
        <v>9.4881187689373273E-2</v>
      </c>
      <c r="AH226">
        <v>39.949999999999996</v>
      </c>
      <c r="AI226">
        <v>2.7483716049227116</v>
      </c>
      <c r="AJ226">
        <v>12443.625263157999</v>
      </c>
      <c r="AK226">
        <v>0.67291103186177248</v>
      </c>
      <c r="AL226">
        <v>15117756.302105263</v>
      </c>
      <c r="AM226">
        <v>1266.4176221500002</v>
      </c>
    </row>
    <row r="227" spans="1:39" ht="15" x14ac:dyDescent="0.25">
      <c r="A227" t="s">
        <v>400</v>
      </c>
      <c r="B227">
        <v>1357257</v>
      </c>
      <c r="C227">
        <v>0.26260345357099601</v>
      </c>
      <c r="D227">
        <v>1253902.3</v>
      </c>
      <c r="E227">
        <v>2.7131127754009541E-3</v>
      </c>
      <c r="F227">
        <v>0.73814476677526253</v>
      </c>
      <c r="G227">
        <v>58.94736842105263</v>
      </c>
      <c r="H227">
        <v>85.660499999999999</v>
      </c>
      <c r="I227">
        <v>0</v>
      </c>
      <c r="J227">
        <v>56.4375</v>
      </c>
      <c r="K227">
        <v>10354.3804284405</v>
      </c>
      <c r="L227">
        <v>2870.9766506499996</v>
      </c>
      <c r="M227">
        <v>3422.1770882148144</v>
      </c>
      <c r="N227">
        <v>0.35068733732893775</v>
      </c>
      <c r="O227">
        <v>0.13012257547111028</v>
      </c>
      <c r="P227">
        <v>1.6739682570779256E-2</v>
      </c>
      <c r="Q227">
        <v>8686.6294980389976</v>
      </c>
      <c r="R227">
        <v>175.4545</v>
      </c>
      <c r="S227">
        <v>60258.654609029698</v>
      </c>
      <c r="T227">
        <v>11.843526384333261</v>
      </c>
      <c r="U227">
        <v>16.363083595177095</v>
      </c>
      <c r="V227">
        <v>19.690000000000001</v>
      </c>
      <c r="W227">
        <v>145.80887001777549</v>
      </c>
      <c r="X227">
        <v>0.11695306503127496</v>
      </c>
      <c r="Y227">
        <v>0.15672008946474023</v>
      </c>
      <c r="Z227">
        <v>0.27941577237487891</v>
      </c>
      <c r="AA227">
        <v>161.48745058411856</v>
      </c>
      <c r="AB227">
        <v>5.6738972151517597</v>
      </c>
      <c r="AC227">
        <v>1.0946436076697053</v>
      </c>
      <c r="AD227">
        <v>2.9915699591934635</v>
      </c>
      <c r="AE227">
        <v>1.0856640567891505</v>
      </c>
      <c r="AF227">
        <v>39.950000000000003</v>
      </c>
      <c r="AG227">
        <v>5.8469369690149417E-2</v>
      </c>
      <c r="AH227">
        <v>51.168499999999995</v>
      </c>
      <c r="AI227">
        <v>3.7549309438652427</v>
      </c>
      <c r="AJ227">
        <v>29033.849500000128</v>
      </c>
      <c r="AK227">
        <v>0.4545766293826925</v>
      </c>
      <c r="AL227">
        <v>29727184.441999994</v>
      </c>
      <c r="AM227">
        <v>2870.9766506499996</v>
      </c>
    </row>
    <row r="228" spans="1:39" ht="15" x14ac:dyDescent="0.25">
      <c r="A228" t="s">
        <v>401</v>
      </c>
      <c r="B228">
        <v>920486.55</v>
      </c>
      <c r="C228">
        <v>0.40790703334064493</v>
      </c>
      <c r="D228">
        <v>889416.65</v>
      </c>
      <c r="E228">
        <v>1.2599649485166946E-3</v>
      </c>
      <c r="F228">
        <v>0.6449238023391124</v>
      </c>
      <c r="G228">
        <v>29.315789473684209</v>
      </c>
      <c r="H228">
        <v>25.933</v>
      </c>
      <c r="I228">
        <v>0</v>
      </c>
      <c r="J228">
        <v>13.898500000000013</v>
      </c>
      <c r="K228">
        <v>9969.7686197263101</v>
      </c>
      <c r="L228">
        <v>930.47000320000006</v>
      </c>
      <c r="M228">
        <v>1107.6880779576838</v>
      </c>
      <c r="N228">
        <v>0.38726283572899606</v>
      </c>
      <c r="O228">
        <v>0.14261003019296478</v>
      </c>
      <c r="P228">
        <v>1.4939099006088198E-3</v>
      </c>
      <c r="Q228">
        <v>8374.7138062583581</v>
      </c>
      <c r="R228">
        <v>62.005999999999993</v>
      </c>
      <c r="S228">
        <v>50191.468088007605</v>
      </c>
      <c r="T228">
        <v>12.293165177563461</v>
      </c>
      <c r="U228">
        <v>15.006128490791211</v>
      </c>
      <c r="V228">
        <v>7.9894999999999996</v>
      </c>
      <c r="W228">
        <v>116.46160625821388</v>
      </c>
      <c r="X228">
        <v>0.12057913074758722</v>
      </c>
      <c r="Y228">
        <v>0.16511359290475577</v>
      </c>
      <c r="Z228">
        <v>0.29137871413556449</v>
      </c>
      <c r="AA228">
        <v>179.83755459554831</v>
      </c>
      <c r="AB228">
        <v>5.7818159310048278</v>
      </c>
      <c r="AC228">
        <v>1.4883861176590811</v>
      </c>
      <c r="AD228">
        <v>2.84573535954706</v>
      </c>
      <c r="AE228">
        <v>1.314500476949128</v>
      </c>
      <c r="AF228">
        <v>95.45</v>
      </c>
      <c r="AG228">
        <v>3.3979525215654525E-2</v>
      </c>
      <c r="AH228">
        <v>5.4734999999999996</v>
      </c>
      <c r="AI228">
        <v>2.2020998561420155</v>
      </c>
      <c r="AJ228">
        <v>10677.982499999984</v>
      </c>
      <c r="AK228">
        <v>0.54113960142188344</v>
      </c>
      <c r="AL228">
        <v>9276570.6394999996</v>
      </c>
      <c r="AM228">
        <v>930.47000320000006</v>
      </c>
    </row>
    <row r="229" spans="1:39" ht="15" x14ac:dyDescent="0.25">
      <c r="A229" t="s">
        <v>402</v>
      </c>
      <c r="B229">
        <v>885497.78947368416</v>
      </c>
      <c r="C229">
        <v>0.31513316636713717</v>
      </c>
      <c r="D229">
        <v>842635.95</v>
      </c>
      <c r="E229">
        <v>1.3128267734713026E-3</v>
      </c>
      <c r="F229">
        <v>0.66629272557890251</v>
      </c>
      <c r="G229">
        <v>33.684210526315788</v>
      </c>
      <c r="H229">
        <v>27.9895</v>
      </c>
      <c r="I229">
        <v>0</v>
      </c>
      <c r="J229">
        <v>53.120499999999979</v>
      </c>
      <c r="K229">
        <v>10075.038564622782</v>
      </c>
      <c r="L229">
        <v>959.01433965000001</v>
      </c>
      <c r="M229">
        <v>1106.6749471858161</v>
      </c>
      <c r="N229">
        <v>0.32942104105064524</v>
      </c>
      <c r="O229">
        <v>0.12262730080023576</v>
      </c>
      <c r="P229">
        <v>1.7609579233365117E-3</v>
      </c>
      <c r="Q229">
        <v>8730.7537597828014</v>
      </c>
      <c r="R229">
        <v>62.132000000000005</v>
      </c>
      <c r="S229">
        <v>51152.250260413297</v>
      </c>
      <c r="T229">
        <v>13.310371467198863</v>
      </c>
      <c r="U229">
        <v>15.435111370147423</v>
      </c>
      <c r="V229">
        <v>7.2934999999999999</v>
      </c>
      <c r="W229">
        <v>131.48890651264824</v>
      </c>
      <c r="X229">
        <v>0.11866726221844429</v>
      </c>
      <c r="Y229">
        <v>0.15795030693206188</v>
      </c>
      <c r="Z229">
        <v>0.28546813492813494</v>
      </c>
      <c r="AA229">
        <v>185.14154862877186</v>
      </c>
      <c r="AB229">
        <v>5.2124182020732919</v>
      </c>
      <c r="AC229">
        <v>1.1212196133670211</v>
      </c>
      <c r="AD229">
        <v>2.6107015241611817</v>
      </c>
      <c r="AE229">
        <v>1.3309142386593533</v>
      </c>
      <c r="AF229">
        <v>77</v>
      </c>
      <c r="AG229">
        <v>2.8839802919612335E-2</v>
      </c>
      <c r="AH229">
        <v>8.8840000000000003</v>
      </c>
      <c r="AI229">
        <v>3.038423156970758</v>
      </c>
      <c r="AJ229">
        <v>-21190.500499999907</v>
      </c>
      <c r="AK229">
        <v>0.41698078852658121</v>
      </c>
      <c r="AL229">
        <v>9662106.4559999984</v>
      </c>
      <c r="AM229">
        <v>959.01433965000001</v>
      </c>
    </row>
    <row r="230" spans="1:39" ht="15" x14ac:dyDescent="0.25">
      <c r="A230" t="s">
        <v>403</v>
      </c>
      <c r="B230">
        <v>848139.65</v>
      </c>
      <c r="C230">
        <v>0.39347642035979935</v>
      </c>
      <c r="D230">
        <v>797905.85</v>
      </c>
      <c r="E230">
        <v>9.7834155066982677E-4</v>
      </c>
      <c r="F230">
        <v>0.66138050990639163</v>
      </c>
      <c r="G230">
        <v>27.55</v>
      </c>
      <c r="H230">
        <v>28.8385</v>
      </c>
      <c r="I230">
        <v>0</v>
      </c>
      <c r="J230">
        <v>69.241000000000014</v>
      </c>
      <c r="K230">
        <v>9864.4387686041555</v>
      </c>
      <c r="L230">
        <v>1033.2778410000001</v>
      </c>
      <c r="M230">
        <v>1232.5070194011641</v>
      </c>
      <c r="N230">
        <v>0.44457138043861327</v>
      </c>
      <c r="O230">
        <v>0.13421269342792383</v>
      </c>
      <c r="P230">
        <v>1.8725973530288838E-3</v>
      </c>
      <c r="Q230">
        <v>8269.8969117857905</v>
      </c>
      <c r="R230">
        <v>65.885500000000008</v>
      </c>
      <c r="S230">
        <v>50104.190117704224</v>
      </c>
      <c r="T230">
        <v>13.054465701861567</v>
      </c>
      <c r="U230">
        <v>15.682932375105302</v>
      </c>
      <c r="V230">
        <v>8.8490000000000002</v>
      </c>
      <c r="W230">
        <v>116.76775240140131</v>
      </c>
      <c r="X230">
        <v>0.11630109819552659</v>
      </c>
      <c r="Y230">
        <v>0.16964860475053883</v>
      </c>
      <c r="Z230">
        <v>0.29473375794861401</v>
      </c>
      <c r="AA230">
        <v>181.7354854123887</v>
      </c>
      <c r="AB230">
        <v>6.0962557416595997</v>
      </c>
      <c r="AC230">
        <v>1.4209110130962157</v>
      </c>
      <c r="AD230">
        <v>2.8235078607916302</v>
      </c>
      <c r="AE230">
        <v>1.439823660470323</v>
      </c>
      <c r="AF230">
        <v>92.7</v>
      </c>
      <c r="AG230">
        <v>1.3055589080414435E-2</v>
      </c>
      <c r="AH230">
        <v>7.9650000000000007</v>
      </c>
      <c r="AI230">
        <v>2.8075688798919556</v>
      </c>
      <c r="AJ230">
        <v>-6360.3325000000186</v>
      </c>
      <c r="AK230">
        <v>0.53029138107040208</v>
      </c>
      <c r="AL230">
        <v>10192705.9935</v>
      </c>
      <c r="AM230">
        <v>1033.2778410000001</v>
      </c>
    </row>
    <row r="231" spans="1:39" ht="15" x14ac:dyDescent="0.25">
      <c r="A231" t="s">
        <v>404</v>
      </c>
      <c r="B231">
        <v>1054321.2</v>
      </c>
      <c r="C231">
        <v>0.29854760093461874</v>
      </c>
      <c r="D231">
        <v>1045396.8</v>
      </c>
      <c r="E231">
        <v>1.897414157581183E-3</v>
      </c>
      <c r="F231">
        <v>0.70005076240270458</v>
      </c>
      <c r="G231">
        <v>40.299999999999997</v>
      </c>
      <c r="H231">
        <v>65.897999999999996</v>
      </c>
      <c r="I231">
        <v>0.05</v>
      </c>
      <c r="J231">
        <v>-65.619500000000016</v>
      </c>
      <c r="K231">
        <v>9717.9777128287151</v>
      </c>
      <c r="L231">
        <v>1930.6475348500001</v>
      </c>
      <c r="M231">
        <v>2347.8796030199801</v>
      </c>
      <c r="N231">
        <v>0.4865361713592018</v>
      </c>
      <c r="O231">
        <v>0.15210017066777287</v>
      </c>
      <c r="P231">
        <v>6.402405916603706E-3</v>
      </c>
      <c r="Q231">
        <v>7991.0356948743156</v>
      </c>
      <c r="R231">
        <v>120.77550000000001</v>
      </c>
      <c r="S231">
        <v>52102.612301335947</v>
      </c>
      <c r="T231">
        <v>12.778667858961461</v>
      </c>
      <c r="U231">
        <v>15.985423656701895</v>
      </c>
      <c r="V231">
        <v>13.602500000000001</v>
      </c>
      <c r="W231">
        <v>141.93328688476382</v>
      </c>
      <c r="X231">
        <v>0.11284660475168516</v>
      </c>
      <c r="Y231">
        <v>0.17135466094070634</v>
      </c>
      <c r="Z231">
        <v>0.29009560415206531</v>
      </c>
      <c r="AA231">
        <v>178.07357054777532</v>
      </c>
      <c r="AB231">
        <v>5.2199575418422421</v>
      </c>
      <c r="AC231">
        <v>1.3163102444376382</v>
      </c>
      <c r="AD231">
        <v>2.6070476324275966</v>
      </c>
      <c r="AE231">
        <v>1.1841787593263386</v>
      </c>
      <c r="AF231">
        <v>81.45</v>
      </c>
      <c r="AG231">
        <v>3.9114375883127384E-2</v>
      </c>
      <c r="AH231">
        <v>14.8375</v>
      </c>
      <c r="AI231">
        <v>2.1205967831522234</v>
      </c>
      <c r="AJ231">
        <v>13537.912000000128</v>
      </c>
      <c r="AK231">
        <v>0.52722322632613827</v>
      </c>
      <c r="AL231">
        <v>18761989.715</v>
      </c>
      <c r="AM231">
        <v>1930.6475348500001</v>
      </c>
    </row>
    <row r="232" spans="1:39" ht="15" x14ac:dyDescent="0.25">
      <c r="A232" t="s">
        <v>405</v>
      </c>
      <c r="B232">
        <v>492682.89473684208</v>
      </c>
      <c r="C232">
        <v>0.37294569265074962</v>
      </c>
      <c r="D232">
        <v>481251.73684210528</v>
      </c>
      <c r="E232">
        <v>2.0835917516471925E-3</v>
      </c>
      <c r="F232">
        <v>0.67806553375731526</v>
      </c>
      <c r="G232">
        <v>29.263157894736842</v>
      </c>
      <c r="H232">
        <v>37.594499999999996</v>
      </c>
      <c r="I232">
        <v>0</v>
      </c>
      <c r="J232">
        <v>17.839500000000015</v>
      </c>
      <c r="K232">
        <v>10167.438610757012</v>
      </c>
      <c r="L232">
        <v>1091.86550625</v>
      </c>
      <c r="M232">
        <v>1316.66243073346</v>
      </c>
      <c r="N232">
        <v>0.45825153788257605</v>
      </c>
      <c r="O232">
        <v>0.14508771079698166</v>
      </c>
      <c r="P232">
        <v>1.5368143241039399E-3</v>
      </c>
      <c r="Q232">
        <v>8431.5275099144546</v>
      </c>
      <c r="R232">
        <v>71.977000000000004</v>
      </c>
      <c r="S232">
        <v>50501.651948052866</v>
      </c>
      <c r="T232">
        <v>12.183753143365244</v>
      </c>
      <c r="U232">
        <v>15.16964455659447</v>
      </c>
      <c r="V232">
        <v>10.46</v>
      </c>
      <c r="W232">
        <v>104.38484763384319</v>
      </c>
      <c r="X232">
        <v>0.11939448441046147</v>
      </c>
      <c r="Y232">
        <v>0.17458794467886049</v>
      </c>
      <c r="Z232">
        <v>0.29974977263806685</v>
      </c>
      <c r="AA232">
        <v>184.40902185062501</v>
      </c>
      <c r="AB232">
        <v>5.3355927431781049</v>
      </c>
      <c r="AC232">
        <v>1.3678906962185469</v>
      </c>
      <c r="AD232">
        <v>2.6270464393194231</v>
      </c>
      <c r="AE232">
        <v>1.4230934430178128</v>
      </c>
      <c r="AF232">
        <v>94.55</v>
      </c>
      <c r="AG232">
        <v>2.9553866136410034E-2</v>
      </c>
      <c r="AH232">
        <v>7.4159999999999995</v>
      </c>
      <c r="AI232">
        <v>2.5119716867681934</v>
      </c>
      <c r="AJ232">
        <v>9154.9585000000079</v>
      </c>
      <c r="AK232">
        <v>0.56569085642669859</v>
      </c>
      <c r="AL232">
        <v>11101475.505999999</v>
      </c>
      <c r="AM232">
        <v>1091.86550625</v>
      </c>
    </row>
    <row r="233" spans="1:39" ht="15" x14ac:dyDescent="0.25">
      <c r="A233" t="s">
        <v>406</v>
      </c>
      <c r="B233">
        <v>986122.7</v>
      </c>
      <c r="C233">
        <v>0.30404825455135392</v>
      </c>
      <c r="D233">
        <v>978877.15</v>
      </c>
      <c r="E233">
        <v>3.8932408154638016E-3</v>
      </c>
      <c r="F233">
        <v>0.68344411924318327</v>
      </c>
      <c r="G233">
        <v>50.4</v>
      </c>
      <c r="H233">
        <v>45.50500000000001</v>
      </c>
      <c r="I233">
        <v>0</v>
      </c>
      <c r="J233">
        <v>11.331999999999994</v>
      </c>
      <c r="K233">
        <v>9851.0219688180841</v>
      </c>
      <c r="L233">
        <v>1650.6470722500003</v>
      </c>
      <c r="M233">
        <v>1970.8011222977427</v>
      </c>
      <c r="N233">
        <v>0.4284524349508475</v>
      </c>
      <c r="O233">
        <v>0.13530861054722962</v>
      </c>
      <c r="P233">
        <v>2.4101736324392527E-3</v>
      </c>
      <c r="Q233">
        <v>8250.7364074067173</v>
      </c>
      <c r="R233">
        <v>102.14250000000001</v>
      </c>
      <c r="S233">
        <v>52177.701872384161</v>
      </c>
      <c r="T233">
        <v>13.487529676677191</v>
      </c>
      <c r="U233">
        <v>16.16023763125046</v>
      </c>
      <c r="V233">
        <v>12.343</v>
      </c>
      <c r="W233">
        <v>133.73143257311838</v>
      </c>
      <c r="X233">
        <v>0.12043133418074921</v>
      </c>
      <c r="Y233">
        <v>0.1585649912499866</v>
      </c>
      <c r="Z233">
        <v>0.28810079672889966</v>
      </c>
      <c r="AA233">
        <v>168.82654971188978</v>
      </c>
      <c r="AB233">
        <v>5.6925163341055045</v>
      </c>
      <c r="AC233">
        <v>1.2823711083651612</v>
      </c>
      <c r="AD233">
        <v>2.8774978868606054</v>
      </c>
      <c r="AE233">
        <v>1.3156818783500959</v>
      </c>
      <c r="AF233">
        <v>108.15</v>
      </c>
      <c r="AG233">
        <v>2.816908228896255E-2</v>
      </c>
      <c r="AH233">
        <v>10.013</v>
      </c>
      <c r="AI233">
        <v>2.9155326462038511</v>
      </c>
      <c r="AJ233">
        <v>21333.490500000073</v>
      </c>
      <c r="AK233">
        <v>0.56257129841867481</v>
      </c>
      <c r="AL233">
        <v>16260560.571499998</v>
      </c>
      <c r="AM233">
        <v>1650.6470722500003</v>
      </c>
    </row>
    <row r="234" spans="1:39" ht="15" x14ac:dyDescent="0.25">
      <c r="A234" t="s">
        <v>407</v>
      </c>
      <c r="B234">
        <v>901910.47368421056</v>
      </c>
      <c r="C234">
        <v>0.35077467687849356</v>
      </c>
      <c r="D234">
        <v>776406.36842105258</v>
      </c>
      <c r="E234">
        <v>2.1898648314538716E-3</v>
      </c>
      <c r="F234">
        <v>0.65759991470849666</v>
      </c>
      <c r="G234">
        <v>34.789473684210527</v>
      </c>
      <c r="H234">
        <v>47.241</v>
      </c>
      <c r="I234">
        <v>0</v>
      </c>
      <c r="J234">
        <v>0.32550000000000523</v>
      </c>
      <c r="K234">
        <v>10189.850288459318</v>
      </c>
      <c r="L234">
        <v>1308.9733838</v>
      </c>
      <c r="M234">
        <v>1609.4827417223676</v>
      </c>
      <c r="N234">
        <v>0.5431054753276946</v>
      </c>
      <c r="O234">
        <v>0.14819108952152554</v>
      </c>
      <c r="P234">
        <v>1.3846391931502621E-3</v>
      </c>
      <c r="Q234">
        <v>8287.2853909736532</v>
      </c>
      <c r="R234">
        <v>85.207999999999998</v>
      </c>
      <c r="S234">
        <v>49437.884811285323</v>
      </c>
      <c r="T234">
        <v>13.144892498356961</v>
      </c>
      <c r="U234">
        <v>15.362094918317528</v>
      </c>
      <c r="V234">
        <v>10.733500000000001</v>
      </c>
      <c r="W234">
        <v>121.952148302045</v>
      </c>
      <c r="X234">
        <v>0.11893120990164022</v>
      </c>
      <c r="Y234">
        <v>0.17906385145667325</v>
      </c>
      <c r="Z234">
        <v>0.30357047667964743</v>
      </c>
      <c r="AA234">
        <v>191.93545347014259</v>
      </c>
      <c r="AB234">
        <v>5.5435407067550173</v>
      </c>
      <c r="AC234">
        <v>1.3364453562831158</v>
      </c>
      <c r="AD234">
        <v>2.5548505881266554</v>
      </c>
      <c r="AE234">
        <v>1.505056846196704</v>
      </c>
      <c r="AF234">
        <v>116.3</v>
      </c>
      <c r="AG234">
        <v>1.4539364531261922E-2</v>
      </c>
      <c r="AH234">
        <v>8.2940000000000005</v>
      </c>
      <c r="AI234">
        <v>2.9560891111944354</v>
      </c>
      <c r="AJ234">
        <v>-16592.283499999903</v>
      </c>
      <c r="AK234">
        <v>0.59922341409490765</v>
      </c>
      <c r="AL234">
        <v>13338242.812499998</v>
      </c>
      <c r="AM234">
        <v>1308.9733838</v>
      </c>
    </row>
    <row r="235" spans="1:39" ht="15" x14ac:dyDescent="0.25">
      <c r="A235" t="s">
        <v>408</v>
      </c>
      <c r="B235">
        <v>892402.4</v>
      </c>
      <c r="C235">
        <v>0.28515481134951826</v>
      </c>
      <c r="D235">
        <v>822218.25</v>
      </c>
      <c r="E235">
        <v>1.9032198608539125E-3</v>
      </c>
      <c r="F235">
        <v>0.69270952161561117</v>
      </c>
      <c r="G235">
        <v>50.3</v>
      </c>
      <c r="H235">
        <v>49.108499999999999</v>
      </c>
      <c r="I235">
        <v>0</v>
      </c>
      <c r="J235">
        <v>53.312500000000014</v>
      </c>
      <c r="K235">
        <v>9712.6859986197142</v>
      </c>
      <c r="L235">
        <v>1681.2308230000003</v>
      </c>
      <c r="M235">
        <v>2004.5354243567047</v>
      </c>
      <c r="N235">
        <v>0.42672909750715415</v>
      </c>
      <c r="O235">
        <v>0.13087083950042469</v>
      </c>
      <c r="P235">
        <v>1.0020089014273323E-3</v>
      </c>
      <c r="Q235">
        <v>8146.1603903759351</v>
      </c>
      <c r="R235">
        <v>103.5085</v>
      </c>
      <c r="S235">
        <v>51730.030838047111</v>
      </c>
      <c r="T235">
        <v>13.492611717878241</v>
      </c>
      <c r="U235">
        <v>16.242442147263269</v>
      </c>
      <c r="V235">
        <v>12.970500000000001</v>
      </c>
      <c r="W235">
        <v>129.6195846729116</v>
      </c>
      <c r="X235">
        <v>0.11712717050699263</v>
      </c>
      <c r="Y235">
        <v>0.15401092740836922</v>
      </c>
      <c r="Z235">
        <v>0.292519724367309</v>
      </c>
      <c r="AA235">
        <v>173.55668597565318</v>
      </c>
      <c r="AB235">
        <v>5.6601564538878026</v>
      </c>
      <c r="AC235">
        <v>1.4048189349935751</v>
      </c>
      <c r="AD235">
        <v>2.7369447667380022</v>
      </c>
      <c r="AE235">
        <v>1.366404290314831</v>
      </c>
      <c r="AF235">
        <v>113.65</v>
      </c>
      <c r="AG235">
        <v>6.7243853432334882E-2</v>
      </c>
      <c r="AH235">
        <v>10.592000000000001</v>
      </c>
      <c r="AI235">
        <v>3.0869576011494804</v>
      </c>
      <c r="AJ235">
        <v>-4959.0010000000475</v>
      </c>
      <c r="AK235">
        <v>0.53929223151187866</v>
      </c>
      <c r="AL235">
        <v>16329267.074999999</v>
      </c>
      <c r="AM235">
        <v>1681.2308230000003</v>
      </c>
    </row>
    <row r="236" spans="1:39" ht="15" x14ac:dyDescent="0.25">
      <c r="A236" t="s">
        <v>409</v>
      </c>
      <c r="B236">
        <v>978614.52631578944</v>
      </c>
      <c r="C236">
        <v>0.28045445939912178</v>
      </c>
      <c r="D236">
        <v>951347.10526315786</v>
      </c>
      <c r="E236">
        <v>1.03893399195257E-2</v>
      </c>
      <c r="F236">
        <v>0.64491809902382458</v>
      </c>
      <c r="G236">
        <v>19.058823529411764</v>
      </c>
      <c r="H236">
        <v>68.486000000000004</v>
      </c>
      <c r="I236">
        <v>2.65</v>
      </c>
      <c r="J236">
        <v>-89.414999999999978</v>
      </c>
      <c r="K236">
        <v>10981.375609939998</v>
      </c>
      <c r="L236">
        <v>1370.3657579000001</v>
      </c>
      <c r="M236">
        <v>1821.9576457355738</v>
      </c>
      <c r="N236">
        <v>0.85296420175532162</v>
      </c>
      <c r="O236">
        <v>0.16243955226312939</v>
      </c>
      <c r="P236">
        <v>1.4527249302045625E-3</v>
      </c>
      <c r="Q236">
        <v>8259.5230167518566</v>
      </c>
      <c r="R236">
        <v>87.211000000000013</v>
      </c>
      <c r="S236">
        <v>53068.029503159007</v>
      </c>
      <c r="T236">
        <v>11.159716090860098</v>
      </c>
      <c r="U236">
        <v>15.713221473208657</v>
      </c>
      <c r="V236">
        <v>11.887</v>
      </c>
      <c r="W236">
        <v>115.28272549003114</v>
      </c>
      <c r="X236">
        <v>0.1095495894116328</v>
      </c>
      <c r="Y236">
        <v>0.18820667054280171</v>
      </c>
      <c r="Z236">
        <v>0.30304246933879253</v>
      </c>
      <c r="AA236">
        <v>195.59391239514562</v>
      </c>
      <c r="AB236">
        <v>5.9301404796832644</v>
      </c>
      <c r="AC236">
        <v>1.3407036333287567</v>
      </c>
      <c r="AD236">
        <v>2.8815089025620511</v>
      </c>
      <c r="AE236">
        <v>1.277154379883054</v>
      </c>
      <c r="AF236">
        <v>63.25</v>
      </c>
      <c r="AG236">
        <v>2.3704197648424893E-2</v>
      </c>
      <c r="AH236">
        <v>24.928000000000004</v>
      </c>
      <c r="AI236">
        <v>2.9169167971022554</v>
      </c>
      <c r="AJ236">
        <v>456.63550000009127</v>
      </c>
      <c r="AK236">
        <v>0.69182280154942399</v>
      </c>
      <c r="AL236">
        <v>15048501.110500002</v>
      </c>
      <c r="AM236">
        <v>1370.3657579000001</v>
      </c>
    </row>
    <row r="237" spans="1:39" ht="15" x14ac:dyDescent="0.25">
      <c r="A237" t="s">
        <v>410</v>
      </c>
      <c r="B237">
        <v>1204851.6499999999</v>
      </c>
      <c r="C237">
        <v>0.33613028790692556</v>
      </c>
      <c r="D237">
        <v>1145883.8</v>
      </c>
      <c r="E237">
        <v>6.2702485777082978E-3</v>
      </c>
      <c r="F237">
        <v>0.62290766034642975</v>
      </c>
      <c r="G237">
        <v>17.473684210526315</v>
      </c>
      <c r="H237">
        <v>30.4315</v>
      </c>
      <c r="I237">
        <v>0.05</v>
      </c>
      <c r="J237">
        <v>3.5125000000000028</v>
      </c>
      <c r="K237">
        <v>11360.949620521315</v>
      </c>
      <c r="L237">
        <v>1020.2202987999999</v>
      </c>
      <c r="M237">
        <v>1351.9619920788859</v>
      </c>
      <c r="N237">
        <v>0.82398384382155565</v>
      </c>
      <c r="O237">
        <v>0.16230732435413098</v>
      </c>
      <c r="P237">
        <v>3.63956638028814E-4</v>
      </c>
      <c r="Q237">
        <v>8573.2228305303524</v>
      </c>
      <c r="R237">
        <v>70.051500000000004</v>
      </c>
      <c r="S237">
        <v>50409.047807684357</v>
      </c>
      <c r="T237">
        <v>12.485814008265347</v>
      </c>
      <c r="U237">
        <v>14.563860856655459</v>
      </c>
      <c r="V237">
        <v>8.9969999999999999</v>
      </c>
      <c r="W237">
        <v>113.39560951428251</v>
      </c>
      <c r="X237">
        <v>0.10945304123000293</v>
      </c>
      <c r="Y237">
        <v>0.19280044619899403</v>
      </c>
      <c r="Z237">
        <v>0.30763988807570325</v>
      </c>
      <c r="AA237">
        <v>182.07312696923182</v>
      </c>
      <c r="AB237">
        <v>6.5234449384053264</v>
      </c>
      <c r="AC237">
        <v>1.5605804913684556</v>
      </c>
      <c r="AD237">
        <v>3.0851755756381936</v>
      </c>
      <c r="AE237">
        <v>1.3366857517403201</v>
      </c>
      <c r="AF237">
        <v>79.75</v>
      </c>
      <c r="AG237">
        <v>1.2405237617719691E-2</v>
      </c>
      <c r="AH237">
        <v>11.897499999999999</v>
      </c>
      <c r="AI237">
        <v>2.6110771306122675</v>
      </c>
      <c r="AJ237">
        <v>-27590.953500000061</v>
      </c>
      <c r="AK237">
        <v>0.65909348828529268</v>
      </c>
      <c r="AL237">
        <v>11590671.4165</v>
      </c>
      <c r="AM237">
        <v>1020.2202987999999</v>
      </c>
    </row>
    <row r="238" spans="1:39" ht="15" x14ac:dyDescent="0.25">
      <c r="A238" t="s">
        <v>411</v>
      </c>
      <c r="B238">
        <v>599704.63157894742</v>
      </c>
      <c r="C238">
        <v>0.37764028334970756</v>
      </c>
      <c r="D238">
        <v>568532.94999999995</v>
      </c>
      <c r="E238">
        <v>2.3310606091347013E-3</v>
      </c>
      <c r="F238">
        <v>0.68288861945006374</v>
      </c>
      <c r="G238">
        <v>41.555555555555557</v>
      </c>
      <c r="H238">
        <v>30.395000000000003</v>
      </c>
      <c r="I238">
        <v>0</v>
      </c>
      <c r="J238">
        <v>37.486500000000007</v>
      </c>
      <c r="K238">
        <v>9851.1191927603486</v>
      </c>
      <c r="L238">
        <v>1151.9090081500001</v>
      </c>
      <c r="M238">
        <v>1295.4783881522403</v>
      </c>
      <c r="N238">
        <v>0.23039833925444944</v>
      </c>
      <c r="O238">
        <v>0.10236232581371184</v>
      </c>
      <c r="P238">
        <v>4.0626603897437365E-3</v>
      </c>
      <c r="Q238">
        <v>8759.384210712491</v>
      </c>
      <c r="R238">
        <v>71.771500000000003</v>
      </c>
      <c r="S238">
        <v>54077.357293633264</v>
      </c>
      <c r="T238">
        <v>12.952216409020293</v>
      </c>
      <c r="U238">
        <v>16.049671640553701</v>
      </c>
      <c r="V238">
        <v>8.4009999999999998</v>
      </c>
      <c r="W238">
        <v>137.11570148196648</v>
      </c>
      <c r="X238">
        <v>0.11652980170833807</v>
      </c>
      <c r="Y238">
        <v>0.15021077924517665</v>
      </c>
      <c r="Z238">
        <v>0.27166352149841516</v>
      </c>
      <c r="AA238">
        <v>162.285170683948</v>
      </c>
      <c r="AB238">
        <v>5.8767247546308869</v>
      </c>
      <c r="AC238">
        <v>1.146313989549997</v>
      </c>
      <c r="AD238">
        <v>3.0272414025524546</v>
      </c>
      <c r="AE238">
        <v>1.0806888264049381</v>
      </c>
      <c r="AF238">
        <v>58.55</v>
      </c>
      <c r="AG238">
        <v>4.1452473401156494E-2</v>
      </c>
      <c r="AH238">
        <v>13.044999999999998</v>
      </c>
      <c r="AI238">
        <v>3.0371007203727607</v>
      </c>
      <c r="AJ238">
        <v>-4010.4589999999735</v>
      </c>
      <c r="AK238">
        <v>0.3819119172306108</v>
      </c>
      <c r="AL238">
        <v>11347592.9385</v>
      </c>
      <c r="AM238">
        <v>1151.9090081500001</v>
      </c>
    </row>
    <row r="239" spans="1:39" ht="15" x14ac:dyDescent="0.25">
      <c r="A239" t="s">
        <v>412</v>
      </c>
      <c r="B239">
        <v>714762.73684210528</v>
      </c>
      <c r="C239">
        <v>0.36286648079526806</v>
      </c>
      <c r="D239">
        <v>684690.3</v>
      </c>
      <c r="E239">
        <v>2.0834614049366072E-3</v>
      </c>
      <c r="F239">
        <v>0.69709325022351099</v>
      </c>
      <c r="G239">
        <v>35.411764705882355</v>
      </c>
      <c r="H239">
        <v>19.811578947368425</v>
      </c>
      <c r="I239">
        <v>0</v>
      </c>
      <c r="J239">
        <v>80.757999999999967</v>
      </c>
      <c r="K239">
        <v>9740.6658385231131</v>
      </c>
      <c r="L239">
        <v>987.91128804999994</v>
      </c>
      <c r="M239">
        <v>1118.4306987258617</v>
      </c>
      <c r="N239">
        <v>0.21491135040989068</v>
      </c>
      <c r="O239">
        <v>0.10833906444298372</v>
      </c>
      <c r="P239">
        <v>3.9676017446230649E-3</v>
      </c>
      <c r="Q239">
        <v>8603.9427797919143</v>
      </c>
      <c r="R239">
        <v>60.168500000000009</v>
      </c>
      <c r="S239">
        <v>54011.019132602603</v>
      </c>
      <c r="T239">
        <v>13.759691532944979</v>
      </c>
      <c r="U239">
        <v>16.41907789042439</v>
      </c>
      <c r="V239">
        <v>7.4880000000000013</v>
      </c>
      <c r="W239">
        <v>131.9325972288996</v>
      </c>
      <c r="X239">
        <v>0.11394082248416235</v>
      </c>
      <c r="Y239">
        <v>0.1539685457833681</v>
      </c>
      <c r="Z239">
        <v>0.27355555465474868</v>
      </c>
      <c r="AA239">
        <v>173.32872098059633</v>
      </c>
      <c r="AB239">
        <v>5.7022243791222982</v>
      </c>
      <c r="AC239">
        <v>1.2103377758077571</v>
      </c>
      <c r="AD239">
        <v>2.7139457547417738</v>
      </c>
      <c r="AE239">
        <v>1.1032977810762499</v>
      </c>
      <c r="AF239">
        <v>52.45</v>
      </c>
      <c r="AG239">
        <v>2.9195818901058258E-2</v>
      </c>
      <c r="AH239">
        <v>11.25</v>
      </c>
      <c r="AI239">
        <v>3.6329740150102303</v>
      </c>
      <c r="AJ239">
        <v>8063.8994999999995</v>
      </c>
      <c r="AK239">
        <v>0.43979095056402973</v>
      </c>
      <c r="AL239">
        <v>9622913.7349999994</v>
      </c>
      <c r="AM239">
        <v>987.91128804999994</v>
      </c>
    </row>
    <row r="240" spans="1:39" ht="15" x14ac:dyDescent="0.25">
      <c r="A240" t="s">
        <v>413</v>
      </c>
      <c r="B240">
        <v>682785.4</v>
      </c>
      <c r="C240">
        <v>0.46253596823066728</v>
      </c>
      <c r="D240">
        <v>655364.1</v>
      </c>
      <c r="E240">
        <v>1.2603068078451264E-3</v>
      </c>
      <c r="F240">
        <v>0.68286775620166407</v>
      </c>
      <c r="G240">
        <v>23.222222222222221</v>
      </c>
      <c r="H240">
        <v>12.003684210526313</v>
      </c>
      <c r="I240">
        <v>0</v>
      </c>
      <c r="J240">
        <v>57.053999999999988</v>
      </c>
      <c r="K240">
        <v>10104.606686954183</v>
      </c>
      <c r="L240">
        <v>667.48345189999998</v>
      </c>
      <c r="M240">
        <v>765.78959992536443</v>
      </c>
      <c r="N240">
        <v>0.23665123150298734</v>
      </c>
      <c r="O240">
        <v>0.11829225380081668</v>
      </c>
      <c r="P240">
        <v>4.0427011221309955E-3</v>
      </c>
      <c r="Q240">
        <v>8807.4554057111145</v>
      </c>
      <c r="R240">
        <v>45.136500000000005</v>
      </c>
      <c r="S240">
        <v>52364.514798001626</v>
      </c>
      <c r="T240">
        <v>14.847185758754001</v>
      </c>
      <c r="U240">
        <v>14.78810833582577</v>
      </c>
      <c r="V240">
        <v>6.0905000000000005</v>
      </c>
      <c r="W240">
        <v>109.59419619078892</v>
      </c>
      <c r="X240">
        <v>0.11698936868196239</v>
      </c>
      <c r="Y240">
        <v>0.15000281378561992</v>
      </c>
      <c r="Z240">
        <v>0.27706850035684089</v>
      </c>
      <c r="AA240">
        <v>210.19397499762948</v>
      </c>
      <c r="AB240">
        <v>5.1374348222749662</v>
      </c>
      <c r="AC240">
        <v>1.1230985310154595</v>
      </c>
      <c r="AD240">
        <v>2.3206088160455023</v>
      </c>
      <c r="AE240">
        <v>1.2034276510698658</v>
      </c>
      <c r="AF240">
        <v>51.9</v>
      </c>
      <c r="AG240">
        <v>2.6123730336457519E-2</v>
      </c>
      <c r="AH240">
        <v>5.8310000000000004</v>
      </c>
      <c r="AI240">
        <v>3.2342230614344158</v>
      </c>
      <c r="AJ240">
        <v>4435.0495000000228</v>
      </c>
      <c r="AK240">
        <v>0.52388273381186956</v>
      </c>
      <c r="AL240">
        <v>6744657.7514999984</v>
      </c>
      <c r="AM240">
        <v>667.48345189999998</v>
      </c>
    </row>
    <row r="241" spans="1:39" ht="15" x14ac:dyDescent="0.25">
      <c r="A241" t="s">
        <v>414</v>
      </c>
      <c r="B241">
        <v>781871</v>
      </c>
      <c r="C241">
        <v>0.4784126402025114</v>
      </c>
      <c r="D241">
        <v>750309.45</v>
      </c>
      <c r="E241">
        <v>2.8675311486443144E-4</v>
      </c>
      <c r="F241">
        <v>0.62776150804846553</v>
      </c>
      <c r="G241">
        <v>21</v>
      </c>
      <c r="H241">
        <v>13.405000000000001</v>
      </c>
      <c r="I241">
        <v>0</v>
      </c>
      <c r="J241">
        <v>52.198499999999996</v>
      </c>
      <c r="K241">
        <v>9940.6409015760255</v>
      </c>
      <c r="L241">
        <v>690.66107115</v>
      </c>
      <c r="M241">
        <v>803.02568378314004</v>
      </c>
      <c r="N241">
        <v>0.32309054038393359</v>
      </c>
      <c r="O241">
        <v>0.12915619096856054</v>
      </c>
      <c r="P241">
        <v>1.3895532701763741E-3</v>
      </c>
      <c r="Q241">
        <v>8549.6813260758463</v>
      </c>
      <c r="R241">
        <v>46.051499999999997</v>
      </c>
      <c r="S241">
        <v>49168.504565540738</v>
      </c>
      <c r="T241">
        <v>13.091864542957339</v>
      </c>
      <c r="U241">
        <v>14.997580342659848</v>
      </c>
      <c r="V241">
        <v>6.6639999999999997</v>
      </c>
      <c r="W241">
        <v>103.64061691926774</v>
      </c>
      <c r="X241">
        <v>0.11609242334475423</v>
      </c>
      <c r="Y241">
        <v>0.15433102242812974</v>
      </c>
      <c r="Z241">
        <v>0.27752743333383467</v>
      </c>
      <c r="AA241">
        <v>201.50708620114759</v>
      </c>
      <c r="AB241">
        <v>5.5458840178166611</v>
      </c>
      <c r="AC241">
        <v>1.4973854825393706</v>
      </c>
      <c r="AD241">
        <v>2.3142335695619343</v>
      </c>
      <c r="AE241">
        <v>1.3310597845649867</v>
      </c>
      <c r="AF241">
        <v>67.05</v>
      </c>
      <c r="AG241">
        <v>2.4382117845733804E-2</v>
      </c>
      <c r="AH241">
        <v>6.0349999999999993</v>
      </c>
      <c r="AI241">
        <v>2.4825453211050501</v>
      </c>
      <c r="AJ241">
        <v>4968.5689999999595</v>
      </c>
      <c r="AK241">
        <v>0.51739720977194259</v>
      </c>
      <c r="AL241">
        <v>6865613.692999999</v>
      </c>
      <c r="AM241">
        <v>690.66107115</v>
      </c>
    </row>
    <row r="242" spans="1:39" ht="15" x14ac:dyDescent="0.25">
      <c r="A242" t="s">
        <v>415</v>
      </c>
      <c r="B242">
        <v>1285143</v>
      </c>
      <c r="C242">
        <v>0.43682978122711286</v>
      </c>
      <c r="D242">
        <v>1272710.05</v>
      </c>
      <c r="E242">
        <v>6.6171266761166341E-3</v>
      </c>
      <c r="F242">
        <v>0.70565495540733125</v>
      </c>
      <c r="G242">
        <v>44.277777777777779</v>
      </c>
      <c r="H242">
        <v>53.602999999999994</v>
      </c>
      <c r="I242">
        <v>0</v>
      </c>
      <c r="J242">
        <v>89.129500000000007</v>
      </c>
      <c r="K242">
        <v>10795.9640170291</v>
      </c>
      <c r="L242">
        <v>2003.5731959999998</v>
      </c>
      <c r="M242">
        <v>2366.9251204138686</v>
      </c>
      <c r="N242">
        <v>0.35160070613162664</v>
      </c>
      <c r="O242">
        <v>0.12625723063426325</v>
      </c>
      <c r="P242">
        <v>1.1157418952614098E-2</v>
      </c>
      <c r="Q242">
        <v>9138.6516383407161</v>
      </c>
      <c r="R242">
        <v>123.38399999999999</v>
      </c>
      <c r="S242">
        <v>59091.88141169033</v>
      </c>
      <c r="T242">
        <v>12.17742981261752</v>
      </c>
      <c r="U242">
        <v>16.238517117292357</v>
      </c>
      <c r="V242">
        <v>14.750499999999999</v>
      </c>
      <c r="W242">
        <v>135.83086647910241</v>
      </c>
      <c r="X242">
        <v>0.11792534573798857</v>
      </c>
      <c r="Y242">
        <v>0.15183529154133482</v>
      </c>
      <c r="Z242">
        <v>0.27729566938971101</v>
      </c>
      <c r="AA242">
        <v>187.5109183682651</v>
      </c>
      <c r="AB242">
        <v>5.374977274593526</v>
      </c>
      <c r="AC242">
        <v>1.1943198049145862</v>
      </c>
      <c r="AD242">
        <v>2.8059417086103942</v>
      </c>
      <c r="AE242">
        <v>1.0683964828545629</v>
      </c>
      <c r="AF242">
        <v>53.25</v>
      </c>
      <c r="AG242">
        <v>4.7087797180384076E-2</v>
      </c>
      <c r="AH242">
        <v>36.42</v>
      </c>
      <c r="AI242">
        <v>3.5711270219398381</v>
      </c>
      <c r="AJ242">
        <v>5008.8829999999143</v>
      </c>
      <c r="AK242">
        <v>0.45638462414327491</v>
      </c>
      <c r="AL242">
        <v>21630504.129499998</v>
      </c>
      <c r="AM242">
        <v>2003.5731959999998</v>
      </c>
    </row>
    <row r="243" spans="1:39" ht="15" x14ac:dyDescent="0.25">
      <c r="A243" t="s">
        <v>416</v>
      </c>
      <c r="B243">
        <v>636625.4</v>
      </c>
      <c r="C243">
        <v>0.30849390194850529</v>
      </c>
      <c r="D243">
        <v>633525.05000000005</v>
      </c>
      <c r="E243">
        <v>1.7698514790502411E-3</v>
      </c>
      <c r="F243">
        <v>0.69102006017234496</v>
      </c>
      <c r="G243">
        <v>37.736842105263158</v>
      </c>
      <c r="H243">
        <v>28.006499999999999</v>
      </c>
      <c r="I243">
        <v>0</v>
      </c>
      <c r="J243">
        <v>50.836499999999987</v>
      </c>
      <c r="K243">
        <v>9591.8755594358045</v>
      </c>
      <c r="L243">
        <v>1040.6416334999999</v>
      </c>
      <c r="M243">
        <v>1204.2300009717696</v>
      </c>
      <c r="N243">
        <v>0.3102496494053637</v>
      </c>
      <c r="O243">
        <v>0.12038689921394537</v>
      </c>
      <c r="P243">
        <v>2.1704946037986862E-3</v>
      </c>
      <c r="Q243">
        <v>8288.8692711899967</v>
      </c>
      <c r="R243">
        <v>66.951499999999996</v>
      </c>
      <c r="S243">
        <v>51984.385393605829</v>
      </c>
      <c r="T243">
        <v>11.416473118600779</v>
      </c>
      <c r="U243">
        <v>15.54321611166292</v>
      </c>
      <c r="V243">
        <v>8.3769999999999989</v>
      </c>
      <c r="W243">
        <v>124.22605151008713</v>
      </c>
      <c r="X243">
        <v>0.11930665441378012</v>
      </c>
      <c r="Y243">
        <v>0.15894859090960406</v>
      </c>
      <c r="Z243">
        <v>0.28481390274926166</v>
      </c>
      <c r="AA243">
        <v>162.99746669706926</v>
      </c>
      <c r="AB243">
        <v>5.7501349058892446</v>
      </c>
      <c r="AC243">
        <v>1.215826958126587</v>
      </c>
      <c r="AD243">
        <v>2.7960646307862866</v>
      </c>
      <c r="AE243">
        <v>1.2303047298289962</v>
      </c>
      <c r="AF243">
        <v>53.95</v>
      </c>
      <c r="AG243">
        <v>3.4474999697523413E-2</v>
      </c>
      <c r="AH243">
        <v>13.003</v>
      </c>
      <c r="AI243">
        <v>3.0533480028023146</v>
      </c>
      <c r="AJ243">
        <v>-18657.517999999982</v>
      </c>
      <c r="AK243">
        <v>0.43640009825833198</v>
      </c>
      <c r="AL243">
        <v>9981705.0504999999</v>
      </c>
      <c r="AM243">
        <v>1040.6416334999999</v>
      </c>
    </row>
    <row r="244" spans="1:39" ht="15" x14ac:dyDescent="0.25">
      <c r="A244" t="s">
        <v>417</v>
      </c>
      <c r="B244">
        <v>940919.73684210528</v>
      </c>
      <c r="C244">
        <v>0.2959302672712833</v>
      </c>
      <c r="D244">
        <v>905122</v>
      </c>
      <c r="E244">
        <v>1.9266567330667452E-3</v>
      </c>
      <c r="F244">
        <v>0.68904505530295546</v>
      </c>
      <c r="G244">
        <v>34.736842105263158</v>
      </c>
      <c r="H244">
        <v>31.018999999999998</v>
      </c>
      <c r="I244">
        <v>0</v>
      </c>
      <c r="J244">
        <v>76.203000000000003</v>
      </c>
      <c r="K244">
        <v>9790.4665845683594</v>
      </c>
      <c r="L244">
        <v>1286.7505951000001</v>
      </c>
      <c r="M244">
        <v>1514.9484866629248</v>
      </c>
      <c r="N244">
        <v>0.39020871030642829</v>
      </c>
      <c r="O244">
        <v>0.12691381645509064</v>
      </c>
      <c r="P244">
        <v>8.9972175214733652E-4</v>
      </c>
      <c r="Q244">
        <v>8315.7208412744021</v>
      </c>
      <c r="R244">
        <v>78.944500000000005</v>
      </c>
      <c r="S244">
        <v>52570.583891214723</v>
      </c>
      <c r="T244">
        <v>13.373952586943993</v>
      </c>
      <c r="U244">
        <v>16.299433084002054</v>
      </c>
      <c r="V244">
        <v>10.174000000000001</v>
      </c>
      <c r="W244">
        <v>126.47440486534303</v>
      </c>
      <c r="X244">
        <v>0.11438487792979164</v>
      </c>
      <c r="Y244">
        <v>0.15849090785120987</v>
      </c>
      <c r="Z244">
        <v>0.29714935231008632</v>
      </c>
      <c r="AA244">
        <v>176.46962889677394</v>
      </c>
      <c r="AB244">
        <v>5.6086133233277131</v>
      </c>
      <c r="AC244">
        <v>1.3106283436472244</v>
      </c>
      <c r="AD244">
        <v>2.7405669931704604</v>
      </c>
      <c r="AE244">
        <v>1.3210583272334051</v>
      </c>
      <c r="AF244">
        <v>90.1</v>
      </c>
      <c r="AG244">
        <v>1.6773764296564998E-2</v>
      </c>
      <c r="AH244">
        <v>11.3245</v>
      </c>
      <c r="AI244">
        <v>2.9764516047778766</v>
      </c>
      <c r="AJ244">
        <v>-7705.3310000000056</v>
      </c>
      <c r="AK244">
        <v>0.5230692915824261</v>
      </c>
      <c r="AL244">
        <v>12597888.703999998</v>
      </c>
      <c r="AM244">
        <v>1286.7505951000001</v>
      </c>
    </row>
    <row r="245" spans="1:39" ht="15" x14ac:dyDescent="0.25">
      <c r="A245" t="s">
        <v>418</v>
      </c>
      <c r="B245">
        <v>617446.40000000002</v>
      </c>
      <c r="C245">
        <v>0.28435606200232177</v>
      </c>
      <c r="D245">
        <v>653872.44999999995</v>
      </c>
      <c r="E245">
        <v>3.5354420461244109E-3</v>
      </c>
      <c r="F245">
        <v>0.68402602507629695</v>
      </c>
      <c r="G245">
        <v>39.210526315789473</v>
      </c>
      <c r="H245">
        <v>43.030999999999999</v>
      </c>
      <c r="I245">
        <v>0</v>
      </c>
      <c r="J245">
        <v>22.126500000000007</v>
      </c>
      <c r="K245">
        <v>9736.3111916203525</v>
      </c>
      <c r="L245">
        <v>1256.6410327999999</v>
      </c>
      <c r="M245">
        <v>1516.8138428550922</v>
      </c>
      <c r="N245">
        <v>0.44838759736701778</v>
      </c>
      <c r="O245">
        <v>0.1404365270938015</v>
      </c>
      <c r="P245">
        <v>9.4465823494157002E-4</v>
      </c>
      <c r="Q245">
        <v>8066.2819693615284</v>
      </c>
      <c r="R245">
        <v>79.679999999999993</v>
      </c>
      <c r="S245">
        <v>49761.793608998494</v>
      </c>
      <c r="T245">
        <v>12.296059236947791</v>
      </c>
      <c r="U245">
        <v>15.771097299196791</v>
      </c>
      <c r="V245">
        <v>10.007000000000001</v>
      </c>
      <c r="W245">
        <v>125.57619994004202</v>
      </c>
      <c r="X245">
        <v>0.11609885278620438</v>
      </c>
      <c r="Y245">
        <v>0.1760310713499173</v>
      </c>
      <c r="Z245">
        <v>0.29975527400956831</v>
      </c>
      <c r="AA245">
        <v>187.28013319413546</v>
      </c>
      <c r="AB245">
        <v>5.8215819084327238</v>
      </c>
      <c r="AC245">
        <v>1.4092326293564439</v>
      </c>
      <c r="AD245">
        <v>2.9939513622405336</v>
      </c>
      <c r="AE245">
        <v>1.3001502277904411</v>
      </c>
      <c r="AF245">
        <v>80.05</v>
      </c>
      <c r="AG245">
        <v>2.7492481682415783E-2</v>
      </c>
      <c r="AH245">
        <v>10.775499999999999</v>
      </c>
      <c r="AI245">
        <v>2.5367966504337729</v>
      </c>
      <c r="AJ245">
        <v>2149.1964999999618</v>
      </c>
      <c r="AK245">
        <v>0.51576007854339245</v>
      </c>
      <c r="AL245">
        <v>12235048.1515</v>
      </c>
      <c r="AM245">
        <v>1256.6410327999999</v>
      </c>
    </row>
    <row r="246" spans="1:39" ht="15" x14ac:dyDescent="0.25">
      <c r="A246" t="s">
        <v>419</v>
      </c>
      <c r="B246">
        <v>943367.85</v>
      </c>
      <c r="C246">
        <v>0.39866737791716134</v>
      </c>
      <c r="D246">
        <v>880736.3</v>
      </c>
      <c r="E246">
        <v>2.977679674339239E-3</v>
      </c>
      <c r="F246">
        <v>0.64494749360162906</v>
      </c>
      <c r="G246">
        <v>24.842105263157894</v>
      </c>
      <c r="H246">
        <v>25.051500000000001</v>
      </c>
      <c r="I246">
        <v>0</v>
      </c>
      <c r="J246">
        <v>42.893999999999977</v>
      </c>
      <c r="K246">
        <v>9707.087263680527</v>
      </c>
      <c r="L246">
        <v>975.95648994999988</v>
      </c>
      <c r="M246">
        <v>1153.819521708931</v>
      </c>
      <c r="N246">
        <v>0.3796421722335</v>
      </c>
      <c r="O246">
        <v>0.12977612614317346</v>
      </c>
      <c r="P246">
        <v>2.7069495691712108E-3</v>
      </c>
      <c r="Q246">
        <v>8210.725018301333</v>
      </c>
      <c r="R246">
        <v>63.486499999999999</v>
      </c>
      <c r="S246">
        <v>50789.603648019649</v>
      </c>
      <c r="T246">
        <v>13.447740858292706</v>
      </c>
      <c r="U246">
        <v>15.372661746198009</v>
      </c>
      <c r="V246">
        <v>8.3180000000000014</v>
      </c>
      <c r="W246">
        <v>117.33066722168793</v>
      </c>
      <c r="X246">
        <v>0.11417731901095383</v>
      </c>
      <c r="Y246">
        <v>0.16310128496488849</v>
      </c>
      <c r="Z246">
        <v>0.28329714985559479</v>
      </c>
      <c r="AA246">
        <v>185.52533013974448</v>
      </c>
      <c r="AB246">
        <v>5.7785940463806726</v>
      </c>
      <c r="AC246">
        <v>1.4027607542388865</v>
      </c>
      <c r="AD246">
        <v>2.4735915541769202</v>
      </c>
      <c r="AE246">
        <v>1.3385121950445917</v>
      </c>
      <c r="AF246">
        <v>79.05263157894737</v>
      </c>
      <c r="AG246">
        <v>1.6257791674273086E-2</v>
      </c>
      <c r="AH246">
        <v>8.2268421052631577</v>
      </c>
      <c r="AI246">
        <v>2.7036333083564599</v>
      </c>
      <c r="AJ246">
        <v>7042.9330000000191</v>
      </c>
      <c r="AK246">
        <v>0.50466559906979047</v>
      </c>
      <c r="AL246">
        <v>9473694.8135000002</v>
      </c>
      <c r="AM246">
        <v>975.95648994999988</v>
      </c>
    </row>
    <row r="247" spans="1:39" ht="15" x14ac:dyDescent="0.25">
      <c r="A247" t="s">
        <v>420</v>
      </c>
      <c r="B247">
        <v>837509.05</v>
      </c>
      <c r="C247">
        <v>0.37848234394195718</v>
      </c>
      <c r="D247">
        <v>844004</v>
      </c>
      <c r="E247">
        <v>4.9807592038032646E-3</v>
      </c>
      <c r="F247">
        <v>0.69830549070310388</v>
      </c>
      <c r="G247">
        <v>55</v>
      </c>
      <c r="H247">
        <v>49.914499999999997</v>
      </c>
      <c r="I247">
        <v>0</v>
      </c>
      <c r="J247">
        <v>78.398499999999984</v>
      </c>
      <c r="K247">
        <v>9520.4496888845279</v>
      </c>
      <c r="L247">
        <v>1958.6288794500001</v>
      </c>
      <c r="M247">
        <v>2351.2467290894219</v>
      </c>
      <c r="N247">
        <v>0.45123826564233088</v>
      </c>
      <c r="O247">
        <v>0.13966764715877014</v>
      </c>
      <c r="P247">
        <v>1.1619970091726098E-3</v>
      </c>
      <c r="Q247">
        <v>7930.6979889862623</v>
      </c>
      <c r="R247">
        <v>119.883</v>
      </c>
      <c r="S247">
        <v>51482.603751157381</v>
      </c>
      <c r="T247">
        <v>12.526796960369694</v>
      </c>
      <c r="U247">
        <v>16.337836719551564</v>
      </c>
      <c r="V247">
        <v>14.193000000000001</v>
      </c>
      <c r="W247">
        <v>137.99963922003803</v>
      </c>
      <c r="X247">
        <v>0.1142523620534453</v>
      </c>
      <c r="Y247">
        <v>0.1706003089215534</v>
      </c>
      <c r="Z247">
        <v>0.29056565490854014</v>
      </c>
      <c r="AA247">
        <v>162.07542088787207</v>
      </c>
      <c r="AB247">
        <v>6.1185371336065133</v>
      </c>
      <c r="AC247">
        <v>1.4105720460450548</v>
      </c>
      <c r="AD247">
        <v>2.9497570150602179</v>
      </c>
      <c r="AE247">
        <v>1.1994609421592402</v>
      </c>
      <c r="AF247">
        <v>114.85</v>
      </c>
      <c r="AG247">
        <v>1.2283443709325423E-2</v>
      </c>
      <c r="AH247">
        <v>13.6435</v>
      </c>
      <c r="AI247">
        <v>2.9135939161780184</v>
      </c>
      <c r="AJ247">
        <v>-1381.7844999999506</v>
      </c>
      <c r="AK247">
        <v>0.53523808863277811</v>
      </c>
      <c r="AL247">
        <v>18647027.706</v>
      </c>
      <c r="AM247">
        <v>1958.6288794500001</v>
      </c>
    </row>
    <row r="248" spans="1:39" ht="15" x14ac:dyDescent="0.25">
      <c r="A248" t="s">
        <v>421</v>
      </c>
      <c r="B248">
        <v>1043275.7368421053</v>
      </c>
      <c r="C248">
        <v>0.25691672350204492</v>
      </c>
      <c r="D248">
        <v>1029646.9444444445</v>
      </c>
      <c r="E248">
        <v>1.1374910165671834E-2</v>
      </c>
      <c r="F248">
        <v>0.65657796651543066</v>
      </c>
      <c r="G248">
        <v>15.777777777777779</v>
      </c>
      <c r="H248">
        <v>62.226499999999987</v>
      </c>
      <c r="I248">
        <v>1.05</v>
      </c>
      <c r="J248">
        <v>-21.546999999999969</v>
      </c>
      <c r="K248">
        <v>11154.818911356253</v>
      </c>
      <c r="L248">
        <v>1313.7592262999999</v>
      </c>
      <c r="M248">
        <v>1750.7859695941811</v>
      </c>
      <c r="N248">
        <v>0.87087099028200365</v>
      </c>
      <c r="O248">
        <v>0.17356155434369641</v>
      </c>
      <c r="P248">
        <v>1.512569053917517E-3</v>
      </c>
      <c r="Q248">
        <v>8370.3813698580525</v>
      </c>
      <c r="R248">
        <v>88.481500000000011</v>
      </c>
      <c r="S248">
        <v>51322.037595429552</v>
      </c>
      <c r="T248">
        <v>11.265631798737589</v>
      </c>
      <c r="U248">
        <v>14.847840806270236</v>
      </c>
      <c r="V248">
        <v>11.137</v>
      </c>
      <c r="W248">
        <v>117.96347546915688</v>
      </c>
      <c r="X248">
        <v>0.10900376549340557</v>
      </c>
      <c r="Y248">
        <v>0.19406262518655853</v>
      </c>
      <c r="Z248">
        <v>0.30871601495547302</v>
      </c>
      <c r="AA248">
        <v>181.87160570732959</v>
      </c>
      <c r="AB248">
        <v>6.1186745293185805</v>
      </c>
      <c r="AC248">
        <v>1.373314888327603</v>
      </c>
      <c r="AD248">
        <v>2.9420005608208069</v>
      </c>
      <c r="AE248">
        <v>1.2794016956825356</v>
      </c>
      <c r="AF248">
        <v>60.05</v>
      </c>
      <c r="AG248">
        <v>2.1251661992742327E-2</v>
      </c>
      <c r="AH248">
        <v>26.449000000000002</v>
      </c>
      <c r="AI248">
        <v>3.0522670251856825</v>
      </c>
      <c r="AJ248">
        <v>-7459.4379999999655</v>
      </c>
      <c r="AK248">
        <v>0.69989084540639268</v>
      </c>
      <c r="AL248">
        <v>14654746.262499999</v>
      </c>
      <c r="AM248">
        <v>1313.7592262999999</v>
      </c>
    </row>
    <row r="249" spans="1:39" ht="15" x14ac:dyDescent="0.25">
      <c r="A249" t="s">
        <v>422</v>
      </c>
      <c r="B249">
        <v>1733746.85</v>
      </c>
      <c r="C249">
        <v>0.36103711369684732</v>
      </c>
      <c r="D249">
        <v>1672325.2</v>
      </c>
      <c r="E249">
        <v>6.3011617335899592E-3</v>
      </c>
      <c r="F249">
        <v>0.70312633154060611</v>
      </c>
      <c r="G249">
        <v>65.526315789473685</v>
      </c>
      <c r="H249">
        <v>74.58250000000001</v>
      </c>
      <c r="I249">
        <v>0</v>
      </c>
      <c r="J249">
        <v>35.368000000000023</v>
      </c>
      <c r="K249">
        <v>9779.0944620088212</v>
      </c>
      <c r="L249">
        <v>2464.1958026500001</v>
      </c>
      <c r="M249">
        <v>2925.1289033932298</v>
      </c>
      <c r="N249">
        <v>0.39824072346225986</v>
      </c>
      <c r="O249">
        <v>0.13369703016120019</v>
      </c>
      <c r="P249">
        <v>8.753433686886164E-3</v>
      </c>
      <c r="Q249">
        <v>8238.1338815688141</v>
      </c>
      <c r="R249">
        <v>150.685</v>
      </c>
      <c r="S249">
        <v>54811.963015562265</v>
      </c>
      <c r="T249">
        <v>12.583867007333179</v>
      </c>
      <c r="U249">
        <v>16.353291984271827</v>
      </c>
      <c r="V249">
        <v>16.244</v>
      </c>
      <c r="W249">
        <v>151.69883050049251</v>
      </c>
      <c r="X249">
        <v>0.11503138858660759</v>
      </c>
      <c r="Y249">
        <v>0.15363972708834259</v>
      </c>
      <c r="Z249">
        <v>0.28597587205643971</v>
      </c>
      <c r="AA249">
        <v>159.44759729623104</v>
      </c>
      <c r="AB249">
        <v>5.4690512677072958</v>
      </c>
      <c r="AC249">
        <v>1.2524486351967028</v>
      </c>
      <c r="AD249">
        <v>2.6235100535720508</v>
      </c>
      <c r="AE249">
        <v>1.2053432964352251</v>
      </c>
      <c r="AF249">
        <v>90.55</v>
      </c>
      <c r="AG249">
        <v>2.5796344568979501E-2</v>
      </c>
      <c r="AH249">
        <v>19.952999999999996</v>
      </c>
      <c r="AI249">
        <v>3.7330193809807448</v>
      </c>
      <c r="AJ249">
        <v>3643.5835000000661</v>
      </c>
      <c r="AK249">
        <v>0.48948141793701194</v>
      </c>
      <c r="AL249">
        <v>24097603.526999999</v>
      </c>
      <c r="AM249">
        <v>2464.1958026500001</v>
      </c>
    </row>
    <row r="250" spans="1:39" ht="15" x14ac:dyDescent="0.25">
      <c r="A250" t="s">
        <v>423</v>
      </c>
      <c r="B250">
        <v>5488915.7999999998</v>
      </c>
      <c r="C250">
        <v>0.30830937794812102</v>
      </c>
      <c r="D250">
        <v>5231305.95</v>
      </c>
      <c r="E250">
        <v>2.4379419482152449E-3</v>
      </c>
      <c r="F250">
        <v>0.72929447895952793</v>
      </c>
      <c r="G250">
        <v>148.73684210526315</v>
      </c>
      <c r="H250">
        <v>490.77999999999992</v>
      </c>
      <c r="I250">
        <v>1.85</v>
      </c>
      <c r="J250">
        <v>-59.494499999999988</v>
      </c>
      <c r="K250">
        <v>10891.952736697331</v>
      </c>
      <c r="L250">
        <v>7999.7696575499995</v>
      </c>
      <c r="M250">
        <v>9898.5821372719693</v>
      </c>
      <c r="N250">
        <v>0.45517347684672899</v>
      </c>
      <c r="O250">
        <v>0.14513992021060179</v>
      </c>
      <c r="P250">
        <v>4.1722590397961584E-2</v>
      </c>
      <c r="Q250">
        <v>8802.5852395981328</v>
      </c>
      <c r="R250">
        <v>482.03100000000006</v>
      </c>
      <c r="S250">
        <v>62266.496070325345</v>
      </c>
      <c r="T250">
        <v>12.216745396042992</v>
      </c>
      <c r="U250">
        <v>16.595965109194221</v>
      </c>
      <c r="V250">
        <v>45.322000000000003</v>
      </c>
      <c r="W250">
        <v>176.50963456047833</v>
      </c>
      <c r="X250">
        <v>0.11668442089898905</v>
      </c>
      <c r="Y250">
        <v>0.1477743081920268</v>
      </c>
      <c r="Z250">
        <v>0.27217651484400818</v>
      </c>
      <c r="AA250">
        <v>151.13375781500662</v>
      </c>
      <c r="AB250">
        <v>6.275831943692296</v>
      </c>
      <c r="AC250">
        <v>1.2870132930367415</v>
      </c>
      <c r="AD250">
        <v>3.3103458269723731</v>
      </c>
      <c r="AE250">
        <v>0.8836019679934517</v>
      </c>
      <c r="AF250">
        <v>32.6</v>
      </c>
      <c r="AG250">
        <v>0.11749464309290562</v>
      </c>
      <c r="AH250">
        <v>121.76105263157895</v>
      </c>
      <c r="AI250">
        <v>3.7925489981948033</v>
      </c>
      <c r="AJ250">
        <v>84525.196500000078</v>
      </c>
      <c r="AK250">
        <v>0.48649796597500866</v>
      </c>
      <c r="AL250">
        <v>87133113.014499992</v>
      </c>
      <c r="AM250">
        <v>7999.7696575499995</v>
      </c>
    </row>
    <row r="251" spans="1:39" ht="15" x14ac:dyDescent="0.25">
      <c r="A251" t="s">
        <v>424</v>
      </c>
      <c r="B251">
        <v>5334986.45</v>
      </c>
      <c r="C251">
        <v>0.32567993479850987</v>
      </c>
      <c r="D251">
        <v>4687289.7</v>
      </c>
      <c r="E251">
        <v>8.3347404028542816E-4</v>
      </c>
      <c r="F251">
        <v>0.78214685065198397</v>
      </c>
      <c r="G251">
        <v>138.26315789473685</v>
      </c>
      <c r="H251">
        <v>199.822</v>
      </c>
      <c r="I251">
        <v>0.05</v>
      </c>
      <c r="J251">
        <v>-15.039499999999997</v>
      </c>
      <c r="K251">
        <v>11184.24198999978</v>
      </c>
      <c r="L251">
        <v>9159.4213265499984</v>
      </c>
      <c r="M251">
        <v>10849.419069063197</v>
      </c>
      <c r="N251">
        <v>0.22701913989616807</v>
      </c>
      <c r="O251">
        <v>0.12238986515999098</v>
      </c>
      <c r="P251">
        <v>4.0515069300756469E-2</v>
      </c>
      <c r="Q251">
        <v>9442.0893830719506</v>
      </c>
      <c r="R251">
        <v>547.61950000000002</v>
      </c>
      <c r="S251">
        <v>66923.017515629006</v>
      </c>
      <c r="T251">
        <v>12.349359363572699</v>
      </c>
      <c r="U251">
        <v>16.725885996663738</v>
      </c>
      <c r="V251">
        <v>51.424999999999997</v>
      </c>
      <c r="W251">
        <v>178.11222803208554</v>
      </c>
      <c r="X251">
        <v>0.11608106865208297</v>
      </c>
      <c r="Y251">
        <v>0.15066204912617789</v>
      </c>
      <c r="Z251">
        <v>0.27448943184720564</v>
      </c>
      <c r="AA251">
        <v>153.60802826284527</v>
      </c>
      <c r="AB251">
        <v>6.2579731096246363</v>
      </c>
      <c r="AC251">
        <v>1.239582092079121</v>
      </c>
      <c r="AD251">
        <v>3.3096883189305975</v>
      </c>
      <c r="AE251">
        <v>0.89405580592742384</v>
      </c>
      <c r="AF251">
        <v>35.35</v>
      </c>
      <c r="AG251">
        <v>9.8440270546575573E-2</v>
      </c>
      <c r="AH251">
        <v>143.70473684210529</v>
      </c>
      <c r="AI251">
        <v>3.8844827405345597</v>
      </c>
      <c r="AJ251">
        <v>150992.55249999883</v>
      </c>
      <c r="AK251">
        <v>0.41902243806936906</v>
      </c>
      <c r="AL251">
        <v>102441184.6045</v>
      </c>
      <c r="AM251">
        <v>9159.4213265499984</v>
      </c>
    </row>
    <row r="252" spans="1:39" ht="15" x14ac:dyDescent="0.25">
      <c r="A252" t="s">
        <v>425</v>
      </c>
      <c r="B252">
        <v>803198.75</v>
      </c>
      <c r="C252">
        <v>0.37415988449158016</v>
      </c>
      <c r="D252">
        <v>727041.75</v>
      </c>
      <c r="E252">
        <v>4.0692170141839405E-3</v>
      </c>
      <c r="F252">
        <v>0.68739536121196831</v>
      </c>
      <c r="G252">
        <v>41.833333333333336</v>
      </c>
      <c r="H252">
        <v>37.793999999999997</v>
      </c>
      <c r="I252">
        <v>0</v>
      </c>
      <c r="J252">
        <v>71.499000000000024</v>
      </c>
      <c r="K252">
        <v>9448.4166244330263</v>
      </c>
      <c r="L252">
        <v>1341.2769461</v>
      </c>
      <c r="M252">
        <v>1582.5432418816806</v>
      </c>
      <c r="N252">
        <v>0.37589272857927036</v>
      </c>
      <c r="O252">
        <v>0.12947248974564329</v>
      </c>
      <c r="P252">
        <v>7.1951136027954127E-4</v>
      </c>
      <c r="Q252">
        <v>8007.9602630204135</v>
      </c>
      <c r="R252">
        <v>84.380499999999998</v>
      </c>
      <c r="S252">
        <v>51722.79438969904</v>
      </c>
      <c r="T252">
        <v>12.854273202931958</v>
      </c>
      <c r="U252">
        <v>15.895579501188072</v>
      </c>
      <c r="V252">
        <v>10.993500000000001</v>
      </c>
      <c r="W252">
        <v>122.00636249602037</v>
      </c>
      <c r="X252">
        <v>0.11744973541392391</v>
      </c>
      <c r="Y252">
        <v>0.16020082502867683</v>
      </c>
      <c r="Z252">
        <v>0.28557033739495996</v>
      </c>
      <c r="AA252">
        <v>176.78142511093444</v>
      </c>
      <c r="AB252">
        <v>5.8818776945239373</v>
      </c>
      <c r="AC252">
        <v>1.3496387521806601</v>
      </c>
      <c r="AD252">
        <v>2.686614116442867</v>
      </c>
      <c r="AE252">
        <v>1.2380234578045628</v>
      </c>
      <c r="AF252">
        <v>83.3</v>
      </c>
      <c r="AG252">
        <v>1.3081032681409047E-2</v>
      </c>
      <c r="AH252">
        <v>10.868</v>
      </c>
      <c r="AI252">
        <v>2.8983820355337051</v>
      </c>
      <c r="AJ252">
        <v>-3066.9889999999432</v>
      </c>
      <c r="AK252">
        <v>0.48120085340152485</v>
      </c>
      <c r="AL252">
        <v>12672943.395500001</v>
      </c>
      <c r="AM252">
        <v>1341.2769461</v>
      </c>
    </row>
    <row r="253" spans="1:39" ht="15" x14ac:dyDescent="0.25">
      <c r="A253" t="s">
        <v>426</v>
      </c>
      <c r="B253">
        <v>1040133</v>
      </c>
      <c r="C253">
        <v>0.25978491757635414</v>
      </c>
      <c r="D253">
        <v>1008869</v>
      </c>
      <c r="E253">
        <v>3.7429615126305903E-3</v>
      </c>
      <c r="F253">
        <v>0.64756248184639276</v>
      </c>
      <c r="G253">
        <v>14.210526315789474</v>
      </c>
      <c r="H253">
        <v>49.447499999999991</v>
      </c>
      <c r="I253">
        <v>1.05</v>
      </c>
      <c r="J253">
        <v>0.25</v>
      </c>
      <c r="K253">
        <v>10986.233602771574</v>
      </c>
      <c r="L253">
        <v>1137.5014239500001</v>
      </c>
      <c r="M253">
        <v>1496.4115400131989</v>
      </c>
      <c r="N253">
        <v>0.79089963841622879</v>
      </c>
      <c r="O253">
        <v>0.17675021100354904</v>
      </c>
      <c r="P253">
        <v>9.8788711498737835E-4</v>
      </c>
      <c r="Q253">
        <v>8351.2162482319345</v>
      </c>
      <c r="R253">
        <v>76.438000000000002</v>
      </c>
      <c r="S253">
        <v>50731.758979499726</v>
      </c>
      <c r="T253">
        <v>12.495748188073996</v>
      </c>
      <c r="U253">
        <v>14.881360369842225</v>
      </c>
      <c r="V253">
        <v>9.9409999999999989</v>
      </c>
      <c r="W253">
        <v>114.42525137813097</v>
      </c>
      <c r="X253">
        <v>0.11137406315356349</v>
      </c>
      <c r="Y253">
        <v>0.19431791994216857</v>
      </c>
      <c r="Z253">
        <v>0.31207987881488802</v>
      </c>
      <c r="AA253">
        <v>204.97051264372621</v>
      </c>
      <c r="AB253">
        <v>5.7558236189132304</v>
      </c>
      <c r="AC253">
        <v>1.3311573840065107</v>
      </c>
      <c r="AD253">
        <v>2.7908080251593095</v>
      </c>
      <c r="AE253">
        <v>1.2329532573699216</v>
      </c>
      <c r="AF253">
        <v>56.1</v>
      </c>
      <c r="AG253">
        <v>2.0991803968067383E-2</v>
      </c>
      <c r="AH253">
        <v>25.708499999999997</v>
      </c>
      <c r="AI253">
        <v>2.5987853454593548</v>
      </c>
      <c r="AJ253">
        <v>3302.8330000001006</v>
      </c>
      <c r="AK253">
        <v>0.64975034657796782</v>
      </c>
      <c r="AL253">
        <v>12496856.366999999</v>
      </c>
      <c r="AM253">
        <v>1137.5014239500001</v>
      </c>
    </row>
    <row r="254" spans="1:39" ht="15" x14ac:dyDescent="0.25">
      <c r="A254" t="s">
        <v>427</v>
      </c>
      <c r="B254">
        <v>886319.68421052629</v>
      </c>
      <c r="C254">
        <v>0.27044051432254962</v>
      </c>
      <c r="D254">
        <v>829301.45</v>
      </c>
      <c r="E254">
        <v>4.2783027309708562E-3</v>
      </c>
      <c r="F254">
        <v>0.72458207438465272</v>
      </c>
      <c r="G254">
        <v>54.9</v>
      </c>
      <c r="H254">
        <v>44.907000000000004</v>
      </c>
      <c r="I254">
        <v>0</v>
      </c>
      <c r="J254">
        <v>90.533500000000018</v>
      </c>
      <c r="K254">
        <v>9418.3839829589106</v>
      </c>
      <c r="L254">
        <v>1969.1609996</v>
      </c>
      <c r="M254">
        <v>2267.3185560386855</v>
      </c>
      <c r="N254">
        <v>0.30229910737157584</v>
      </c>
      <c r="O254">
        <v>0.11759999639290031</v>
      </c>
      <c r="P254">
        <v>2.6231576549856834E-3</v>
      </c>
      <c r="Q254">
        <v>8179.8450284387609</v>
      </c>
      <c r="R254">
        <v>113.89200000000001</v>
      </c>
      <c r="S254">
        <v>55040.366530353327</v>
      </c>
      <c r="T254">
        <v>12.701067678151233</v>
      </c>
      <c r="U254">
        <v>17.289721838232712</v>
      </c>
      <c r="V254">
        <v>13.440000000000001</v>
      </c>
      <c r="W254">
        <v>146.5149553273809</v>
      </c>
      <c r="X254">
        <v>0.11238122350992531</v>
      </c>
      <c r="Y254">
        <v>0.15077446012129236</v>
      </c>
      <c r="Z254">
        <v>0.28062804968217941</v>
      </c>
      <c r="AA254">
        <v>161.5726444229949</v>
      </c>
      <c r="AB254">
        <v>5.9580120271854744</v>
      </c>
      <c r="AC254">
        <v>1.351322547232539</v>
      </c>
      <c r="AD254">
        <v>2.8767597176349011</v>
      </c>
      <c r="AE254">
        <v>1.1558818864262652</v>
      </c>
      <c r="AF254">
        <v>77</v>
      </c>
      <c r="AG254">
        <v>2.7412657036721383E-2</v>
      </c>
      <c r="AH254">
        <v>21.663499999999999</v>
      </c>
      <c r="AI254">
        <v>3.2476957729965323</v>
      </c>
      <c r="AJ254">
        <v>-6157.5895000001183</v>
      </c>
      <c r="AK254">
        <v>0.46221010435205412</v>
      </c>
      <c r="AL254">
        <v>18546314.418499999</v>
      </c>
      <c r="AM254">
        <v>1969.1609996</v>
      </c>
    </row>
    <row r="255" spans="1:39" ht="15" x14ac:dyDescent="0.25">
      <c r="A255" t="s">
        <v>428</v>
      </c>
      <c r="B255">
        <v>1782358.2</v>
      </c>
      <c r="C255">
        <v>0.34644932414524937</v>
      </c>
      <c r="D255">
        <v>1780312.15</v>
      </c>
      <c r="E255">
        <v>4.7579063653896414E-3</v>
      </c>
      <c r="F255">
        <v>0.71069807130612228</v>
      </c>
      <c r="G255">
        <v>54.631578947368418</v>
      </c>
      <c r="H255">
        <v>74.258499999999998</v>
      </c>
      <c r="I255">
        <v>0</v>
      </c>
      <c r="J255">
        <v>69.300500000000014</v>
      </c>
      <c r="K255">
        <v>9801.5365496057511</v>
      </c>
      <c r="L255">
        <v>2690.8016536000005</v>
      </c>
      <c r="M255">
        <v>3197.9393989611881</v>
      </c>
      <c r="N255">
        <v>0.3426155734171577</v>
      </c>
      <c r="O255">
        <v>0.13225495642678908</v>
      </c>
      <c r="P255">
        <v>9.1789092172423498E-3</v>
      </c>
      <c r="Q255">
        <v>8247.1827840350161</v>
      </c>
      <c r="R255">
        <v>160.97749999999999</v>
      </c>
      <c r="S255">
        <v>57444.243429050635</v>
      </c>
      <c r="T255">
        <v>12.207606653103694</v>
      </c>
      <c r="U255">
        <v>16.715389750741565</v>
      </c>
      <c r="V255">
        <v>17.159000000000002</v>
      </c>
      <c r="W255">
        <v>156.81576161780987</v>
      </c>
      <c r="X255">
        <v>0.12157628528748822</v>
      </c>
      <c r="Y255">
        <v>0.15354446424740537</v>
      </c>
      <c r="Z255">
        <v>0.28254157936130786</v>
      </c>
      <c r="AA255">
        <v>169.27483279587352</v>
      </c>
      <c r="AB255">
        <v>5.2750177975125414</v>
      </c>
      <c r="AC255">
        <v>1.0979643226450926</v>
      </c>
      <c r="AD255">
        <v>2.4142443472342667</v>
      </c>
      <c r="AE255">
        <v>1.1740128005548427</v>
      </c>
      <c r="AF255">
        <v>54.8</v>
      </c>
      <c r="AG255">
        <v>5.377279712117846E-2</v>
      </c>
      <c r="AH255">
        <v>33.945500000000003</v>
      </c>
      <c r="AI255">
        <v>3.5891140250925013</v>
      </c>
      <c r="AJ255">
        <v>26313.075500000035</v>
      </c>
      <c r="AK255">
        <v>0.43564103267990917</v>
      </c>
      <c r="AL255">
        <v>26373990.755499996</v>
      </c>
      <c r="AM255">
        <v>2690.8016536000005</v>
      </c>
    </row>
    <row r="256" spans="1:39" ht="15" x14ac:dyDescent="0.25">
      <c r="A256" t="s">
        <v>429</v>
      </c>
      <c r="B256">
        <v>647413.75</v>
      </c>
      <c r="C256">
        <v>0.29844797414113466</v>
      </c>
      <c r="D256">
        <v>612137.05000000005</v>
      </c>
      <c r="E256">
        <v>5.876792359521028E-3</v>
      </c>
      <c r="F256">
        <v>0.6522157401814539</v>
      </c>
      <c r="G256">
        <v>27.388888888888889</v>
      </c>
      <c r="H256">
        <v>23.819000000000003</v>
      </c>
      <c r="I256">
        <v>0</v>
      </c>
      <c r="J256">
        <v>25.850500000000039</v>
      </c>
      <c r="K256">
        <v>10305.607348733796</v>
      </c>
      <c r="L256">
        <v>859.24145505000001</v>
      </c>
      <c r="M256">
        <v>1027.5840763111005</v>
      </c>
      <c r="N256">
        <v>0.45151518926356304</v>
      </c>
      <c r="O256">
        <v>0.13847407227701355</v>
      </c>
      <c r="P256">
        <v>3.5329964379143585E-3</v>
      </c>
      <c r="Q256">
        <v>8617.3046640508182</v>
      </c>
      <c r="R256">
        <v>56.547499999999999</v>
      </c>
      <c r="S256">
        <v>50154.915798664828</v>
      </c>
      <c r="T256">
        <v>12.621247623679206</v>
      </c>
      <c r="U256">
        <v>15.195038773597418</v>
      </c>
      <c r="V256">
        <v>7.9249999999999998</v>
      </c>
      <c r="W256">
        <v>108.4216347066246</v>
      </c>
      <c r="X256">
        <v>0.11906818592434752</v>
      </c>
      <c r="Y256">
        <v>0.16004194099093622</v>
      </c>
      <c r="Z256">
        <v>0.28602663994109678</v>
      </c>
      <c r="AA256">
        <v>188.40053520297153</v>
      </c>
      <c r="AB256">
        <v>5.7919284933953259</v>
      </c>
      <c r="AC256">
        <v>1.3743483676799484</v>
      </c>
      <c r="AD256">
        <v>2.6280231842356341</v>
      </c>
      <c r="AE256">
        <v>1.2186200439574477</v>
      </c>
      <c r="AF256">
        <v>54.1</v>
      </c>
      <c r="AG256">
        <v>4.1635095136475321E-2</v>
      </c>
      <c r="AH256">
        <v>12.0305</v>
      </c>
      <c r="AI256">
        <v>2.7235446128131255</v>
      </c>
      <c r="AJ256">
        <v>3811.1659999999683</v>
      </c>
      <c r="AK256">
        <v>0.55191930237682552</v>
      </c>
      <c r="AL256">
        <v>8855005.0535000004</v>
      </c>
      <c r="AM256">
        <v>859.24145505000001</v>
      </c>
    </row>
    <row r="257" spans="1:39" ht="15" x14ac:dyDescent="0.25">
      <c r="A257" t="s">
        <v>430</v>
      </c>
      <c r="B257">
        <v>522217.65</v>
      </c>
      <c r="C257">
        <v>0.31388426509897566</v>
      </c>
      <c r="D257">
        <v>503448.3</v>
      </c>
      <c r="E257">
        <v>4.3375208800202868E-3</v>
      </c>
      <c r="F257">
        <v>0.709454987123601</v>
      </c>
      <c r="G257">
        <v>50.684210526315788</v>
      </c>
      <c r="H257">
        <v>42.405499999999996</v>
      </c>
      <c r="I257">
        <v>0</v>
      </c>
      <c r="J257">
        <v>72.693000000000012</v>
      </c>
      <c r="K257">
        <v>9662.3568588665767</v>
      </c>
      <c r="L257">
        <v>1549.2488318999999</v>
      </c>
      <c r="M257">
        <v>1825.7006829683523</v>
      </c>
      <c r="N257">
        <v>0.38189512799205999</v>
      </c>
      <c r="O257">
        <v>0.12594863228697586</v>
      </c>
      <c r="P257">
        <v>1.0268988539748596E-3</v>
      </c>
      <c r="Q257">
        <v>8199.2602712191037</v>
      </c>
      <c r="R257">
        <v>96.04249999999999</v>
      </c>
      <c r="S257">
        <v>52415.686787255647</v>
      </c>
      <c r="T257">
        <v>11.973865736522896</v>
      </c>
      <c r="U257">
        <v>16.130867396204806</v>
      </c>
      <c r="V257">
        <v>12.683</v>
      </c>
      <c r="W257">
        <v>122.15160702515178</v>
      </c>
      <c r="X257">
        <v>0.11786710402132168</v>
      </c>
      <c r="Y257">
        <v>0.16304794228465466</v>
      </c>
      <c r="Z257">
        <v>0.28867561347470966</v>
      </c>
      <c r="AA257">
        <v>176.57366871434721</v>
      </c>
      <c r="AB257">
        <v>5.9746586217730862</v>
      </c>
      <c r="AC257">
        <v>1.4024894724692207</v>
      </c>
      <c r="AD257">
        <v>2.7707179904849655</v>
      </c>
      <c r="AE257">
        <v>1.1490853594734265</v>
      </c>
      <c r="AF257">
        <v>87.6</v>
      </c>
      <c r="AG257">
        <v>1.8698782501823281E-2</v>
      </c>
      <c r="AH257">
        <v>12.4185</v>
      </c>
      <c r="AI257">
        <v>2.9772418454489258</v>
      </c>
      <c r="AJ257">
        <v>11478.709500000114</v>
      </c>
      <c r="AK257">
        <v>0.51179175446295067</v>
      </c>
      <c r="AL257">
        <v>14969395.076999998</v>
      </c>
      <c r="AM257">
        <v>1549.2488318999999</v>
      </c>
    </row>
    <row r="258" spans="1:39" ht="15" x14ac:dyDescent="0.25">
      <c r="A258" t="s">
        <v>431</v>
      </c>
      <c r="B258">
        <v>856200.95</v>
      </c>
      <c r="C258">
        <v>0.34458716133853329</v>
      </c>
      <c r="D258">
        <v>815411.05</v>
      </c>
      <c r="E258">
        <v>1.5987711584006027E-3</v>
      </c>
      <c r="F258">
        <v>0.65337062769467036</v>
      </c>
      <c r="G258">
        <v>31.25</v>
      </c>
      <c r="H258">
        <v>25.769500000000001</v>
      </c>
      <c r="I258">
        <v>0</v>
      </c>
      <c r="J258">
        <v>21.206000000000003</v>
      </c>
      <c r="K258">
        <v>9923.4364078625367</v>
      </c>
      <c r="L258">
        <v>940.70761949999996</v>
      </c>
      <c r="M258">
        <v>1106.415484690559</v>
      </c>
      <c r="N258">
        <v>0.37034385570850581</v>
      </c>
      <c r="O258">
        <v>0.13461211966934639</v>
      </c>
      <c r="P258">
        <v>8.0015557905237092E-4</v>
      </c>
      <c r="Q258">
        <v>8437.2031751804498</v>
      </c>
      <c r="R258">
        <v>62.250500000000002</v>
      </c>
      <c r="S258">
        <v>50742.897756082275</v>
      </c>
      <c r="T258">
        <v>12.629617432791704</v>
      </c>
      <c r="U258">
        <v>15.111647609256153</v>
      </c>
      <c r="V258">
        <v>8.7055000000000007</v>
      </c>
      <c r="W258">
        <v>108.05899942565046</v>
      </c>
      <c r="X258">
        <v>0.11532370985558164</v>
      </c>
      <c r="Y258">
        <v>0.16750180493477199</v>
      </c>
      <c r="Z258">
        <v>0.28811668878940438</v>
      </c>
      <c r="AA258">
        <v>179.15306148958004</v>
      </c>
      <c r="AB258">
        <v>6.0728695136463307</v>
      </c>
      <c r="AC258">
        <v>1.4564677641722739</v>
      </c>
      <c r="AD258">
        <v>2.7758706621021161</v>
      </c>
      <c r="AE258">
        <v>1.3807573773833151</v>
      </c>
      <c r="AF258">
        <v>91.21052631578948</v>
      </c>
      <c r="AG258">
        <v>2.1243756725020588E-2</v>
      </c>
      <c r="AH258">
        <v>5.7452631578947377</v>
      </c>
      <c r="AI258">
        <v>2.7852869243744762</v>
      </c>
      <c r="AJ258">
        <v>15604.936500000011</v>
      </c>
      <c r="AK258">
        <v>0.5222336425081614</v>
      </c>
      <c r="AL258">
        <v>9335052.2404999994</v>
      </c>
      <c r="AM258">
        <v>940.70761949999996</v>
      </c>
    </row>
    <row r="259" spans="1:39" ht="15" x14ac:dyDescent="0.25">
      <c r="A259" t="s">
        <v>432</v>
      </c>
      <c r="B259">
        <v>825621.9</v>
      </c>
      <c r="C259">
        <v>0.36307439196687247</v>
      </c>
      <c r="D259">
        <v>784671.65</v>
      </c>
      <c r="E259">
        <v>3.7539424099079237E-3</v>
      </c>
      <c r="F259">
        <v>0.69017390583076466</v>
      </c>
      <c r="G259">
        <v>44.411764705882355</v>
      </c>
      <c r="H259">
        <v>27.471578947368425</v>
      </c>
      <c r="I259">
        <v>0</v>
      </c>
      <c r="J259">
        <v>44.717999999999996</v>
      </c>
      <c r="K259">
        <v>9680.5009661483564</v>
      </c>
      <c r="L259">
        <v>1204.9996391500001</v>
      </c>
      <c r="M259">
        <v>1381.2230276656737</v>
      </c>
      <c r="N259">
        <v>0.26365683173491095</v>
      </c>
      <c r="O259">
        <v>0.11951350180618013</v>
      </c>
      <c r="P259">
        <v>2.7602716979618601E-3</v>
      </c>
      <c r="Q259">
        <v>8445.4139102461595</v>
      </c>
      <c r="R259">
        <v>74.915499999999994</v>
      </c>
      <c r="S259">
        <v>53001.994700696108</v>
      </c>
      <c r="T259">
        <v>12.483397961703519</v>
      </c>
      <c r="U259">
        <v>16.084784045357772</v>
      </c>
      <c r="V259">
        <v>9.4930000000000003</v>
      </c>
      <c r="W259">
        <v>126.93559877278</v>
      </c>
      <c r="X259">
        <v>0.11435079200150236</v>
      </c>
      <c r="Y259">
        <v>0.16262608738504156</v>
      </c>
      <c r="Z259">
        <v>0.28334379859529474</v>
      </c>
      <c r="AA259">
        <v>168.63527871538614</v>
      </c>
      <c r="AB259">
        <v>5.8145949579600344</v>
      </c>
      <c r="AC259">
        <v>1.2925136702780367</v>
      </c>
      <c r="AD259">
        <v>2.5726498132801066</v>
      </c>
      <c r="AE259">
        <v>1.2500177536583013</v>
      </c>
      <c r="AF259">
        <v>81.45</v>
      </c>
      <c r="AG259">
        <v>1.9703670484414897E-2</v>
      </c>
      <c r="AH259">
        <v>8.0614999999999988</v>
      </c>
      <c r="AI259">
        <v>3.3179835132430036</v>
      </c>
      <c r="AJ259">
        <v>-1922.4334999999846</v>
      </c>
      <c r="AK259">
        <v>0.47471337406204606</v>
      </c>
      <c r="AL259">
        <v>11665000.171</v>
      </c>
      <c r="AM259">
        <v>1204.9996391500001</v>
      </c>
    </row>
    <row r="260" spans="1:39" ht="15" x14ac:dyDescent="0.25">
      <c r="A260" t="s">
        <v>433</v>
      </c>
      <c r="B260">
        <v>758851.7</v>
      </c>
      <c r="C260">
        <v>0.28800437677393004</v>
      </c>
      <c r="D260">
        <v>711155.19999999995</v>
      </c>
      <c r="E260">
        <v>2.6649465914073368E-3</v>
      </c>
      <c r="F260">
        <v>0.70052404769828036</v>
      </c>
      <c r="G260">
        <v>45.157894736842103</v>
      </c>
      <c r="H260">
        <v>49.997</v>
      </c>
      <c r="I260">
        <v>0</v>
      </c>
      <c r="J260">
        <v>124.86050000000003</v>
      </c>
      <c r="K260">
        <v>9457.2741817666429</v>
      </c>
      <c r="L260">
        <v>1680.5382347</v>
      </c>
      <c r="M260">
        <v>1944.3115783019032</v>
      </c>
      <c r="N260">
        <v>0.32243223632857704</v>
      </c>
      <c r="O260">
        <v>0.11905026721139436</v>
      </c>
      <c r="P260">
        <v>5.9107109525379023E-3</v>
      </c>
      <c r="Q260">
        <v>8174.2612839762469</v>
      </c>
      <c r="R260">
        <v>101.78100000000001</v>
      </c>
      <c r="S260">
        <v>54613.558060934753</v>
      </c>
      <c r="T260">
        <v>11.853391104430099</v>
      </c>
      <c r="U260">
        <v>16.511315812381483</v>
      </c>
      <c r="V260">
        <v>12.7355</v>
      </c>
      <c r="W260">
        <v>131.95698910133092</v>
      </c>
      <c r="X260">
        <v>0.11200978896758078</v>
      </c>
      <c r="Y260">
        <v>0.166293656342928</v>
      </c>
      <c r="Z260">
        <v>0.28390047427284704</v>
      </c>
      <c r="AA260">
        <v>151.88172737144808</v>
      </c>
      <c r="AB260">
        <v>5.3740820171205455</v>
      </c>
      <c r="AC260">
        <v>1.1677831404224328</v>
      </c>
      <c r="AD260">
        <v>2.935057242498865</v>
      </c>
      <c r="AE260">
        <v>1.163132339746715</v>
      </c>
      <c r="AF260">
        <v>56.4</v>
      </c>
      <c r="AG260">
        <v>3.1807072233911902E-2</v>
      </c>
      <c r="AH260">
        <v>24.047500000000003</v>
      </c>
      <c r="AI260">
        <v>3.4272825402589171</v>
      </c>
      <c r="AJ260">
        <v>1275.9805000000633</v>
      </c>
      <c r="AK260">
        <v>0.44112388534134878</v>
      </c>
      <c r="AL260">
        <v>15893310.8585</v>
      </c>
      <c r="AM260">
        <v>1680.5382347</v>
      </c>
    </row>
    <row r="261" spans="1:39" ht="15" x14ac:dyDescent="0.25">
      <c r="A261" t="s">
        <v>434</v>
      </c>
      <c r="B261">
        <v>966562.61111111112</v>
      </c>
      <c r="C261">
        <v>0.28761697083539811</v>
      </c>
      <c r="D261">
        <v>1006965.2631578947</v>
      </c>
      <c r="E261">
        <v>7.8572469014654457E-3</v>
      </c>
      <c r="F261">
        <v>0.686635661561391</v>
      </c>
      <c r="G261">
        <v>42.388888888888886</v>
      </c>
      <c r="H261">
        <v>87.103000000000009</v>
      </c>
      <c r="I261">
        <v>0</v>
      </c>
      <c r="J261">
        <v>49.396499999999946</v>
      </c>
      <c r="K261">
        <v>9969.087669434095</v>
      </c>
      <c r="L261">
        <v>2447.8927863000004</v>
      </c>
      <c r="M261">
        <v>2980.5315076991351</v>
      </c>
      <c r="N261">
        <v>0.51294057575858132</v>
      </c>
      <c r="O261">
        <v>0.13802827037237386</v>
      </c>
      <c r="P261">
        <v>8.8196721567339494E-3</v>
      </c>
      <c r="Q261">
        <v>8187.5523640541724</v>
      </c>
      <c r="R261">
        <v>150.13849999999999</v>
      </c>
      <c r="S261">
        <v>54713.452730312361</v>
      </c>
      <c r="T261">
        <v>11.850058446034829</v>
      </c>
      <c r="U261">
        <v>16.304231002041451</v>
      </c>
      <c r="V261">
        <v>16.7135</v>
      </c>
      <c r="W261">
        <v>146.46200893289856</v>
      </c>
      <c r="X261">
        <v>0.11628193741049239</v>
      </c>
      <c r="Y261">
        <v>0.16068315209430897</v>
      </c>
      <c r="Z261">
        <v>0.29342918070330931</v>
      </c>
      <c r="AA261">
        <v>170.90039741173936</v>
      </c>
      <c r="AB261">
        <v>5.320936291109378</v>
      </c>
      <c r="AC261">
        <v>1.337198232036962</v>
      </c>
      <c r="AD261">
        <v>2.4010429002701947</v>
      </c>
      <c r="AE261">
        <v>1.2149576726278835</v>
      </c>
      <c r="AF261">
        <v>69.7</v>
      </c>
      <c r="AG261">
        <v>2.7220382970500823E-2</v>
      </c>
      <c r="AH261">
        <v>44.0015</v>
      </c>
      <c r="AI261">
        <v>1.9746123686428332</v>
      </c>
      <c r="AJ261">
        <v>10263.245499999728</v>
      </c>
      <c r="AK261">
        <v>0.54906668968963923</v>
      </c>
      <c r="AL261">
        <v>24403257.791999999</v>
      </c>
      <c r="AM261">
        <v>2447.8927863000004</v>
      </c>
    </row>
    <row r="262" spans="1:39" ht="15" x14ac:dyDescent="0.25">
      <c r="A262" t="s">
        <v>435</v>
      </c>
      <c r="B262">
        <v>1889650.105263158</v>
      </c>
      <c r="C262">
        <v>0.29236202775757408</v>
      </c>
      <c r="D262">
        <v>1734782.3157894737</v>
      </c>
      <c r="E262">
        <v>1.9004723676109023E-3</v>
      </c>
      <c r="F262">
        <v>0.70849375267537484</v>
      </c>
      <c r="G262">
        <v>66.599999999999994</v>
      </c>
      <c r="H262">
        <v>76.055999999999983</v>
      </c>
      <c r="I262">
        <v>0</v>
      </c>
      <c r="J262">
        <v>53.888999999999996</v>
      </c>
      <c r="K262">
        <v>9269.3303496330846</v>
      </c>
      <c r="L262">
        <v>2658.3042986999999</v>
      </c>
      <c r="M262">
        <v>3099.0640091589885</v>
      </c>
      <c r="N262">
        <v>0.3195986328636185</v>
      </c>
      <c r="O262">
        <v>0.12577744408851566</v>
      </c>
      <c r="P262">
        <v>1.1019319407610752E-2</v>
      </c>
      <c r="Q262">
        <v>7951.0138034183101</v>
      </c>
      <c r="R262">
        <v>154.34049999999996</v>
      </c>
      <c r="S262">
        <v>56066.699336207945</v>
      </c>
      <c r="T262">
        <v>12.144900398793578</v>
      </c>
      <c r="U262">
        <v>17.223634099280485</v>
      </c>
      <c r="V262">
        <v>17.6145</v>
      </c>
      <c r="W262">
        <v>150.91568302818698</v>
      </c>
      <c r="X262">
        <v>0.11541665069743018</v>
      </c>
      <c r="Y262">
        <v>0.15772932681861415</v>
      </c>
      <c r="Z262">
        <v>0.2798912246170705</v>
      </c>
      <c r="AA262">
        <v>148.66336039604735</v>
      </c>
      <c r="AB262">
        <v>5.8521289766542868</v>
      </c>
      <c r="AC262">
        <v>1.2863465749408924</v>
      </c>
      <c r="AD262">
        <v>2.937141227014838</v>
      </c>
      <c r="AE262">
        <v>1.1453307536653097</v>
      </c>
      <c r="AF262">
        <v>80.5</v>
      </c>
      <c r="AG262">
        <v>2.6218012739713477E-2</v>
      </c>
      <c r="AH262">
        <v>25.1355</v>
      </c>
      <c r="AI262">
        <v>2.5758466825588853</v>
      </c>
      <c r="AJ262">
        <v>-5405.6005000000587</v>
      </c>
      <c r="AK262">
        <v>0.43494121860937229</v>
      </c>
      <c r="AL262">
        <v>24640700.714500003</v>
      </c>
      <c r="AM262">
        <v>2658.3042986999999</v>
      </c>
    </row>
    <row r="263" spans="1:39" ht="15" x14ac:dyDescent="0.25">
      <c r="A263" t="s">
        <v>436</v>
      </c>
      <c r="B263">
        <v>957157.36842105258</v>
      </c>
      <c r="C263">
        <v>0.31261381619549683</v>
      </c>
      <c r="D263">
        <v>918200.15789473685</v>
      </c>
      <c r="E263">
        <v>3.1204956245647589E-3</v>
      </c>
      <c r="F263">
        <v>0.69234386293787031</v>
      </c>
      <c r="G263">
        <v>43.94736842105263</v>
      </c>
      <c r="H263">
        <v>47.501999999999995</v>
      </c>
      <c r="I263">
        <v>0</v>
      </c>
      <c r="J263">
        <v>45.486999999999995</v>
      </c>
      <c r="K263">
        <v>9772.5411677568172</v>
      </c>
      <c r="L263">
        <v>1589.6075366</v>
      </c>
      <c r="M263">
        <v>1827.5684331291366</v>
      </c>
      <c r="N263">
        <v>0.32704516994298705</v>
      </c>
      <c r="O263">
        <v>0.11507469947031955</v>
      </c>
      <c r="P263">
        <v>3.3918172101348857E-3</v>
      </c>
      <c r="Q263">
        <v>8500.0948858599204</v>
      </c>
      <c r="R263">
        <v>96.696999999999989</v>
      </c>
      <c r="S263">
        <v>54590.377768958708</v>
      </c>
      <c r="T263">
        <v>11.95952304621653</v>
      </c>
      <c r="U263">
        <v>16.439057433012398</v>
      </c>
      <c r="V263">
        <v>13.5885</v>
      </c>
      <c r="W263">
        <v>116.98182555837658</v>
      </c>
      <c r="X263">
        <v>0.11645595237780709</v>
      </c>
      <c r="Y263">
        <v>0.15890660647277485</v>
      </c>
      <c r="Z263">
        <v>0.28237011242964116</v>
      </c>
      <c r="AA263">
        <v>169.28728872006783</v>
      </c>
      <c r="AB263">
        <v>5.4553508124385566</v>
      </c>
      <c r="AC263">
        <v>1.1992128289688215</v>
      </c>
      <c r="AD263">
        <v>2.781733373813895</v>
      </c>
      <c r="AE263">
        <v>1.2426318571333019</v>
      </c>
      <c r="AF263">
        <v>90.35</v>
      </c>
      <c r="AG263">
        <v>2.5752062697901971E-2</v>
      </c>
      <c r="AH263">
        <v>13.352499999999997</v>
      </c>
      <c r="AI263">
        <v>3.1849982121909091</v>
      </c>
      <c r="AJ263">
        <v>-8871.6679999999469</v>
      </c>
      <c r="AK263">
        <v>0.45813719208390252</v>
      </c>
      <c r="AL263">
        <v>15534505.091999998</v>
      </c>
      <c r="AM263">
        <v>1589.6075366</v>
      </c>
    </row>
    <row r="264" spans="1:39" ht="15" x14ac:dyDescent="0.25">
      <c r="A264" t="s">
        <v>437</v>
      </c>
      <c r="B264">
        <v>738190</v>
      </c>
      <c r="C264">
        <v>0.34455177843611601</v>
      </c>
      <c r="D264">
        <v>707753.6</v>
      </c>
      <c r="E264">
        <v>2.3017848850234615E-3</v>
      </c>
      <c r="F264">
        <v>0.64154868005553767</v>
      </c>
      <c r="G264">
        <v>31.444444444444443</v>
      </c>
      <c r="H264">
        <v>23.145</v>
      </c>
      <c r="I264">
        <v>0</v>
      </c>
      <c r="J264">
        <v>30.030500000000004</v>
      </c>
      <c r="K264">
        <v>10237.812550840506</v>
      </c>
      <c r="L264">
        <v>780.13552205000008</v>
      </c>
      <c r="M264">
        <v>918.985500125155</v>
      </c>
      <c r="N264">
        <v>0.37270506730158198</v>
      </c>
      <c r="O264">
        <v>0.12927238595031745</v>
      </c>
      <c r="P264">
        <v>2.3897367794521642E-3</v>
      </c>
      <c r="Q264">
        <v>8690.9763406629172</v>
      </c>
      <c r="R264">
        <v>52.153000000000006</v>
      </c>
      <c r="S264">
        <v>49843.870720380415</v>
      </c>
      <c r="T264">
        <v>12.32335627864169</v>
      </c>
      <c r="U264">
        <v>14.95859340881637</v>
      </c>
      <c r="V264">
        <v>7.1504999999999992</v>
      </c>
      <c r="W264">
        <v>109.10223369694428</v>
      </c>
      <c r="X264">
        <v>0.11774435434876995</v>
      </c>
      <c r="Y264">
        <v>0.15632518923418143</v>
      </c>
      <c r="Z264">
        <v>0.28195314361715218</v>
      </c>
      <c r="AA264">
        <v>194.05455298611216</v>
      </c>
      <c r="AB264">
        <v>5.3528692998196368</v>
      </c>
      <c r="AC264">
        <v>1.241992977025719</v>
      </c>
      <c r="AD264">
        <v>2.2419683847258236</v>
      </c>
      <c r="AE264">
        <v>1.4251990947552495</v>
      </c>
      <c r="AF264">
        <v>80.349999999999994</v>
      </c>
      <c r="AG264">
        <v>2.2272294023415524E-2</v>
      </c>
      <c r="AH264">
        <v>6.2949999999999999</v>
      </c>
      <c r="AI264">
        <v>2.3850091159825264</v>
      </c>
      <c r="AJ264">
        <v>-8250.0034999999916</v>
      </c>
      <c r="AK264">
        <v>0.53420810928733975</v>
      </c>
      <c r="AL264">
        <v>7986881.2390000001</v>
      </c>
      <c r="AM264">
        <v>780.13552205000008</v>
      </c>
    </row>
    <row r="265" spans="1:39" ht="15" x14ac:dyDescent="0.25">
      <c r="A265" t="s">
        <v>438</v>
      </c>
      <c r="B265">
        <v>1100825.95</v>
      </c>
      <c r="C265">
        <v>0.30713278909945951</v>
      </c>
      <c r="D265">
        <v>1027879.55</v>
      </c>
      <c r="E265">
        <v>8.0973765627457353E-3</v>
      </c>
      <c r="F265">
        <v>0.70632078824928834</v>
      </c>
      <c r="G265">
        <v>44.235294117647058</v>
      </c>
      <c r="H265">
        <v>59.376000000000012</v>
      </c>
      <c r="I265">
        <v>0</v>
      </c>
      <c r="J265">
        <v>65.635999999999996</v>
      </c>
      <c r="K265">
        <v>10439.756564709744</v>
      </c>
      <c r="L265">
        <v>2122.94425125</v>
      </c>
      <c r="M265">
        <v>2521.2916450638559</v>
      </c>
      <c r="N265">
        <v>0.37315154064152212</v>
      </c>
      <c r="O265">
        <v>0.12657683751788534</v>
      </c>
      <c r="P265">
        <v>1.0815845652319979E-2</v>
      </c>
      <c r="Q265">
        <v>8790.3441186149212</v>
      </c>
      <c r="R265">
        <v>129.16399999999999</v>
      </c>
      <c r="S265">
        <v>58109.62910331053</v>
      </c>
      <c r="T265">
        <v>11.881793688643896</v>
      </c>
      <c r="U265">
        <v>16.436036753662012</v>
      </c>
      <c r="V265">
        <v>15.095500000000001</v>
      </c>
      <c r="W265">
        <v>140.63424538769829</v>
      </c>
      <c r="X265">
        <v>0.11917251647912966</v>
      </c>
      <c r="Y265">
        <v>0.15607276408847412</v>
      </c>
      <c r="Z265">
        <v>0.28195430789743103</v>
      </c>
      <c r="AA265">
        <v>164.29595350637686</v>
      </c>
      <c r="AB265">
        <v>6.0605750790981938</v>
      </c>
      <c r="AC265">
        <v>1.3085357598666136</v>
      </c>
      <c r="AD265">
        <v>3.0793767459409453</v>
      </c>
      <c r="AE265">
        <v>1.1356436018072633</v>
      </c>
      <c r="AF265">
        <v>57.95</v>
      </c>
      <c r="AG265">
        <v>3.2646464795811569E-2</v>
      </c>
      <c r="AH265">
        <v>34.780499999999996</v>
      </c>
      <c r="AI265">
        <v>3.2868380509719484</v>
      </c>
      <c r="AJ265">
        <v>30535.747999999789</v>
      </c>
      <c r="AK265">
        <v>0.45842950289662154</v>
      </c>
      <c r="AL265">
        <v>22163021.183499999</v>
      </c>
      <c r="AM265">
        <v>2122.94425125</v>
      </c>
    </row>
    <row r="266" spans="1:39" ht="15" x14ac:dyDescent="0.25">
      <c r="A266" t="s">
        <v>439</v>
      </c>
      <c r="B266">
        <v>1342480.7894736843</v>
      </c>
      <c r="C266">
        <v>0.26524134587363957</v>
      </c>
      <c r="D266">
        <v>1343513.1578947369</v>
      </c>
      <c r="E266">
        <v>3.3367670170744348E-3</v>
      </c>
      <c r="F266">
        <v>0.71753611882019053</v>
      </c>
      <c r="G266">
        <v>48.736842105263158</v>
      </c>
      <c r="H266">
        <v>78.781000000000006</v>
      </c>
      <c r="I266">
        <v>0</v>
      </c>
      <c r="J266">
        <v>83.363</v>
      </c>
      <c r="K266">
        <v>9543.1565509317697</v>
      </c>
      <c r="L266">
        <v>2294.2477639500003</v>
      </c>
      <c r="M266">
        <v>2757.4862815977099</v>
      </c>
      <c r="N266">
        <v>0.42595404156239941</v>
      </c>
      <c r="O266">
        <v>0.14125582462900149</v>
      </c>
      <c r="P266">
        <v>7.62610445781884E-3</v>
      </c>
      <c r="Q266">
        <v>7939.9726207574167</v>
      </c>
      <c r="R266">
        <v>140.53899999999996</v>
      </c>
      <c r="S266">
        <v>54216.214968798697</v>
      </c>
      <c r="T266">
        <v>12.605397789937312</v>
      </c>
      <c r="U266">
        <v>16.324634186595887</v>
      </c>
      <c r="V266">
        <v>15.974500000000001</v>
      </c>
      <c r="W266">
        <v>143.61937863156902</v>
      </c>
      <c r="X266">
        <v>0.11419559353456238</v>
      </c>
      <c r="Y266">
        <v>0.16728648903029258</v>
      </c>
      <c r="Z266">
        <v>0.28719817679633525</v>
      </c>
      <c r="AA266">
        <v>162.50954053806612</v>
      </c>
      <c r="AB266">
        <v>5.3133723087948717</v>
      </c>
      <c r="AC266">
        <v>1.2162970991490523</v>
      </c>
      <c r="AD266">
        <v>2.6373542523860625</v>
      </c>
      <c r="AE266">
        <v>1.2259631904933561</v>
      </c>
      <c r="AF266">
        <v>62.1</v>
      </c>
      <c r="AG266">
        <v>2.1413783693346185E-2</v>
      </c>
      <c r="AH266">
        <v>24.378999999999998</v>
      </c>
      <c r="AI266">
        <v>3.6697495361781076</v>
      </c>
      <c r="AJ266">
        <v>19789.2845000003</v>
      </c>
      <c r="AK266">
        <v>0.47157638009106262</v>
      </c>
      <c r="AL266">
        <v>21894365.577999998</v>
      </c>
      <c r="AM266">
        <v>2294.2477639500003</v>
      </c>
    </row>
    <row r="267" spans="1:39" ht="15" x14ac:dyDescent="0.25">
      <c r="A267" t="s">
        <v>440</v>
      </c>
      <c r="B267">
        <v>775801.2</v>
      </c>
      <c r="C267">
        <v>0.39555380042852401</v>
      </c>
      <c r="D267">
        <v>778268.35</v>
      </c>
      <c r="E267">
        <v>2.9811898829814748E-3</v>
      </c>
      <c r="F267">
        <v>0.68361481768925514</v>
      </c>
      <c r="G267">
        <v>44.526315789473685</v>
      </c>
      <c r="H267">
        <v>42.246499999999997</v>
      </c>
      <c r="I267">
        <v>0</v>
      </c>
      <c r="J267">
        <v>50.306999999999988</v>
      </c>
      <c r="K267">
        <v>9841.9388229760643</v>
      </c>
      <c r="L267">
        <v>1388.52545345</v>
      </c>
      <c r="M267">
        <v>1672.805456837641</v>
      </c>
      <c r="N267">
        <v>0.44977017525915197</v>
      </c>
      <c r="O267">
        <v>0.13760756176651565</v>
      </c>
      <c r="P267">
        <v>4.1170185147101814E-4</v>
      </c>
      <c r="Q267">
        <v>8169.3794763406077</v>
      </c>
      <c r="R267">
        <v>87.858999999999995</v>
      </c>
      <c r="S267">
        <v>50207.704097075999</v>
      </c>
      <c r="T267">
        <v>12.164946106830262</v>
      </c>
      <c r="U267">
        <v>15.804020685985501</v>
      </c>
      <c r="V267">
        <v>10.431999999999999</v>
      </c>
      <c r="W267">
        <v>133.10251662672545</v>
      </c>
      <c r="X267">
        <v>0.11487617673577427</v>
      </c>
      <c r="Y267">
        <v>0.17698613415366823</v>
      </c>
      <c r="Z267">
        <v>0.29830162464561699</v>
      </c>
      <c r="AA267">
        <v>165.0991700803236</v>
      </c>
      <c r="AB267">
        <v>6.7047945009779948</v>
      </c>
      <c r="AC267">
        <v>1.602229094800135</v>
      </c>
      <c r="AD267">
        <v>3.2238124246437425</v>
      </c>
      <c r="AE267">
        <v>1.2806330071414742</v>
      </c>
      <c r="AF267">
        <v>92.5</v>
      </c>
      <c r="AG267">
        <v>2.0258742348915282E-2</v>
      </c>
      <c r="AH267">
        <v>10.775499999999999</v>
      </c>
      <c r="AI267">
        <v>2.5632469895343872</v>
      </c>
      <c r="AJ267">
        <v>5112.0669999999227</v>
      </c>
      <c r="AK267">
        <v>0.50409170744947474</v>
      </c>
      <c r="AL267">
        <v>13665782.567000002</v>
      </c>
      <c r="AM267">
        <v>1388.52545345</v>
      </c>
    </row>
    <row r="268" spans="1:39" ht="15" x14ac:dyDescent="0.25">
      <c r="A268" t="s">
        <v>441</v>
      </c>
      <c r="B268">
        <v>855776.35</v>
      </c>
      <c r="C268">
        <v>0.29914375385905806</v>
      </c>
      <c r="D268">
        <v>825452.25</v>
      </c>
      <c r="E268">
        <v>3.1969819840338902E-3</v>
      </c>
      <c r="F268">
        <v>0.6753924783362043</v>
      </c>
      <c r="G268">
        <v>55.35</v>
      </c>
      <c r="H268">
        <v>46.435000000000002</v>
      </c>
      <c r="I268">
        <v>0</v>
      </c>
      <c r="J268">
        <v>33.525000000000006</v>
      </c>
      <c r="K268">
        <v>9651.5425644374645</v>
      </c>
      <c r="L268">
        <v>1661.2250534</v>
      </c>
      <c r="M268">
        <v>1979.2353615322641</v>
      </c>
      <c r="N268">
        <v>0.42837772922068307</v>
      </c>
      <c r="O268">
        <v>0.13248195104544166</v>
      </c>
      <c r="P268">
        <v>5.5101819174141276E-3</v>
      </c>
      <c r="Q268">
        <v>8100.7972187741416</v>
      </c>
      <c r="R268">
        <v>103.52149999999999</v>
      </c>
      <c r="S268">
        <v>51850.306356650559</v>
      </c>
      <c r="T268">
        <v>13.890834271141745</v>
      </c>
      <c r="U268">
        <v>16.047150141757992</v>
      </c>
      <c r="V268">
        <v>11.6235</v>
      </c>
      <c r="W268">
        <v>142.91952109089343</v>
      </c>
      <c r="X268">
        <v>0.11612750990203514</v>
      </c>
      <c r="Y268">
        <v>0.17066296017890994</v>
      </c>
      <c r="Z268">
        <v>0.2945305986249066</v>
      </c>
      <c r="AA268">
        <v>171.91282988147597</v>
      </c>
      <c r="AB268">
        <v>5.1658444587075207</v>
      </c>
      <c r="AC268">
        <v>1.2059855756184041</v>
      </c>
      <c r="AD268">
        <v>2.8032412997280329</v>
      </c>
      <c r="AE268">
        <v>1.3021190280381958</v>
      </c>
      <c r="AF268">
        <v>107.6</v>
      </c>
      <c r="AG268">
        <v>8.4157232536253207E-2</v>
      </c>
      <c r="AH268">
        <v>10.95</v>
      </c>
      <c r="AI268">
        <v>2.8026071681206344</v>
      </c>
      <c r="AJ268">
        <v>2751.5100000002421</v>
      </c>
      <c r="AK268">
        <v>0.54691516047579158</v>
      </c>
      <c r="AL268">
        <v>16033384.312000001</v>
      </c>
      <c r="AM268">
        <v>1661.2250534</v>
      </c>
    </row>
    <row r="269" spans="1:39" ht="15" x14ac:dyDescent="0.25">
      <c r="A269" t="s">
        <v>442</v>
      </c>
      <c r="B269">
        <v>863212.31578947371</v>
      </c>
      <c r="C269">
        <v>0.365103891929076</v>
      </c>
      <c r="D269">
        <v>849464.57894736843</v>
      </c>
      <c r="E269">
        <v>4.2491711325186032E-3</v>
      </c>
      <c r="F269">
        <v>0.63426647698347449</v>
      </c>
      <c r="G269">
        <v>30.611111111111111</v>
      </c>
      <c r="H269">
        <v>30.050999999999998</v>
      </c>
      <c r="I269">
        <v>0</v>
      </c>
      <c r="J269">
        <v>-8.2369999999999948</v>
      </c>
      <c r="K269">
        <v>10262.147273938785</v>
      </c>
      <c r="L269">
        <v>971.38501069999984</v>
      </c>
      <c r="M269">
        <v>1189.3024764425859</v>
      </c>
      <c r="N269">
        <v>0.53576550380879795</v>
      </c>
      <c r="O269">
        <v>0.14486246354429153</v>
      </c>
      <c r="P269">
        <v>8.515108230916005E-4</v>
      </c>
      <c r="Q269">
        <v>8381.8004561106554</v>
      </c>
      <c r="R269">
        <v>65.302499999999995</v>
      </c>
      <c r="S269">
        <v>48168.932452815745</v>
      </c>
      <c r="T269">
        <v>12.431377052945907</v>
      </c>
      <c r="U269">
        <v>14.875158082768651</v>
      </c>
      <c r="V269">
        <v>8.0884999999999998</v>
      </c>
      <c r="W269">
        <v>120.09458004574395</v>
      </c>
      <c r="X269">
        <v>0.11404243134404687</v>
      </c>
      <c r="Y269">
        <v>0.17524994451782405</v>
      </c>
      <c r="Z269">
        <v>0.29440056974896878</v>
      </c>
      <c r="AA269">
        <v>201.05900116706425</v>
      </c>
      <c r="AB269">
        <v>5.7195594496217987</v>
      </c>
      <c r="AC269">
        <v>1.307226970334199</v>
      </c>
      <c r="AD269">
        <v>2.5295649998950367</v>
      </c>
      <c r="AE269">
        <v>1.5482189336167616</v>
      </c>
      <c r="AF269">
        <v>97.8</v>
      </c>
      <c r="AG269">
        <v>1.6761341251012252E-2</v>
      </c>
      <c r="AH269">
        <v>8.1869999999999994</v>
      </c>
      <c r="AI269">
        <v>2.4346292408763675</v>
      </c>
      <c r="AJ269">
        <v>-7433.8875000001281</v>
      </c>
      <c r="AK269">
        <v>0.55789070316839995</v>
      </c>
      <c r="AL269">
        <v>9968496.0395</v>
      </c>
      <c r="AM269">
        <v>971.38501069999984</v>
      </c>
    </row>
    <row r="270" spans="1:39" ht="15" x14ac:dyDescent="0.25">
      <c r="A270" t="s">
        <v>443</v>
      </c>
      <c r="B270">
        <v>855507.26315789472</v>
      </c>
      <c r="C270">
        <v>0.25616531555844185</v>
      </c>
      <c r="D270">
        <v>761285.52631578944</v>
      </c>
      <c r="E270">
        <v>8.2125170761068109E-3</v>
      </c>
      <c r="F270">
        <v>0.71490693272607408</v>
      </c>
      <c r="G270">
        <v>42.7</v>
      </c>
      <c r="H270">
        <v>62.218999999999994</v>
      </c>
      <c r="I270">
        <v>0</v>
      </c>
      <c r="J270">
        <v>37.870500000000021</v>
      </c>
      <c r="K270">
        <v>9688.8949484081932</v>
      </c>
      <c r="L270">
        <v>2184.49047845</v>
      </c>
      <c r="M270">
        <v>2634.663029066267</v>
      </c>
      <c r="N270">
        <v>0.47225288586837511</v>
      </c>
      <c r="O270">
        <v>0.13925424450274743</v>
      </c>
      <c r="P270">
        <v>7.2403556600633724E-3</v>
      </c>
      <c r="Q270">
        <v>8033.3987792742701</v>
      </c>
      <c r="R270">
        <v>132.18450000000001</v>
      </c>
      <c r="S270">
        <v>53326.367283985644</v>
      </c>
      <c r="T270">
        <v>12.762842844660303</v>
      </c>
      <c r="U270">
        <v>16.526071350650039</v>
      </c>
      <c r="V270">
        <v>14.77</v>
      </c>
      <c r="W270">
        <v>147.9005063270142</v>
      </c>
      <c r="X270">
        <v>0.11490811042489926</v>
      </c>
      <c r="Y270">
        <v>0.16794348855709071</v>
      </c>
      <c r="Z270">
        <v>0.30020358653340101</v>
      </c>
      <c r="AA270">
        <v>167.05051067969328</v>
      </c>
      <c r="AB270">
        <v>5.8023608185624118</v>
      </c>
      <c r="AC270">
        <v>1.3980264468743517</v>
      </c>
      <c r="AD270">
        <v>2.919217156351285</v>
      </c>
      <c r="AE270">
        <v>1.1590117926771808</v>
      </c>
      <c r="AF270">
        <v>99.75</v>
      </c>
      <c r="AG270">
        <v>2.0712984336667052E-2</v>
      </c>
      <c r="AH270">
        <v>16.601999999999997</v>
      </c>
      <c r="AI270">
        <v>2.677964742238339</v>
      </c>
      <c r="AJ270">
        <v>-4238.5315000001574</v>
      </c>
      <c r="AK270">
        <v>0.54664260033893641</v>
      </c>
      <c r="AL270">
        <v>21165298.761500001</v>
      </c>
      <c r="AM270">
        <v>2184.49047845</v>
      </c>
    </row>
    <row r="271" spans="1:39" ht="15" x14ac:dyDescent="0.25">
      <c r="A271" t="s">
        <v>444</v>
      </c>
      <c r="B271">
        <v>2083186.95</v>
      </c>
      <c r="C271">
        <v>0.27831156625556436</v>
      </c>
      <c r="D271">
        <v>1747421.8</v>
      </c>
      <c r="E271">
        <v>3.679144475662254E-3</v>
      </c>
      <c r="F271">
        <v>0.75579685569125143</v>
      </c>
      <c r="G271">
        <v>120.1</v>
      </c>
      <c r="H271">
        <v>277.96800000000013</v>
      </c>
      <c r="I271">
        <v>0</v>
      </c>
      <c r="J271">
        <v>-33.756000000000057</v>
      </c>
      <c r="K271">
        <v>10855.801045627844</v>
      </c>
      <c r="L271">
        <v>6542.5873596500005</v>
      </c>
      <c r="M271">
        <v>7960.970469590613</v>
      </c>
      <c r="N271">
        <v>0.37377864691298857</v>
      </c>
      <c r="O271">
        <v>0.1418300039328233</v>
      </c>
      <c r="P271">
        <v>1.8775168048588545E-2</v>
      </c>
      <c r="Q271">
        <v>8921.6543348957312</v>
      </c>
      <c r="R271">
        <v>397.40400000000005</v>
      </c>
      <c r="S271">
        <v>61514.993190871253</v>
      </c>
      <c r="T271">
        <v>12.321592132942801</v>
      </c>
      <c r="U271">
        <v>16.463315315522749</v>
      </c>
      <c r="V271">
        <v>36.448500000000003</v>
      </c>
      <c r="W271">
        <v>179.50223904001541</v>
      </c>
      <c r="X271">
        <v>0.11900485036809109</v>
      </c>
      <c r="Y271">
        <v>0.15205153169027064</v>
      </c>
      <c r="Z271">
        <v>0.27840453640189061</v>
      </c>
      <c r="AA271">
        <v>151.72641883578976</v>
      </c>
      <c r="AB271">
        <v>6.4424767938336025</v>
      </c>
      <c r="AC271">
        <v>1.1481035165946925</v>
      </c>
      <c r="AD271">
        <v>3.2256038957437938</v>
      </c>
      <c r="AE271">
        <v>0.85335971056699744</v>
      </c>
      <c r="AF271">
        <v>29.4</v>
      </c>
      <c r="AG271">
        <v>0.10427736219536612</v>
      </c>
      <c r="AH271">
        <v>103.65450000000001</v>
      </c>
      <c r="AI271">
        <v>3.0800636176513843</v>
      </c>
      <c r="AJ271">
        <v>-8631.2494999994524</v>
      </c>
      <c r="AK271">
        <v>0.43304593085095605</v>
      </c>
      <c r="AL271">
        <v>71025026.700000003</v>
      </c>
      <c r="AM271">
        <v>6542.5873596500005</v>
      </c>
    </row>
    <row r="272" spans="1:39" ht="15" x14ac:dyDescent="0.25">
      <c r="A272" t="s">
        <v>445</v>
      </c>
      <c r="B272">
        <v>768780.4</v>
      </c>
      <c r="C272">
        <v>0.30595008306401056</v>
      </c>
      <c r="D272">
        <v>775081.25</v>
      </c>
      <c r="E272">
        <v>1.900277251115265E-3</v>
      </c>
      <c r="F272">
        <v>0.65420047205010035</v>
      </c>
      <c r="G272">
        <v>36.526315789473685</v>
      </c>
      <c r="H272">
        <v>36.7545</v>
      </c>
      <c r="I272">
        <v>0</v>
      </c>
      <c r="J272">
        <v>26.705000000000013</v>
      </c>
      <c r="K272">
        <v>10244.670699152181</v>
      </c>
      <c r="L272">
        <v>1104.02459075</v>
      </c>
      <c r="M272">
        <v>1331.4862323501093</v>
      </c>
      <c r="N272">
        <v>0.44086633425379623</v>
      </c>
      <c r="O272">
        <v>0.14420728830129095</v>
      </c>
      <c r="P272">
        <v>1.6375521117440292E-3</v>
      </c>
      <c r="Q272">
        <v>8494.5439924203292</v>
      </c>
      <c r="R272">
        <v>69.22999999999999</v>
      </c>
      <c r="S272">
        <v>49881.036454571724</v>
      </c>
      <c r="T272">
        <v>12.055467282969813</v>
      </c>
      <c r="U272">
        <v>15.947199057489529</v>
      </c>
      <c r="V272">
        <v>8.7140000000000022</v>
      </c>
      <c r="W272">
        <v>126.69550043034197</v>
      </c>
      <c r="X272">
        <v>0.11737653070005195</v>
      </c>
      <c r="Y272">
        <v>0.16961876400773171</v>
      </c>
      <c r="Z272">
        <v>0.29468839943672465</v>
      </c>
      <c r="AA272">
        <v>190.10994117206897</v>
      </c>
      <c r="AB272">
        <v>5.5794557713578383</v>
      </c>
      <c r="AC272">
        <v>1.3086285248590841</v>
      </c>
      <c r="AD272">
        <v>2.5134154294675608</v>
      </c>
      <c r="AE272">
        <v>1.413231606507618</v>
      </c>
      <c r="AF272">
        <v>105.4</v>
      </c>
      <c r="AG272">
        <v>1.64339396902238E-2</v>
      </c>
      <c r="AH272">
        <v>8.4969999999999999</v>
      </c>
      <c r="AI272">
        <v>2.9599566761230656</v>
      </c>
      <c r="AJ272">
        <v>-12159.135500000033</v>
      </c>
      <c r="AK272">
        <v>0.52926256696143159</v>
      </c>
      <c r="AL272">
        <v>11310368.376</v>
      </c>
      <c r="AM272">
        <v>1104.02459075</v>
      </c>
    </row>
    <row r="273" spans="1:39" ht="15" x14ac:dyDescent="0.25">
      <c r="A273" t="s">
        <v>446</v>
      </c>
      <c r="B273">
        <v>688930.1</v>
      </c>
      <c r="C273">
        <v>0.30154631092872636</v>
      </c>
      <c r="D273">
        <v>673028.9</v>
      </c>
      <c r="E273">
        <v>2.357963256284565E-3</v>
      </c>
      <c r="F273">
        <v>0.6870939051931142</v>
      </c>
      <c r="G273">
        <v>42.85</v>
      </c>
      <c r="H273">
        <v>42.923999999999999</v>
      </c>
      <c r="I273">
        <v>0</v>
      </c>
      <c r="J273">
        <v>26.788000000000025</v>
      </c>
      <c r="K273">
        <v>9771.6656526441548</v>
      </c>
      <c r="L273">
        <v>1402.20251665</v>
      </c>
      <c r="M273">
        <v>1697.0574454857997</v>
      </c>
      <c r="N273">
        <v>0.47818117047165698</v>
      </c>
      <c r="O273">
        <v>0.14226708462668769</v>
      </c>
      <c r="P273">
        <v>9.4917673031977019E-4</v>
      </c>
      <c r="Q273">
        <v>8073.8894292866471</v>
      </c>
      <c r="R273">
        <v>90.421000000000006</v>
      </c>
      <c r="S273">
        <v>50277.929493867581</v>
      </c>
      <c r="T273">
        <v>13.966888222868583</v>
      </c>
      <c r="U273">
        <v>15.507487382908838</v>
      </c>
      <c r="V273">
        <v>10.782</v>
      </c>
      <c r="W273">
        <v>130.05031688462248</v>
      </c>
      <c r="X273">
        <v>0.1153162321651947</v>
      </c>
      <c r="Y273">
        <v>0.17862881920344992</v>
      </c>
      <c r="Z273">
        <v>0.29933095381827957</v>
      </c>
      <c r="AA273">
        <v>179.54114830820791</v>
      </c>
      <c r="AB273">
        <v>5.8658402668805802</v>
      </c>
      <c r="AC273">
        <v>1.4095630877163157</v>
      </c>
      <c r="AD273">
        <v>2.8240006466654526</v>
      </c>
      <c r="AE273">
        <v>1.2970121692139669</v>
      </c>
      <c r="AF273">
        <v>89.7</v>
      </c>
      <c r="AG273">
        <v>1.8768548575211676E-2</v>
      </c>
      <c r="AH273">
        <v>10.0235</v>
      </c>
      <c r="AI273">
        <v>2.4680528334387093</v>
      </c>
      <c r="AJ273">
        <v>4686.393500000122</v>
      </c>
      <c r="AK273">
        <v>0.53558121912912438</v>
      </c>
      <c r="AL273">
        <v>13701854.170000002</v>
      </c>
      <c r="AM273">
        <v>1402.20251665</v>
      </c>
    </row>
    <row r="274" spans="1:39" ht="15" x14ac:dyDescent="0.25">
      <c r="A274" t="s">
        <v>447</v>
      </c>
      <c r="B274">
        <v>838633.1</v>
      </c>
      <c r="C274">
        <v>0.33479150076159914</v>
      </c>
      <c r="D274">
        <v>737321.6</v>
      </c>
      <c r="E274">
        <v>4.4787051419113389E-3</v>
      </c>
      <c r="F274">
        <v>0.69774552917795041</v>
      </c>
      <c r="G274">
        <v>37.473684210526315</v>
      </c>
      <c r="H274">
        <v>37.784500000000001</v>
      </c>
      <c r="I274">
        <v>0</v>
      </c>
      <c r="J274">
        <v>68.715999999999994</v>
      </c>
      <c r="K274">
        <v>9747.1341077491834</v>
      </c>
      <c r="L274">
        <v>1598.56199625</v>
      </c>
      <c r="M274">
        <v>1829.3208612116123</v>
      </c>
      <c r="N274">
        <v>0.29056716294996809</v>
      </c>
      <c r="O274">
        <v>0.1150153938547943</v>
      </c>
      <c r="P274">
        <v>2.4515513062322992E-3</v>
      </c>
      <c r="Q274">
        <v>8517.5862186800787</v>
      </c>
      <c r="R274">
        <v>96.825000000000003</v>
      </c>
      <c r="S274">
        <v>54618.113657371541</v>
      </c>
      <c r="T274">
        <v>12.289181513038988</v>
      </c>
      <c r="U274">
        <v>16.509806312935709</v>
      </c>
      <c r="V274">
        <v>12.060500000000001</v>
      </c>
      <c r="W274">
        <v>132.54525071514448</v>
      </c>
      <c r="X274">
        <v>0.11582868708149686</v>
      </c>
      <c r="Y274">
        <v>0.15807187487327706</v>
      </c>
      <c r="Z274">
        <v>0.28164610861198636</v>
      </c>
      <c r="AA274">
        <v>166.48028079255045</v>
      </c>
      <c r="AB274">
        <v>6.0864775641742224</v>
      </c>
      <c r="AC274">
        <v>1.2914099569363062</v>
      </c>
      <c r="AD274">
        <v>2.7329357862285231</v>
      </c>
      <c r="AE274">
        <v>1.2069574743710905</v>
      </c>
      <c r="AF274">
        <v>78.7</v>
      </c>
      <c r="AG274">
        <v>2.3540339866825931E-2</v>
      </c>
      <c r="AH274">
        <v>16.202999999999996</v>
      </c>
      <c r="AI274">
        <v>3.0512512296140817</v>
      </c>
      <c r="AJ274">
        <v>-7060.246499999892</v>
      </c>
      <c r="AK274">
        <v>0.45470085095550139</v>
      </c>
      <c r="AL274">
        <v>15581398.157</v>
      </c>
      <c r="AM274">
        <v>1598.56199625</v>
      </c>
    </row>
    <row r="275" spans="1:39" ht="15" x14ac:dyDescent="0.25">
      <c r="A275" t="s">
        <v>448</v>
      </c>
      <c r="B275">
        <v>750720.10526315786</v>
      </c>
      <c r="C275">
        <v>0.32829393638697962</v>
      </c>
      <c r="D275">
        <v>743920.05263157899</v>
      </c>
      <c r="E275">
        <v>3.8001429836657949E-3</v>
      </c>
      <c r="F275">
        <v>0.67189543568145793</v>
      </c>
      <c r="G275">
        <v>36.555555555555557</v>
      </c>
      <c r="H275">
        <v>41.353499999999997</v>
      </c>
      <c r="I275">
        <v>0</v>
      </c>
      <c r="J275">
        <v>28.884999999999991</v>
      </c>
      <c r="K275">
        <v>10246.461759537638</v>
      </c>
      <c r="L275">
        <v>1189.6990593999999</v>
      </c>
      <c r="M275">
        <v>1447.4303183145553</v>
      </c>
      <c r="N275">
        <v>0.51104544073240432</v>
      </c>
      <c r="O275">
        <v>0.14720973729972167</v>
      </c>
      <c r="P275">
        <v>1.1166820630000404E-3</v>
      </c>
      <c r="Q275">
        <v>8421.9639199590329</v>
      </c>
      <c r="R275">
        <v>78.551999999999992</v>
      </c>
      <c r="S275">
        <v>49732.886085204715</v>
      </c>
      <c r="T275">
        <v>12.088170893166311</v>
      </c>
      <c r="U275">
        <v>15.145369429167943</v>
      </c>
      <c r="V275">
        <v>9.5010000000000012</v>
      </c>
      <c r="W275">
        <v>125.21829906325652</v>
      </c>
      <c r="X275">
        <v>0.11432270268715013</v>
      </c>
      <c r="Y275">
        <v>0.18448795615430202</v>
      </c>
      <c r="Z275">
        <v>0.30499288901221266</v>
      </c>
      <c r="AA275">
        <v>176.01690809574154</v>
      </c>
      <c r="AB275">
        <v>6.3684621991178423</v>
      </c>
      <c r="AC275">
        <v>1.5981422339208571</v>
      </c>
      <c r="AD275">
        <v>2.965966291026835</v>
      </c>
      <c r="AE275">
        <v>1.3308666196304282</v>
      </c>
      <c r="AF275">
        <v>103.55</v>
      </c>
      <c r="AG275">
        <v>1.4762679018971015E-2</v>
      </c>
      <c r="AH275">
        <v>6.7989999999999995</v>
      </c>
      <c r="AI275">
        <v>2.5538751339009909</v>
      </c>
      <c r="AJ275">
        <v>-8519.5934999998426</v>
      </c>
      <c r="AK275">
        <v>0.54555206432213965</v>
      </c>
      <c r="AL275">
        <v>12190205.917500002</v>
      </c>
      <c r="AM275">
        <v>1189.6990593999999</v>
      </c>
    </row>
    <row r="276" spans="1:39" ht="15" x14ac:dyDescent="0.25">
      <c r="A276" t="s">
        <v>449</v>
      </c>
      <c r="B276">
        <v>926425.85</v>
      </c>
      <c r="C276">
        <v>0.31814077148528774</v>
      </c>
      <c r="D276">
        <v>820795.6</v>
      </c>
      <c r="E276">
        <v>2.0506205555594474E-3</v>
      </c>
      <c r="F276">
        <v>0.68021607033926523</v>
      </c>
      <c r="G276">
        <v>64.95</v>
      </c>
      <c r="H276">
        <v>50.847500000000004</v>
      </c>
      <c r="I276">
        <v>0</v>
      </c>
      <c r="J276">
        <v>50.535499999999985</v>
      </c>
      <c r="K276">
        <v>9793.412762726608</v>
      </c>
      <c r="L276">
        <v>1727.0330501000001</v>
      </c>
      <c r="M276">
        <v>2066.9882250748851</v>
      </c>
      <c r="N276">
        <v>0.43212491217628268</v>
      </c>
      <c r="O276">
        <v>0.13416346012404545</v>
      </c>
      <c r="P276">
        <v>4.5244861119175155E-3</v>
      </c>
      <c r="Q276">
        <v>8182.7014345411872</v>
      </c>
      <c r="R276">
        <v>106.946</v>
      </c>
      <c r="S276">
        <v>52244.156826809776</v>
      </c>
      <c r="T276">
        <v>13.437155199820467</v>
      </c>
      <c r="U276">
        <v>16.148645579077289</v>
      </c>
      <c r="V276">
        <v>12.445</v>
      </c>
      <c r="W276">
        <v>138.77324629168342</v>
      </c>
      <c r="X276">
        <v>0.11789690419669284</v>
      </c>
      <c r="Y276">
        <v>0.15404919947012388</v>
      </c>
      <c r="Z276">
        <v>0.29130717618175156</v>
      </c>
      <c r="AA276">
        <v>179.39786964821559</v>
      </c>
      <c r="AB276">
        <v>5.5339620070681592</v>
      </c>
      <c r="AC276">
        <v>1.3349744461448609</v>
      </c>
      <c r="AD276">
        <v>2.741996778514912</v>
      </c>
      <c r="AE276">
        <v>1.3236368381785526</v>
      </c>
      <c r="AF276">
        <v>121.65</v>
      </c>
      <c r="AG276">
        <v>6.6805205774713453E-2</v>
      </c>
      <c r="AH276">
        <v>10.2065</v>
      </c>
      <c r="AI276">
        <v>3.0054026426085518</v>
      </c>
      <c r="AJ276">
        <v>-3818.8570000000764</v>
      </c>
      <c r="AK276">
        <v>0.54844475742220322</v>
      </c>
      <c r="AL276">
        <v>16913547.5145</v>
      </c>
      <c r="AM276">
        <v>1727.0330501000001</v>
      </c>
    </row>
    <row r="277" spans="1:39" ht="15" x14ac:dyDescent="0.25">
      <c r="A277" t="s">
        <v>450</v>
      </c>
      <c r="B277">
        <v>856639.6</v>
      </c>
      <c r="C277">
        <v>0.38103478496110621</v>
      </c>
      <c r="D277">
        <v>807872.6</v>
      </c>
      <c r="E277">
        <v>1.2809631255508457E-3</v>
      </c>
      <c r="F277">
        <v>0.68985834528466083</v>
      </c>
      <c r="G277">
        <v>32.631578947368418</v>
      </c>
      <c r="H277">
        <v>28.205500000000001</v>
      </c>
      <c r="I277">
        <v>0</v>
      </c>
      <c r="J277">
        <v>55.094499999999982</v>
      </c>
      <c r="K277">
        <v>9713.9112835512642</v>
      </c>
      <c r="L277">
        <v>1155.9729481999998</v>
      </c>
      <c r="M277">
        <v>1353.9779429039413</v>
      </c>
      <c r="N277">
        <v>0.38354094863584293</v>
      </c>
      <c r="O277">
        <v>0.12250781574993955</v>
      </c>
      <c r="P277">
        <v>1.2496086541205792E-3</v>
      </c>
      <c r="Q277">
        <v>8293.3542040696666</v>
      </c>
      <c r="R277">
        <v>73.105000000000004</v>
      </c>
      <c r="S277">
        <v>51640.304890226391</v>
      </c>
      <c r="T277">
        <v>12.735790985568704</v>
      </c>
      <c r="U277">
        <v>15.812501856234183</v>
      </c>
      <c r="V277">
        <v>10.318999999999999</v>
      </c>
      <c r="W277">
        <v>112.02373759085182</v>
      </c>
      <c r="X277">
        <v>0.11638338793167166</v>
      </c>
      <c r="Y277">
        <v>0.17036875488801212</v>
      </c>
      <c r="Z277">
        <v>0.29349106537163944</v>
      </c>
      <c r="AA277">
        <v>180.79873782984086</v>
      </c>
      <c r="AB277">
        <v>5.8484450817697438</v>
      </c>
      <c r="AC277">
        <v>1.2712873325137102</v>
      </c>
      <c r="AD277">
        <v>2.6884210791993906</v>
      </c>
      <c r="AE277">
        <v>1.4541419851031496</v>
      </c>
      <c r="AF277">
        <v>89.35</v>
      </c>
      <c r="AG277">
        <v>1.225610459475911E-2</v>
      </c>
      <c r="AH277">
        <v>9.5509999999999984</v>
      </c>
      <c r="AI277">
        <v>3.1879002372826259</v>
      </c>
      <c r="AJ277">
        <v>5107.8450000000303</v>
      </c>
      <c r="AK277">
        <v>0.52134341882939994</v>
      </c>
      <c r="AL277">
        <v>11229018.665000001</v>
      </c>
      <c r="AM277">
        <v>1155.9729481999998</v>
      </c>
    </row>
    <row r="278" spans="1:39" ht="15" x14ac:dyDescent="0.25">
      <c r="A278" t="s">
        <v>451</v>
      </c>
      <c r="B278">
        <v>866112.35</v>
      </c>
      <c r="C278">
        <v>0.32879038113100656</v>
      </c>
      <c r="D278">
        <v>845732</v>
      </c>
      <c r="E278">
        <v>3.0950815855670635E-3</v>
      </c>
      <c r="F278">
        <v>0.64033066223362711</v>
      </c>
      <c r="G278">
        <v>34.631578947368418</v>
      </c>
      <c r="H278">
        <v>31.090999999999998</v>
      </c>
      <c r="I278">
        <v>0</v>
      </c>
      <c r="J278">
        <v>3.7020000000000124</v>
      </c>
      <c r="K278">
        <v>10199.68665556349</v>
      </c>
      <c r="L278">
        <v>952.66318854999986</v>
      </c>
      <c r="M278">
        <v>1159.2222327774712</v>
      </c>
      <c r="N278">
        <v>0.49750528334298577</v>
      </c>
      <c r="O278">
        <v>0.14863934132432163</v>
      </c>
      <c r="P278">
        <v>5.0858483441293466E-4</v>
      </c>
      <c r="Q278">
        <v>8382.2288226983019</v>
      </c>
      <c r="R278">
        <v>64.498999999999995</v>
      </c>
      <c r="S278">
        <v>48162.295008682304</v>
      </c>
      <c r="T278">
        <v>13.026558551295368</v>
      </c>
      <c r="U278">
        <v>14.770200910866834</v>
      </c>
      <c r="V278">
        <v>7.5469999999999997</v>
      </c>
      <c r="W278">
        <v>126.23071267391015</v>
      </c>
      <c r="X278">
        <v>0.11438707389728342</v>
      </c>
      <c r="Y278">
        <v>0.1743515638215257</v>
      </c>
      <c r="Z278">
        <v>0.29477655442314199</v>
      </c>
      <c r="AA278">
        <v>207.91130840425504</v>
      </c>
      <c r="AB278">
        <v>5.6235506434737914</v>
      </c>
      <c r="AC278">
        <v>1.3393223967653769</v>
      </c>
      <c r="AD278">
        <v>2.5026572472433286</v>
      </c>
      <c r="AE278">
        <v>1.4568252241013</v>
      </c>
      <c r="AF278">
        <v>88.7</v>
      </c>
      <c r="AG278">
        <v>1.6828030860270314E-2</v>
      </c>
      <c r="AH278">
        <v>8.0069999999999997</v>
      </c>
      <c r="AI278">
        <v>2.4281669703624056</v>
      </c>
      <c r="AJ278">
        <v>-2148.7714999999735</v>
      </c>
      <c r="AK278">
        <v>0.54816038711126724</v>
      </c>
      <c r="AL278">
        <v>9716866.011500001</v>
      </c>
      <c r="AM278">
        <v>952.66318854999986</v>
      </c>
    </row>
    <row r="279" spans="1:39" ht="15" x14ac:dyDescent="0.25">
      <c r="A279" t="s">
        <v>452</v>
      </c>
      <c r="B279">
        <v>904135.9</v>
      </c>
      <c r="C279">
        <v>0.33553367944519136</v>
      </c>
      <c r="D279">
        <v>946877.1</v>
      </c>
      <c r="E279">
        <v>1.6791075224642431E-3</v>
      </c>
      <c r="F279">
        <v>0.6783606184057609</v>
      </c>
      <c r="G279">
        <v>39.450000000000003</v>
      </c>
      <c r="H279">
        <v>32.844499999999996</v>
      </c>
      <c r="I279">
        <v>0</v>
      </c>
      <c r="J279">
        <v>52.17200000000004</v>
      </c>
      <c r="K279">
        <v>9800.2713270831482</v>
      </c>
      <c r="L279">
        <v>1232.4716947499999</v>
      </c>
      <c r="M279">
        <v>1457.9475671378725</v>
      </c>
      <c r="N279">
        <v>0.40496794760162164</v>
      </c>
      <c r="O279">
        <v>0.12872709298381227</v>
      </c>
      <c r="P279">
        <v>1.0608070802512032E-3</v>
      </c>
      <c r="Q279">
        <v>8284.6305887472154</v>
      </c>
      <c r="R279">
        <v>77.512</v>
      </c>
      <c r="S279">
        <v>51066.257850397364</v>
      </c>
      <c r="T279">
        <v>12.72512643203633</v>
      </c>
      <c r="U279">
        <v>15.900398580219841</v>
      </c>
      <c r="V279">
        <v>9.5914999999999999</v>
      </c>
      <c r="W279">
        <v>128.49624091643648</v>
      </c>
      <c r="X279">
        <v>0.11672831651145545</v>
      </c>
      <c r="Y279">
        <v>0.16560845732426527</v>
      </c>
      <c r="Z279">
        <v>0.29034864711157515</v>
      </c>
      <c r="AA279">
        <v>181.8628378686341</v>
      </c>
      <c r="AB279">
        <v>5.7906142054458618</v>
      </c>
      <c r="AC279">
        <v>1.3069726305964824</v>
      </c>
      <c r="AD279">
        <v>2.6034606127041577</v>
      </c>
      <c r="AE279">
        <v>1.4726106003089967</v>
      </c>
      <c r="AF279">
        <v>93.85</v>
      </c>
      <c r="AG279">
        <v>1.5385801469854776E-2</v>
      </c>
      <c r="AH279">
        <v>9.8464999999999971</v>
      </c>
      <c r="AI279">
        <v>3.0773208025414664</v>
      </c>
      <c r="AJ279">
        <v>1061.8820000000414</v>
      </c>
      <c r="AK279">
        <v>0.53208681971188476</v>
      </c>
      <c r="AL279">
        <v>12078557.011499999</v>
      </c>
      <c r="AM279">
        <v>1232.4716947499999</v>
      </c>
    </row>
    <row r="280" spans="1:39" ht="15" x14ac:dyDescent="0.25">
      <c r="A280" t="s">
        <v>453</v>
      </c>
      <c r="B280">
        <v>980716.9</v>
      </c>
      <c r="C280">
        <v>0.32477193824014389</v>
      </c>
      <c r="D280">
        <v>879762.5</v>
      </c>
      <c r="E280">
        <v>3.0030486154149056E-3</v>
      </c>
      <c r="F280">
        <v>0.64496409990222769</v>
      </c>
      <c r="G280">
        <v>37.117647058823529</v>
      </c>
      <c r="H280">
        <v>40.128</v>
      </c>
      <c r="I280">
        <v>0</v>
      </c>
      <c r="J280">
        <v>-0.8960000000000008</v>
      </c>
      <c r="K280">
        <v>10170.571504806536</v>
      </c>
      <c r="L280">
        <v>1247.9841269000001</v>
      </c>
      <c r="M280">
        <v>1522.3700676106155</v>
      </c>
      <c r="N280">
        <v>0.5108415880926378</v>
      </c>
      <c r="O280">
        <v>0.14302488966216031</v>
      </c>
      <c r="P280">
        <v>6.1087662780913519E-3</v>
      </c>
      <c r="Q280">
        <v>8337.4680503416748</v>
      </c>
      <c r="R280">
        <v>83.6815</v>
      </c>
      <c r="S280">
        <v>49711.854824543072</v>
      </c>
      <c r="T280">
        <v>13.057844326404286</v>
      </c>
      <c r="U280">
        <v>14.913500915973069</v>
      </c>
      <c r="V280">
        <v>10.247</v>
      </c>
      <c r="W280">
        <v>121.79019487654921</v>
      </c>
      <c r="X280">
        <v>0.1180295685657541</v>
      </c>
      <c r="Y280">
        <v>0.17726836757258974</v>
      </c>
      <c r="Z280">
        <v>0.30117967293525061</v>
      </c>
      <c r="AA280">
        <v>192.12323685204396</v>
      </c>
      <c r="AB280">
        <v>5.4196244537660041</v>
      </c>
      <c r="AC280">
        <v>1.2113363821297158</v>
      </c>
      <c r="AD280">
        <v>2.6297828994220427</v>
      </c>
      <c r="AE280">
        <v>1.3640331063683941</v>
      </c>
      <c r="AF280">
        <v>94.95</v>
      </c>
      <c r="AG280">
        <v>5.8987317624253945E-2</v>
      </c>
      <c r="AH280">
        <v>9.6370000000000005</v>
      </c>
      <c r="AI280">
        <v>3.1295304488291125</v>
      </c>
      <c r="AJ280">
        <v>-15497.107000000076</v>
      </c>
      <c r="AK280">
        <v>0.55725245796972178</v>
      </c>
      <c r="AL280">
        <v>12692711.7995</v>
      </c>
      <c r="AM280">
        <v>1247.9841269000001</v>
      </c>
    </row>
    <row r="281" spans="1:39" ht="15" x14ac:dyDescent="0.25">
      <c r="A281" t="s">
        <v>454</v>
      </c>
      <c r="B281">
        <v>1693967.55</v>
      </c>
      <c r="C281">
        <v>0.37460627701139804</v>
      </c>
      <c r="D281">
        <v>1751071.85</v>
      </c>
      <c r="E281">
        <v>5.869714074688114E-3</v>
      </c>
      <c r="F281">
        <v>0.66142657015316764</v>
      </c>
      <c r="G281">
        <v>55.157894736842103</v>
      </c>
      <c r="H281">
        <v>62.481000000000009</v>
      </c>
      <c r="I281">
        <v>0</v>
      </c>
      <c r="J281">
        <v>-47.282499999999999</v>
      </c>
      <c r="K281">
        <v>10580.102515211158</v>
      </c>
      <c r="L281">
        <v>1852.2147186499999</v>
      </c>
      <c r="M281">
        <v>2271.977199098752</v>
      </c>
      <c r="N281">
        <v>0.51060553459445424</v>
      </c>
      <c r="O281">
        <v>0.15614609126462251</v>
      </c>
      <c r="P281">
        <v>4.0306790702113711E-3</v>
      </c>
      <c r="Q281">
        <v>8625.3601538226631</v>
      </c>
      <c r="R281">
        <v>121.755</v>
      </c>
      <c r="S281">
        <v>51275.720605929935</v>
      </c>
      <c r="T281">
        <v>12.460679232885711</v>
      </c>
      <c r="U281">
        <v>15.212637827193955</v>
      </c>
      <c r="V281">
        <v>14.407500000000002</v>
      </c>
      <c r="W281">
        <v>128.55906428249176</v>
      </c>
      <c r="X281">
        <v>0.109487539843115</v>
      </c>
      <c r="Y281">
        <v>0.18423202809207087</v>
      </c>
      <c r="Z281">
        <v>0.3129527619941968</v>
      </c>
      <c r="AA281">
        <v>175.32967248888673</v>
      </c>
      <c r="AB281">
        <v>5.7893766308789401</v>
      </c>
      <c r="AC281">
        <v>1.1936084680376979</v>
      </c>
      <c r="AD281">
        <v>3.0625910135914527</v>
      </c>
      <c r="AE281">
        <v>1.4802477324503254</v>
      </c>
      <c r="AF281">
        <v>167</v>
      </c>
      <c r="AG281">
        <v>2.2268449270193315E-2</v>
      </c>
      <c r="AH281">
        <v>12.626499999999998</v>
      </c>
      <c r="AI281">
        <v>3.4533906546912432</v>
      </c>
      <c r="AJ281">
        <v>-30391.853000000003</v>
      </c>
      <c r="AK281">
        <v>0.51614096317390201</v>
      </c>
      <c r="AL281">
        <v>19596621.603500001</v>
      </c>
      <c r="AM281">
        <v>1852.2147186499999</v>
      </c>
    </row>
    <row r="282" spans="1:39" ht="15" x14ac:dyDescent="0.25">
      <c r="A282" t="s">
        <v>455</v>
      </c>
      <c r="B282">
        <v>853753.4</v>
      </c>
      <c r="C282">
        <v>0.39818634734171138</v>
      </c>
      <c r="D282">
        <v>817796.15</v>
      </c>
      <c r="E282">
        <v>1.510782591885955E-3</v>
      </c>
      <c r="F282">
        <v>0.6358595895837823</v>
      </c>
      <c r="G282">
        <v>23.578947368421051</v>
      </c>
      <c r="H282">
        <v>20.218</v>
      </c>
      <c r="I282">
        <v>0</v>
      </c>
      <c r="J282">
        <v>26.10799999999999</v>
      </c>
      <c r="K282">
        <v>10498.610275186958</v>
      </c>
      <c r="L282">
        <v>767.21009079999999</v>
      </c>
      <c r="M282">
        <v>904.8671389890726</v>
      </c>
      <c r="N282">
        <v>0.39234160115924266</v>
      </c>
      <c r="O282">
        <v>0.13228542653052391</v>
      </c>
      <c r="P282">
        <v>6.6305632068727738E-4</v>
      </c>
      <c r="Q282">
        <v>8901.4612150671437</v>
      </c>
      <c r="R282">
        <v>52.486499999999999</v>
      </c>
      <c r="S282">
        <v>50668.477479923393</v>
      </c>
      <c r="T282">
        <v>13.153858611261944</v>
      </c>
      <c r="U282">
        <v>14.617284269288293</v>
      </c>
      <c r="V282">
        <v>7.42</v>
      </c>
      <c r="W282">
        <v>103.397586361186</v>
      </c>
      <c r="X282">
        <v>0.11891881082577499</v>
      </c>
      <c r="Y282">
        <v>0.15129968161163096</v>
      </c>
      <c r="Z282">
        <v>0.2779154704516969</v>
      </c>
      <c r="AA282">
        <v>192.66815149141934</v>
      </c>
      <c r="AB282">
        <v>5.5021649716084662</v>
      </c>
      <c r="AC282">
        <v>1.2906557603847191</v>
      </c>
      <c r="AD282">
        <v>2.4769404050076798</v>
      </c>
      <c r="AE282">
        <v>1.3957155141534674</v>
      </c>
      <c r="AF282">
        <v>91.35</v>
      </c>
      <c r="AG282">
        <v>3.3271828858935551E-2</v>
      </c>
      <c r="AH282">
        <v>4.8085000000000004</v>
      </c>
      <c r="AI282">
        <v>2.3475676479949739</v>
      </c>
      <c r="AJ282">
        <v>-3107.9670000000042</v>
      </c>
      <c r="AK282">
        <v>0.58172498397720196</v>
      </c>
      <c r="AL282">
        <v>8054639.7425000016</v>
      </c>
      <c r="AM282">
        <v>767.21009079999999</v>
      </c>
    </row>
    <row r="283" spans="1:39" ht="15" x14ac:dyDescent="0.25">
      <c r="A283" t="s">
        <v>456</v>
      </c>
      <c r="B283">
        <v>734055.25</v>
      </c>
      <c r="C283">
        <v>0.32411544199626607</v>
      </c>
      <c r="D283">
        <v>745094.05</v>
      </c>
      <c r="E283">
        <v>2.1086305279871317E-3</v>
      </c>
      <c r="F283">
        <v>0.6842186121660202</v>
      </c>
      <c r="G283">
        <v>39.421052631578945</v>
      </c>
      <c r="H283">
        <v>27.677499999999998</v>
      </c>
      <c r="I283">
        <v>0</v>
      </c>
      <c r="J283">
        <v>36.876999999999967</v>
      </c>
      <c r="K283">
        <v>9779.9885807995433</v>
      </c>
      <c r="L283">
        <v>1053.5637802000001</v>
      </c>
      <c r="M283">
        <v>1231.4580661754226</v>
      </c>
      <c r="N283">
        <v>0.35788801868114944</v>
      </c>
      <c r="O283">
        <v>0.13208962667033039</v>
      </c>
      <c r="P283">
        <v>1.027787040851426E-3</v>
      </c>
      <c r="Q283">
        <v>8367.1884756100226</v>
      </c>
      <c r="R283">
        <v>66.895499999999998</v>
      </c>
      <c r="S283">
        <v>50944.992263007232</v>
      </c>
      <c r="T283">
        <v>12.493366519422082</v>
      </c>
      <c r="U283">
        <v>15.749396898147108</v>
      </c>
      <c r="V283">
        <v>8.567499999999999</v>
      </c>
      <c r="W283">
        <v>122.97213658593523</v>
      </c>
      <c r="X283">
        <v>0.11714065345994153</v>
      </c>
      <c r="Y283">
        <v>0.1671787564859879</v>
      </c>
      <c r="Z283">
        <v>0.29159681851465941</v>
      </c>
      <c r="AA283">
        <v>178.44040724740171</v>
      </c>
      <c r="AB283">
        <v>5.9832936645454611</v>
      </c>
      <c r="AC283">
        <v>1.2151976147662999</v>
      </c>
      <c r="AD283">
        <v>2.6190105391882428</v>
      </c>
      <c r="AE283">
        <v>1.3680343528485306</v>
      </c>
      <c r="AF283">
        <v>87.75</v>
      </c>
      <c r="AG283">
        <v>2.3548029246414564E-2</v>
      </c>
      <c r="AH283">
        <v>8.1120000000000001</v>
      </c>
      <c r="AI283">
        <v>2.792312843761922</v>
      </c>
      <c r="AJ283">
        <v>-6962.7735000000685</v>
      </c>
      <c r="AK283">
        <v>0.49291747662530361</v>
      </c>
      <c r="AL283">
        <v>10303841.739499999</v>
      </c>
      <c r="AM283">
        <v>1053.5637802000001</v>
      </c>
    </row>
    <row r="284" spans="1:39" ht="15" x14ac:dyDescent="0.25">
      <c r="A284" t="s">
        <v>457</v>
      </c>
      <c r="B284">
        <v>847576.7</v>
      </c>
      <c r="C284">
        <v>0.3315509178300482</v>
      </c>
      <c r="D284">
        <v>850375.15</v>
      </c>
      <c r="E284">
        <v>2.3295820176168335E-3</v>
      </c>
      <c r="F284">
        <v>0.65087219793415396</v>
      </c>
      <c r="G284">
        <v>42.94736842105263</v>
      </c>
      <c r="H284">
        <v>30.383499999999998</v>
      </c>
      <c r="I284">
        <v>0</v>
      </c>
      <c r="J284">
        <v>22.490499999999997</v>
      </c>
      <c r="K284">
        <v>10161.268486420799</v>
      </c>
      <c r="L284">
        <v>1042.9105415000001</v>
      </c>
      <c r="M284">
        <v>1243.4804503698883</v>
      </c>
      <c r="N284">
        <v>0.43541142286938916</v>
      </c>
      <c r="O284">
        <v>0.13389304388386031</v>
      </c>
      <c r="P284">
        <v>7.9006848354883595E-4</v>
      </c>
      <c r="Q284">
        <v>8522.2843803838714</v>
      </c>
      <c r="R284">
        <v>66.531500000000008</v>
      </c>
      <c r="S284">
        <v>50351.377524180272</v>
      </c>
      <c r="T284">
        <v>12.621089258471553</v>
      </c>
      <c r="U284">
        <v>15.675440077256637</v>
      </c>
      <c r="V284">
        <v>8.3949999999999996</v>
      </c>
      <c r="W284">
        <v>124.22996325193563</v>
      </c>
      <c r="X284">
        <v>0.11523750640088459</v>
      </c>
      <c r="Y284">
        <v>0.16862530740265011</v>
      </c>
      <c r="Z284">
        <v>0.29000115517076214</v>
      </c>
      <c r="AA284">
        <v>186.68983796056494</v>
      </c>
      <c r="AB284">
        <v>5.8187912145199201</v>
      </c>
      <c r="AC284">
        <v>1.2919773390761622</v>
      </c>
      <c r="AD284">
        <v>2.5003462697636576</v>
      </c>
      <c r="AE284">
        <v>1.503314680574561</v>
      </c>
      <c r="AF284">
        <v>106.25</v>
      </c>
      <c r="AG284">
        <v>1.8155870570472635E-2</v>
      </c>
      <c r="AH284">
        <v>6.7759999999999989</v>
      </c>
      <c r="AI284">
        <v>2.9745979550728099</v>
      </c>
      <c r="AJ284">
        <v>-7112.5054999999702</v>
      </c>
      <c r="AK284">
        <v>0.53215414417849827</v>
      </c>
      <c r="AL284">
        <v>10597294.019499999</v>
      </c>
      <c r="AM284">
        <v>1042.9105415000001</v>
      </c>
    </row>
    <row r="285" spans="1:39" ht="15" x14ac:dyDescent="0.25">
      <c r="A285" t="s">
        <v>458</v>
      </c>
      <c r="B285">
        <v>868946.65</v>
      </c>
      <c r="C285">
        <v>0.41994177614608003</v>
      </c>
      <c r="D285">
        <v>958422.75</v>
      </c>
      <c r="E285">
        <v>3.8231613136486902E-3</v>
      </c>
      <c r="F285">
        <v>0.68918747594326191</v>
      </c>
      <c r="G285">
        <v>25.25</v>
      </c>
      <c r="H285">
        <v>30.728999999999996</v>
      </c>
      <c r="I285">
        <v>0</v>
      </c>
      <c r="J285">
        <v>61.365000000000023</v>
      </c>
      <c r="K285">
        <v>11499.913811190796</v>
      </c>
      <c r="L285">
        <v>1290.2339181500001</v>
      </c>
      <c r="M285">
        <v>1518.4562487002506</v>
      </c>
      <c r="N285">
        <v>0.33021927524654271</v>
      </c>
      <c r="O285">
        <v>0.12257784245570684</v>
      </c>
      <c r="P285">
        <v>6.1006667777624658E-3</v>
      </c>
      <c r="Q285">
        <v>9771.4892132720233</v>
      </c>
      <c r="R285">
        <v>81.102999999999994</v>
      </c>
      <c r="S285">
        <v>59411.780323785802</v>
      </c>
      <c r="T285">
        <v>11.736310617363104</v>
      </c>
      <c r="U285">
        <v>15.908584369875339</v>
      </c>
      <c r="V285">
        <v>10.9765</v>
      </c>
      <c r="W285">
        <v>117.54511166127635</v>
      </c>
      <c r="X285">
        <v>0.11692726950746206</v>
      </c>
      <c r="Y285">
        <v>0.14580193919449308</v>
      </c>
      <c r="Z285">
        <v>0.27638911586238407</v>
      </c>
      <c r="AA285">
        <v>206.49964804988571</v>
      </c>
      <c r="AB285">
        <v>5.6855011910130449</v>
      </c>
      <c r="AC285">
        <v>1.2399617089259078</v>
      </c>
      <c r="AD285">
        <v>3.0177607134405537</v>
      </c>
      <c r="AE285">
        <v>1.062645245857702</v>
      </c>
      <c r="AF285">
        <v>55.55</v>
      </c>
      <c r="AG285">
        <v>4.1481672611411169E-2</v>
      </c>
      <c r="AH285">
        <v>20.1465</v>
      </c>
      <c r="AI285">
        <v>3.3447525781626037</v>
      </c>
      <c r="AJ285">
        <v>-13916.581999999937</v>
      </c>
      <c r="AK285">
        <v>0.45156561890201602</v>
      </c>
      <c r="AL285">
        <v>14837578.855</v>
      </c>
      <c r="AM285">
        <v>1290.2339181500001</v>
      </c>
    </row>
    <row r="286" spans="1:39" ht="15" x14ac:dyDescent="0.25">
      <c r="A286" t="s">
        <v>459</v>
      </c>
      <c r="B286">
        <v>1039904.85</v>
      </c>
      <c r="C286">
        <v>0.46780040783287441</v>
      </c>
      <c r="D286">
        <v>1082357.5</v>
      </c>
      <c r="E286">
        <v>5.315542708661334E-3</v>
      </c>
      <c r="F286">
        <v>0.68545618298280631</v>
      </c>
      <c r="G286">
        <v>31.588235294117649</v>
      </c>
      <c r="H286">
        <v>28.2515</v>
      </c>
      <c r="I286">
        <v>0</v>
      </c>
      <c r="J286">
        <v>30.464000000000006</v>
      </c>
      <c r="K286">
        <v>11770.459995614199</v>
      </c>
      <c r="L286">
        <v>1417.4803484500001</v>
      </c>
      <c r="M286">
        <v>1659.3123665935768</v>
      </c>
      <c r="N286">
        <v>0.28132622366585591</v>
      </c>
      <c r="O286">
        <v>0.12325780081610983</v>
      </c>
      <c r="P286">
        <v>1.4058202691691788E-2</v>
      </c>
      <c r="Q286">
        <v>10055.005960240991</v>
      </c>
      <c r="R286">
        <v>90.834500000000006</v>
      </c>
      <c r="S286">
        <v>61422.340591515334</v>
      </c>
      <c r="T286">
        <v>13.244417044184752</v>
      </c>
      <c r="U286">
        <v>15.605087807496046</v>
      </c>
      <c r="V286">
        <v>11.204499999999999</v>
      </c>
      <c r="W286">
        <v>126.50991552054978</v>
      </c>
      <c r="X286">
        <v>0.11649705006709873</v>
      </c>
      <c r="Y286">
        <v>0.13731501436863577</v>
      </c>
      <c r="Z286">
        <v>0.26544718230566872</v>
      </c>
      <c r="AA286">
        <v>209.21051944337452</v>
      </c>
      <c r="AB286">
        <v>5.8490654077972222</v>
      </c>
      <c r="AC286">
        <v>1.3035496041501011</v>
      </c>
      <c r="AD286">
        <v>3.0554487495945066</v>
      </c>
      <c r="AE286">
        <v>1.0374790080134155</v>
      </c>
      <c r="AF286">
        <v>54.75</v>
      </c>
      <c r="AG286">
        <v>6.7333798007775489E-2</v>
      </c>
      <c r="AH286">
        <v>22.798000000000002</v>
      </c>
      <c r="AI286">
        <v>3.78687499024708</v>
      </c>
      <c r="AJ286">
        <v>-17333.071999999927</v>
      </c>
      <c r="AK286">
        <v>0.42306445815019977</v>
      </c>
      <c r="AL286">
        <v>16684395.736000001</v>
      </c>
      <c r="AM286">
        <v>1417.4803484500001</v>
      </c>
    </row>
    <row r="287" spans="1:39" ht="15" x14ac:dyDescent="0.25">
      <c r="A287" t="s">
        <v>460</v>
      </c>
      <c r="B287">
        <v>1736552.8</v>
      </c>
      <c r="C287">
        <v>0.27085558034636126</v>
      </c>
      <c r="D287">
        <v>1605357.05</v>
      </c>
      <c r="E287">
        <v>4.3960791767935874E-3</v>
      </c>
      <c r="F287">
        <v>0.75597995640334592</v>
      </c>
      <c r="G287">
        <v>82.75</v>
      </c>
      <c r="H287">
        <v>76.383499999999998</v>
      </c>
      <c r="I287">
        <v>0</v>
      </c>
      <c r="J287">
        <v>-16.823499999999996</v>
      </c>
      <c r="K287">
        <v>9929.5039247672703</v>
      </c>
      <c r="L287">
        <v>3483.2918739000002</v>
      </c>
      <c r="M287">
        <v>3991.5259068700093</v>
      </c>
      <c r="N287">
        <v>0.18459473118457936</v>
      </c>
      <c r="O287">
        <v>0.11233203114038937</v>
      </c>
      <c r="P287">
        <v>1.1578580509489012E-2</v>
      </c>
      <c r="Q287">
        <v>8665.1975059137148</v>
      </c>
      <c r="R287">
        <v>199.84</v>
      </c>
      <c r="S287">
        <v>60322.623538330663</v>
      </c>
      <c r="T287">
        <v>12.87029623698959</v>
      </c>
      <c r="U287">
        <v>17.430403692453961</v>
      </c>
      <c r="V287">
        <v>20.973500000000001</v>
      </c>
      <c r="W287">
        <v>166.08061953894202</v>
      </c>
      <c r="X287">
        <v>0.11454145909906487</v>
      </c>
      <c r="Y287">
        <v>0.15232667098389249</v>
      </c>
      <c r="Z287">
        <v>0.27420086014675804</v>
      </c>
      <c r="AA287">
        <v>148.59828539733212</v>
      </c>
      <c r="AB287">
        <v>6.0169407636465362</v>
      </c>
      <c r="AC287">
        <v>1.1761207446824953</v>
      </c>
      <c r="AD287">
        <v>2.878650085237723</v>
      </c>
      <c r="AE287">
        <v>0.94888115627428493</v>
      </c>
      <c r="AF287">
        <v>43.6</v>
      </c>
      <c r="AG287">
        <v>8.0356810391188638E-2</v>
      </c>
      <c r="AH287">
        <v>61.889999999999986</v>
      </c>
      <c r="AI287">
        <v>1.9537720649966379</v>
      </c>
      <c r="AJ287">
        <v>-4363.250500000082</v>
      </c>
      <c r="AK287">
        <v>0.35519665187455113</v>
      </c>
      <c r="AL287">
        <v>34587360.332999997</v>
      </c>
      <c r="AM287">
        <v>3483.2918739000002</v>
      </c>
    </row>
    <row r="288" spans="1:39" ht="15" x14ac:dyDescent="0.25">
      <c r="A288" t="s">
        <v>461</v>
      </c>
      <c r="B288">
        <v>1166572.3999999999</v>
      </c>
      <c r="C288">
        <v>0.38429962348203517</v>
      </c>
      <c r="D288">
        <v>1350404.85</v>
      </c>
      <c r="E288">
        <v>5.0152745182437553E-3</v>
      </c>
      <c r="F288">
        <v>0.7738035832468686</v>
      </c>
      <c r="G288">
        <v>32.944444444444443</v>
      </c>
      <c r="H288">
        <v>33.776000000000003</v>
      </c>
      <c r="I288">
        <v>0</v>
      </c>
      <c r="J288">
        <v>-8.8639999999999954</v>
      </c>
      <c r="K288">
        <v>12481.576266770358</v>
      </c>
      <c r="L288">
        <v>3187.8946447999997</v>
      </c>
      <c r="M288">
        <v>3660.8673582666097</v>
      </c>
      <c r="N288">
        <v>0.11384545670039518</v>
      </c>
      <c r="O288">
        <v>0.10024301642818209</v>
      </c>
      <c r="P288">
        <v>2.2743374978927103E-2</v>
      </c>
      <c r="Q288">
        <v>10868.995307806023</v>
      </c>
      <c r="R288">
        <v>198.25550000000001</v>
      </c>
      <c r="S288">
        <v>70526.448123557726</v>
      </c>
      <c r="T288">
        <v>13.126243660327201</v>
      </c>
      <c r="U288">
        <v>16.079728657212531</v>
      </c>
      <c r="V288">
        <v>19.940999999999999</v>
      </c>
      <c r="W288">
        <v>159.86633793691391</v>
      </c>
      <c r="X288">
        <v>0.11885100218234143</v>
      </c>
      <c r="Y288">
        <v>0.13052674473556827</v>
      </c>
      <c r="Z288">
        <v>0.25835168224486482</v>
      </c>
      <c r="AA288">
        <v>190.16643193929434</v>
      </c>
      <c r="AB288">
        <v>6.339168727145144</v>
      </c>
      <c r="AC288">
        <v>1.2887510881792414</v>
      </c>
      <c r="AD288">
        <v>2.8857352924559803</v>
      </c>
      <c r="AE288">
        <v>0.91024900818085108</v>
      </c>
      <c r="AF288">
        <v>22.1</v>
      </c>
      <c r="AG288">
        <v>8.7407938306146682E-2</v>
      </c>
      <c r="AH288">
        <v>93.696315789473701</v>
      </c>
      <c r="AI288">
        <v>4.7950597579088372</v>
      </c>
      <c r="AJ288">
        <v>16526.023500000127</v>
      </c>
      <c r="AK288">
        <v>0.30096116933004607</v>
      </c>
      <c r="AL288">
        <v>39789950.139500007</v>
      </c>
      <c r="AM288">
        <v>3187.8946447999997</v>
      </c>
    </row>
    <row r="289" spans="1:39" ht="15" x14ac:dyDescent="0.25">
      <c r="A289" t="s">
        <v>462</v>
      </c>
      <c r="B289">
        <v>1471324.65</v>
      </c>
      <c r="C289">
        <v>0.29644770172683149</v>
      </c>
      <c r="D289">
        <v>1341726.2</v>
      </c>
      <c r="E289">
        <v>3.2971209258631563E-3</v>
      </c>
      <c r="F289">
        <v>0.71895472988316078</v>
      </c>
      <c r="G289">
        <v>30.5</v>
      </c>
      <c r="H289">
        <v>70.421500000000009</v>
      </c>
      <c r="I289">
        <v>3.44</v>
      </c>
      <c r="J289">
        <v>-10.939499999999995</v>
      </c>
      <c r="K289">
        <v>12436.353558566199</v>
      </c>
      <c r="L289">
        <v>1887.3543208999999</v>
      </c>
      <c r="M289">
        <v>2334.3804276673927</v>
      </c>
      <c r="N289">
        <v>0.45808145098993747</v>
      </c>
      <c r="O289">
        <v>0.14403902319219261</v>
      </c>
      <c r="P289">
        <v>1.8951646759652174E-2</v>
      </c>
      <c r="Q289">
        <v>10054.833114092708</v>
      </c>
      <c r="R289">
        <v>126.78299999999999</v>
      </c>
      <c r="S289">
        <v>62654.226611611957</v>
      </c>
      <c r="T289">
        <v>12.695314040525936</v>
      </c>
      <c r="U289">
        <v>14.886493622173315</v>
      </c>
      <c r="V289">
        <v>15.978</v>
      </c>
      <c r="W289">
        <v>118.12206289272747</v>
      </c>
      <c r="X289">
        <v>0.11874249459240528</v>
      </c>
      <c r="Y289">
        <v>0.13980399936091056</v>
      </c>
      <c r="Z289">
        <v>0.27127693644698797</v>
      </c>
      <c r="AA289">
        <v>194.86833814257969</v>
      </c>
      <c r="AB289">
        <v>6.2423026159806136</v>
      </c>
      <c r="AC289">
        <v>1.1246228821900586</v>
      </c>
      <c r="AD289">
        <v>3.1348230409238429</v>
      </c>
      <c r="AE289">
        <v>0.87930706307820672</v>
      </c>
      <c r="AF289">
        <v>28.9</v>
      </c>
      <c r="AG289">
        <v>0.10774288231971947</v>
      </c>
      <c r="AH289">
        <v>55.649500000000003</v>
      </c>
      <c r="AI289">
        <v>2.7002147181766025</v>
      </c>
      <c r="AJ289">
        <v>8731.7178947367938</v>
      </c>
      <c r="AK289">
        <v>0.48475014343968142</v>
      </c>
      <c r="AL289">
        <v>23471805.625</v>
      </c>
      <c r="AM289">
        <v>1887.3543208999999</v>
      </c>
    </row>
    <row r="290" spans="1:39" ht="15" x14ac:dyDescent="0.25">
      <c r="A290" t="s">
        <v>463</v>
      </c>
      <c r="B290">
        <v>1578961.25</v>
      </c>
      <c r="C290">
        <v>0.36631468131759515</v>
      </c>
      <c r="D290">
        <v>1699298.3</v>
      </c>
      <c r="E290">
        <v>4.0453521578016766E-3</v>
      </c>
      <c r="F290">
        <v>0.77405481866076087</v>
      </c>
      <c r="G290">
        <v>62.722222222222221</v>
      </c>
      <c r="H290">
        <v>57.637500000000003</v>
      </c>
      <c r="I290">
        <v>0</v>
      </c>
      <c r="J290">
        <v>-16.166</v>
      </c>
      <c r="K290">
        <v>11692.795261753245</v>
      </c>
      <c r="L290">
        <v>3878.3744590000001</v>
      </c>
      <c r="M290">
        <v>4497.858737684629</v>
      </c>
      <c r="N290">
        <v>0.1403854044537993</v>
      </c>
      <c r="O290">
        <v>0.10810958448764892</v>
      </c>
      <c r="P290">
        <v>2.2715985841840557E-2</v>
      </c>
      <c r="Q290">
        <v>10082.361661905907</v>
      </c>
      <c r="R290">
        <v>236.10700000000003</v>
      </c>
      <c r="S290">
        <v>66884.599856463392</v>
      </c>
      <c r="T290">
        <v>12.815376079489383</v>
      </c>
      <c r="U290">
        <v>16.426342543846644</v>
      </c>
      <c r="V290">
        <v>25.95</v>
      </c>
      <c r="W290">
        <v>149.45566315992292</v>
      </c>
      <c r="X290">
        <v>0.1178506214981742</v>
      </c>
      <c r="Y290">
        <v>0.14122241108292963</v>
      </c>
      <c r="Z290">
        <v>0.2682145989984705</v>
      </c>
      <c r="AA290">
        <v>177.38462525286553</v>
      </c>
      <c r="AB290">
        <v>6.2573334244233711</v>
      </c>
      <c r="AC290">
        <v>1.2692454721467987</v>
      </c>
      <c r="AD290">
        <v>3.3513694059572878</v>
      </c>
      <c r="AE290">
        <v>0.92620134293914036</v>
      </c>
      <c r="AF290">
        <v>26.65</v>
      </c>
      <c r="AG290">
        <v>9.0743418916615803E-2</v>
      </c>
      <c r="AH290">
        <v>94.080000000000013</v>
      </c>
      <c r="AI290">
        <v>4.2433559017034312</v>
      </c>
      <c r="AJ290">
        <v>26695.046499999939</v>
      </c>
      <c r="AK290">
        <v>0.33600689395308225</v>
      </c>
      <c r="AL290">
        <v>45349038.497500002</v>
      </c>
      <c r="AM290">
        <v>3878.3744590000001</v>
      </c>
    </row>
    <row r="291" spans="1:39" ht="15" x14ac:dyDescent="0.25">
      <c r="A291" t="s">
        <v>464</v>
      </c>
      <c r="B291">
        <v>757714.05</v>
      </c>
      <c r="C291">
        <v>0.39618977554011975</v>
      </c>
      <c r="D291">
        <v>709432.3</v>
      </c>
      <c r="E291">
        <v>1.6070704139493055E-3</v>
      </c>
      <c r="F291">
        <v>0.65814693861654794</v>
      </c>
      <c r="G291">
        <v>26.578947368421051</v>
      </c>
      <c r="H291">
        <v>23.582000000000001</v>
      </c>
      <c r="I291">
        <v>0</v>
      </c>
      <c r="J291">
        <v>51.106500000000011</v>
      </c>
      <c r="K291">
        <v>9920.0974633855294</v>
      </c>
      <c r="L291">
        <v>934.23789360000012</v>
      </c>
      <c r="M291">
        <v>1098.5356085952924</v>
      </c>
      <c r="N291">
        <v>0.40242227790748236</v>
      </c>
      <c r="O291">
        <v>0.13186517603699996</v>
      </c>
      <c r="P291">
        <v>2.3352511335127889E-3</v>
      </c>
      <c r="Q291">
        <v>8436.4411003032783</v>
      </c>
      <c r="R291">
        <v>58.555499999999995</v>
      </c>
      <c r="S291">
        <v>50228.509149439422</v>
      </c>
      <c r="T291">
        <v>12.735780584232055</v>
      </c>
      <c r="U291">
        <v>15.954741972999971</v>
      </c>
      <c r="V291">
        <v>7.9799999999999995</v>
      </c>
      <c r="W291">
        <v>117.07241774436088</v>
      </c>
      <c r="X291">
        <v>0.11725999129652843</v>
      </c>
      <c r="Y291">
        <v>0.16286310747284136</v>
      </c>
      <c r="Z291">
        <v>0.28786864286975372</v>
      </c>
      <c r="AA291">
        <v>180.13886093990487</v>
      </c>
      <c r="AB291">
        <v>6.3087600164118962</v>
      </c>
      <c r="AC291">
        <v>1.5161620463888625</v>
      </c>
      <c r="AD291">
        <v>2.9010352537887152</v>
      </c>
      <c r="AE291">
        <v>1.3910177385971252</v>
      </c>
      <c r="AF291">
        <v>95.15789473684211</v>
      </c>
      <c r="AG291">
        <v>8.4639748550236586E-3</v>
      </c>
      <c r="AH291">
        <v>6.4036842105263165</v>
      </c>
      <c r="AI291">
        <v>2.6338533674841074</v>
      </c>
      <c r="AJ291">
        <v>552.38850000000093</v>
      </c>
      <c r="AK291">
        <v>0.52232591935047012</v>
      </c>
      <c r="AL291">
        <v>9267730.9585000016</v>
      </c>
      <c r="AM291">
        <v>934.23789360000012</v>
      </c>
    </row>
    <row r="292" spans="1:39" ht="15" x14ac:dyDescent="0.25">
      <c r="A292" t="s">
        <v>465</v>
      </c>
      <c r="B292">
        <v>975934.9</v>
      </c>
      <c r="C292">
        <v>0.3637221555035734</v>
      </c>
      <c r="D292">
        <v>879201.15</v>
      </c>
      <c r="E292">
        <v>9.3827240397884677E-4</v>
      </c>
      <c r="F292">
        <v>0.65982726349769172</v>
      </c>
      <c r="G292">
        <v>26.388888888888889</v>
      </c>
      <c r="H292">
        <v>22.066499999999998</v>
      </c>
      <c r="I292">
        <v>0</v>
      </c>
      <c r="J292">
        <v>36.317499999999995</v>
      </c>
      <c r="K292">
        <v>9752.5479708388757</v>
      </c>
      <c r="L292">
        <v>1026.44425815</v>
      </c>
      <c r="M292">
        <v>1196.0579456977921</v>
      </c>
      <c r="N292">
        <v>0.31359705740880117</v>
      </c>
      <c r="O292">
        <v>0.12402678015798881</v>
      </c>
      <c r="P292">
        <v>1.393048223171065E-3</v>
      </c>
      <c r="Q292">
        <v>8369.5333516302235</v>
      </c>
      <c r="R292">
        <v>66.148499999999999</v>
      </c>
      <c r="S292">
        <v>51995.334754378397</v>
      </c>
      <c r="T292">
        <v>13.58458619621004</v>
      </c>
      <c r="U292">
        <v>15.51727186784281</v>
      </c>
      <c r="V292">
        <v>8.5849999999999991</v>
      </c>
      <c r="W292">
        <v>119.56252278974959</v>
      </c>
      <c r="X292">
        <v>0.11834256829118552</v>
      </c>
      <c r="Y292">
        <v>0.15842164108597745</v>
      </c>
      <c r="Z292">
        <v>0.28510684210725123</v>
      </c>
      <c r="AA292">
        <v>198.70864723585763</v>
      </c>
      <c r="AB292">
        <v>5.2099407295477347</v>
      </c>
      <c r="AC292">
        <v>1.2533077658314598</v>
      </c>
      <c r="AD292">
        <v>2.3565949495338261</v>
      </c>
      <c r="AE292">
        <v>1.3171895742446902</v>
      </c>
      <c r="AF292">
        <v>84.15</v>
      </c>
      <c r="AG292">
        <v>2.0415593710796823E-2</v>
      </c>
      <c r="AH292">
        <v>8.7665000000000006</v>
      </c>
      <c r="AI292">
        <v>2.8922241984140968</v>
      </c>
      <c r="AJ292">
        <v>19935.130999999994</v>
      </c>
      <c r="AK292">
        <v>0.54248223744888968</v>
      </c>
      <c r="AL292">
        <v>10010446.867000002</v>
      </c>
      <c r="AM292">
        <v>1026.44425815</v>
      </c>
    </row>
    <row r="293" spans="1:39" ht="15" x14ac:dyDescent="0.25">
      <c r="A293" t="s">
        <v>466</v>
      </c>
      <c r="B293">
        <v>824049.7</v>
      </c>
      <c r="C293">
        <v>0.42872189252520471</v>
      </c>
      <c r="D293">
        <v>788530.6</v>
      </c>
      <c r="E293">
        <v>3.9607858714206436E-3</v>
      </c>
      <c r="F293">
        <v>0.63866360281640966</v>
      </c>
      <c r="G293">
        <v>19.5</v>
      </c>
      <c r="H293">
        <v>13.955500000000001</v>
      </c>
      <c r="I293">
        <v>0</v>
      </c>
      <c r="J293">
        <v>44.027000000000001</v>
      </c>
      <c r="K293">
        <v>9951.3867137964662</v>
      </c>
      <c r="L293">
        <v>775.10627120000004</v>
      </c>
      <c r="M293">
        <v>909.40341066129497</v>
      </c>
      <c r="N293">
        <v>0.35734748413425022</v>
      </c>
      <c r="O293">
        <v>0.1336045717185006</v>
      </c>
      <c r="P293">
        <v>1.4875225408961959E-3</v>
      </c>
      <c r="Q293">
        <v>8481.8048388349744</v>
      </c>
      <c r="R293">
        <v>50.953999999999994</v>
      </c>
      <c r="S293">
        <v>49958.414884013022</v>
      </c>
      <c r="T293">
        <v>13.453310829375512</v>
      </c>
      <c r="U293">
        <v>15.211882702044981</v>
      </c>
      <c r="V293">
        <v>6.9069999999999991</v>
      </c>
      <c r="W293">
        <v>112.22039542493125</v>
      </c>
      <c r="X293">
        <v>0.11409457352075927</v>
      </c>
      <c r="Y293">
        <v>0.16259443753975378</v>
      </c>
      <c r="Z293">
        <v>0.28279110921155132</v>
      </c>
      <c r="AA293">
        <v>187.17820431950079</v>
      </c>
      <c r="AB293">
        <v>5.6707376674041745</v>
      </c>
      <c r="AC293">
        <v>1.3763251552559572</v>
      </c>
      <c r="AD293">
        <v>2.5123143717733996</v>
      </c>
      <c r="AE293">
        <v>1.337984836209716</v>
      </c>
      <c r="AF293">
        <v>74.263157894736835</v>
      </c>
      <c r="AG293">
        <v>2.0762897143558282E-2</v>
      </c>
      <c r="AH293">
        <v>5.7694736842105261</v>
      </c>
      <c r="AI293">
        <v>2.5351832414187294</v>
      </c>
      <c r="AJ293">
        <v>737.73099999997066</v>
      </c>
      <c r="AK293">
        <v>0.50834068849107195</v>
      </c>
      <c r="AL293">
        <v>7713382.2490000008</v>
      </c>
      <c r="AM293">
        <v>775.10627120000004</v>
      </c>
    </row>
    <row r="294" spans="1:39" ht="15" x14ac:dyDescent="0.25">
      <c r="A294" t="s">
        <v>467</v>
      </c>
      <c r="B294">
        <v>781831.05263157899</v>
      </c>
      <c r="C294">
        <v>0.4433688499734913</v>
      </c>
      <c r="D294">
        <v>777716.89473684214</v>
      </c>
      <c r="E294">
        <v>4.7630065975357945E-3</v>
      </c>
      <c r="F294">
        <v>0.6400640421933449</v>
      </c>
      <c r="G294">
        <v>20.149999999999999</v>
      </c>
      <c r="H294">
        <v>22.661000000000001</v>
      </c>
      <c r="I294">
        <v>0</v>
      </c>
      <c r="J294">
        <v>22.457500000000024</v>
      </c>
      <c r="K294">
        <v>10298.880891164865</v>
      </c>
      <c r="L294">
        <v>804.60988844999997</v>
      </c>
      <c r="M294">
        <v>965.88480951322867</v>
      </c>
      <c r="N294">
        <v>0.45303844481977418</v>
      </c>
      <c r="O294">
        <v>0.14704153888527818</v>
      </c>
      <c r="P294">
        <v>4.4235253643930021E-3</v>
      </c>
      <c r="Q294">
        <v>8579.2646528690548</v>
      </c>
      <c r="R294">
        <v>55.979000000000006</v>
      </c>
      <c r="S294">
        <v>49533.138042837491</v>
      </c>
      <c r="T294">
        <v>11.741010021615249</v>
      </c>
      <c r="U294">
        <v>14.373423756230018</v>
      </c>
      <c r="V294">
        <v>8.6789999999999985</v>
      </c>
      <c r="W294">
        <v>92.707672364327706</v>
      </c>
      <c r="X294">
        <v>0.11775303984937609</v>
      </c>
      <c r="Y294">
        <v>0.16608905175443014</v>
      </c>
      <c r="Z294">
        <v>0.28955785636259812</v>
      </c>
      <c r="AA294">
        <v>198.09258161994936</v>
      </c>
      <c r="AB294">
        <v>5.5892467841687461</v>
      </c>
      <c r="AC294">
        <v>1.426806811711727</v>
      </c>
      <c r="AD294">
        <v>2.5604797215586572</v>
      </c>
      <c r="AE294">
        <v>1.4623789838210395</v>
      </c>
      <c r="AF294">
        <v>84.7</v>
      </c>
      <c r="AG294">
        <v>1.6512909324156735E-2</v>
      </c>
      <c r="AH294">
        <v>5.6715</v>
      </c>
      <c r="AI294">
        <v>1.9432997203131235</v>
      </c>
      <c r="AJ294">
        <v>5094.332999999926</v>
      </c>
      <c r="AK294">
        <v>0.59238576518447006</v>
      </c>
      <c r="AL294">
        <v>8286581.4049999993</v>
      </c>
      <c r="AM294">
        <v>804.60988844999997</v>
      </c>
    </row>
    <row r="295" spans="1:39" ht="15" x14ac:dyDescent="0.25">
      <c r="A295" t="s">
        <v>468</v>
      </c>
      <c r="B295">
        <v>774892.65</v>
      </c>
      <c r="C295">
        <v>0.39477256593668558</v>
      </c>
      <c r="D295">
        <v>740119.9</v>
      </c>
      <c r="E295">
        <v>1.3613840127153071E-3</v>
      </c>
      <c r="F295">
        <v>0.63534482168847151</v>
      </c>
      <c r="G295">
        <v>29.5</v>
      </c>
      <c r="H295">
        <v>26.815999999999995</v>
      </c>
      <c r="I295">
        <v>0</v>
      </c>
      <c r="J295">
        <v>2.2965000000000089</v>
      </c>
      <c r="K295">
        <v>10790.704385933812</v>
      </c>
      <c r="L295">
        <v>822.45074779999993</v>
      </c>
      <c r="M295">
        <v>983.11487644830652</v>
      </c>
      <c r="N295">
        <v>0.43385028684631949</v>
      </c>
      <c r="O295">
        <v>0.14013772789228171</v>
      </c>
      <c r="P295">
        <v>1.4966635428232753E-3</v>
      </c>
      <c r="Q295">
        <v>9027.2491080208474</v>
      </c>
      <c r="R295">
        <v>58.223500000000001</v>
      </c>
      <c r="S295">
        <v>48806.832657775623</v>
      </c>
      <c r="T295">
        <v>13.189691447611358</v>
      </c>
      <c r="U295">
        <v>14.125752450471026</v>
      </c>
      <c r="V295">
        <v>7.7910000000000013</v>
      </c>
      <c r="W295">
        <v>105.56420841997176</v>
      </c>
      <c r="X295">
        <v>0.11806302731274787</v>
      </c>
      <c r="Y295">
        <v>0.15790021552768968</v>
      </c>
      <c r="Z295">
        <v>0.28342682502272304</v>
      </c>
      <c r="AA295">
        <v>188.58636874595837</v>
      </c>
      <c r="AB295">
        <v>5.9574933334622813</v>
      </c>
      <c r="AC295">
        <v>1.2780777999136055</v>
      </c>
      <c r="AD295">
        <v>2.5123830357891213</v>
      </c>
      <c r="AE295">
        <v>1.4256348148659856</v>
      </c>
      <c r="AF295">
        <v>97.3</v>
      </c>
      <c r="AG295">
        <v>2.6413001853575403E-2</v>
      </c>
      <c r="AH295">
        <v>5.9370000000000003</v>
      </c>
      <c r="AI295">
        <v>2.773828496314088</v>
      </c>
      <c r="AJ295">
        <v>-22435.603000000003</v>
      </c>
      <c r="AK295">
        <v>0.5665151798811866</v>
      </c>
      <c r="AL295">
        <v>8874822.8914999999</v>
      </c>
      <c r="AM295">
        <v>822.45074779999993</v>
      </c>
    </row>
    <row r="296" spans="1:39" ht="15" x14ac:dyDescent="0.25">
      <c r="A296" t="s">
        <v>469</v>
      </c>
      <c r="B296">
        <v>677964.1</v>
      </c>
      <c r="C296">
        <v>0.30057258772764889</v>
      </c>
      <c r="D296">
        <v>641809.6</v>
      </c>
      <c r="E296">
        <v>4.81409304098701E-3</v>
      </c>
      <c r="F296">
        <v>0.67987070293959939</v>
      </c>
      <c r="G296">
        <v>30.3</v>
      </c>
      <c r="H296">
        <v>28.974999999999994</v>
      </c>
      <c r="I296">
        <v>0.25</v>
      </c>
      <c r="J296">
        <v>5.5685000000000144</v>
      </c>
      <c r="K296">
        <v>10333.998829233127</v>
      </c>
      <c r="L296">
        <v>996.54656054999998</v>
      </c>
      <c r="M296">
        <v>1176.2909864417447</v>
      </c>
      <c r="N296">
        <v>0.38150296162797798</v>
      </c>
      <c r="O296">
        <v>0.13717925946636292</v>
      </c>
      <c r="P296">
        <v>5.4719110133604294E-3</v>
      </c>
      <c r="Q296">
        <v>8754.9008780150307</v>
      </c>
      <c r="R296">
        <v>63.790999999999997</v>
      </c>
      <c r="S296">
        <v>52759.025850041537</v>
      </c>
      <c r="T296">
        <v>12.892884576194133</v>
      </c>
      <c r="U296">
        <v>15.622055784515055</v>
      </c>
      <c r="V296">
        <v>8.8974999999999991</v>
      </c>
      <c r="W296">
        <v>112.00298516999158</v>
      </c>
      <c r="X296">
        <v>0.1161390900722591</v>
      </c>
      <c r="Y296">
        <v>0.16472689731648826</v>
      </c>
      <c r="Z296">
        <v>0.2879972125155944</v>
      </c>
      <c r="AA296">
        <v>188.33239452095162</v>
      </c>
      <c r="AB296">
        <v>5.4937344071354737</v>
      </c>
      <c r="AC296">
        <v>1.3417184386355645</v>
      </c>
      <c r="AD296">
        <v>2.422993606206242</v>
      </c>
      <c r="AE296">
        <v>1.3191201232454897</v>
      </c>
      <c r="AF296">
        <v>79.099999999999994</v>
      </c>
      <c r="AG296">
        <v>4.8878246980551009E-2</v>
      </c>
      <c r="AH296">
        <v>8.6384999999999987</v>
      </c>
      <c r="AI296">
        <v>2.0473571303374865</v>
      </c>
      <c r="AJ296">
        <v>8140.890000000014</v>
      </c>
      <c r="AK296">
        <v>0.54939452294136182</v>
      </c>
      <c r="AL296">
        <v>10298310.99</v>
      </c>
      <c r="AM296">
        <v>996.54656054999998</v>
      </c>
    </row>
    <row r="297" spans="1:39" ht="15" x14ac:dyDescent="0.25">
      <c r="A297" t="s">
        <v>470</v>
      </c>
      <c r="B297">
        <v>856392.9</v>
      </c>
      <c r="C297">
        <v>0.44480369472408576</v>
      </c>
      <c r="D297">
        <v>815364.65</v>
      </c>
      <c r="E297">
        <v>2.5813296870462036E-3</v>
      </c>
      <c r="F297">
        <v>0.6593595490220282</v>
      </c>
      <c r="G297">
        <v>26.6</v>
      </c>
      <c r="H297">
        <v>22.509500000000003</v>
      </c>
      <c r="I297">
        <v>0</v>
      </c>
      <c r="J297">
        <v>33.64400000000002</v>
      </c>
      <c r="K297">
        <v>10409.937106033287</v>
      </c>
      <c r="L297">
        <v>921.43375640000011</v>
      </c>
      <c r="M297">
        <v>1093.2628308475594</v>
      </c>
      <c r="N297">
        <v>0.36753252791944274</v>
      </c>
      <c r="O297">
        <v>0.14813253628049955</v>
      </c>
      <c r="P297">
        <v>1.3770732743257244E-3</v>
      </c>
      <c r="Q297">
        <v>8773.7981945875563</v>
      </c>
      <c r="R297">
        <v>62.529500000000006</v>
      </c>
      <c r="S297">
        <v>50920.161272119556</v>
      </c>
      <c r="T297">
        <v>12.206238655354671</v>
      </c>
      <c r="U297">
        <v>14.735984717613286</v>
      </c>
      <c r="V297">
        <v>8.4725000000000001</v>
      </c>
      <c r="W297">
        <v>108.75582843316613</v>
      </c>
      <c r="X297">
        <v>0.12194388323077492</v>
      </c>
      <c r="Y297">
        <v>0.15907023649399865</v>
      </c>
      <c r="Z297">
        <v>0.28632781363408039</v>
      </c>
      <c r="AA297">
        <v>194.96854630319464</v>
      </c>
      <c r="AB297">
        <v>5.4991985303695055</v>
      </c>
      <c r="AC297">
        <v>1.4397806464325753</v>
      </c>
      <c r="AD297">
        <v>2.6329714707326333</v>
      </c>
      <c r="AE297">
        <v>1.2751491375889334</v>
      </c>
      <c r="AF297">
        <v>95.65</v>
      </c>
      <c r="AG297">
        <v>3.7539653601867416E-2</v>
      </c>
      <c r="AH297">
        <v>5.2204999999999995</v>
      </c>
      <c r="AI297">
        <v>2.1556476039959032</v>
      </c>
      <c r="AJ297">
        <v>7716.2875000000349</v>
      </c>
      <c r="AK297">
        <v>0.54650790665707938</v>
      </c>
      <c r="AL297">
        <v>9592067.4515000004</v>
      </c>
      <c r="AM297">
        <v>921.43375640000011</v>
      </c>
    </row>
    <row r="298" spans="1:39" ht="15" x14ac:dyDescent="0.25">
      <c r="A298" t="s">
        <v>471</v>
      </c>
      <c r="B298">
        <v>904426.7</v>
      </c>
      <c r="C298">
        <v>0.36480803955433583</v>
      </c>
      <c r="D298">
        <v>957437.35</v>
      </c>
      <c r="E298">
        <v>3.8961810750144489E-3</v>
      </c>
      <c r="F298">
        <v>0.69799349708347469</v>
      </c>
      <c r="G298">
        <v>28.8</v>
      </c>
      <c r="H298">
        <v>35.328499999999998</v>
      </c>
      <c r="I298">
        <v>0</v>
      </c>
      <c r="J298">
        <v>70.095999999999933</v>
      </c>
      <c r="K298">
        <v>10916.515554844382</v>
      </c>
      <c r="L298">
        <v>1478.3138238500003</v>
      </c>
      <c r="M298">
        <v>1735.4494264550467</v>
      </c>
      <c r="N298">
        <v>0.32562131949517864</v>
      </c>
      <c r="O298">
        <v>0.11854493435203226</v>
      </c>
      <c r="P298">
        <v>1.0351529799096794E-2</v>
      </c>
      <c r="Q298">
        <v>9299.052802687951</v>
      </c>
      <c r="R298">
        <v>90.653500000000008</v>
      </c>
      <c r="S298">
        <v>58012.534370984009</v>
      </c>
      <c r="T298">
        <v>11.325541760660094</v>
      </c>
      <c r="U298">
        <v>16.307300036402342</v>
      </c>
      <c r="V298">
        <v>11.964499999999999</v>
      </c>
      <c r="W298">
        <v>123.55834542605206</v>
      </c>
      <c r="X298">
        <v>0.11726402207411074</v>
      </c>
      <c r="Y298">
        <v>0.14474698526973473</v>
      </c>
      <c r="Z298">
        <v>0.27480495834322183</v>
      </c>
      <c r="AA298">
        <v>194.52053776450251</v>
      </c>
      <c r="AB298">
        <v>5.6219502654032656</v>
      </c>
      <c r="AC298">
        <v>1.2137743599302273</v>
      </c>
      <c r="AD298">
        <v>2.80740011385355</v>
      </c>
      <c r="AE298">
        <v>1.0768297482154967</v>
      </c>
      <c r="AF298">
        <v>56.8</v>
      </c>
      <c r="AG298">
        <v>2.9299933091123248E-2</v>
      </c>
      <c r="AH298">
        <v>26.614499999999992</v>
      </c>
      <c r="AI298">
        <v>3.0699805801131737</v>
      </c>
      <c r="AJ298">
        <v>4271.520000000135</v>
      </c>
      <c r="AK298">
        <v>0.45652519046488926</v>
      </c>
      <c r="AL298">
        <v>16138035.853</v>
      </c>
      <c r="AM298">
        <v>1478.3138238500003</v>
      </c>
    </row>
    <row r="299" spans="1:39" ht="15" x14ac:dyDescent="0.25">
      <c r="A299" t="s">
        <v>472</v>
      </c>
      <c r="B299">
        <v>1817782.35</v>
      </c>
      <c r="C299">
        <v>0.28460578898728961</v>
      </c>
      <c r="D299">
        <v>1705658.9</v>
      </c>
      <c r="E299">
        <v>3.7774913694505314E-3</v>
      </c>
      <c r="F299">
        <v>0.75014076806747509</v>
      </c>
      <c r="G299">
        <v>83</v>
      </c>
      <c r="H299">
        <v>72.498999999999995</v>
      </c>
      <c r="I299">
        <v>0</v>
      </c>
      <c r="J299">
        <v>-34.999000000000002</v>
      </c>
      <c r="K299">
        <v>10023.370534550817</v>
      </c>
      <c r="L299">
        <v>3260.9996718000002</v>
      </c>
      <c r="M299">
        <v>3737.5246878041571</v>
      </c>
      <c r="N299">
        <v>0.1928165471273815</v>
      </c>
      <c r="O299">
        <v>0.11301723445024728</v>
      </c>
      <c r="P299">
        <v>1.0290825092747256E-2</v>
      </c>
      <c r="Q299">
        <v>8745.4159514070161</v>
      </c>
      <c r="R299">
        <v>188.19400000000002</v>
      </c>
      <c r="S299">
        <v>59866.712025356828</v>
      </c>
      <c r="T299">
        <v>12.352678618872016</v>
      </c>
      <c r="U299">
        <v>17.327862056176073</v>
      </c>
      <c r="V299">
        <v>19.937000000000001</v>
      </c>
      <c r="W299">
        <v>163.56521401414452</v>
      </c>
      <c r="X299">
        <v>0.11373979413373388</v>
      </c>
      <c r="Y299">
        <v>0.15541370854983941</v>
      </c>
      <c r="Z299">
        <v>0.27585839054446176</v>
      </c>
      <c r="AA299">
        <v>146.87782833649288</v>
      </c>
      <c r="AB299">
        <v>6.3139726240898293</v>
      </c>
      <c r="AC299">
        <v>1.2331418482487004</v>
      </c>
      <c r="AD299">
        <v>2.9136723141843031</v>
      </c>
      <c r="AE299">
        <v>1.0295634572479373</v>
      </c>
      <c r="AF299">
        <v>53.25</v>
      </c>
      <c r="AG299">
        <v>7.8005474397927127E-2</v>
      </c>
      <c r="AH299">
        <v>56.570000000000007</v>
      </c>
      <c r="AI299">
        <v>2.168676365904783</v>
      </c>
      <c r="AJ299">
        <v>979.68849999993108</v>
      </c>
      <c r="AK299">
        <v>0.3631988678597845</v>
      </c>
      <c r="AL299">
        <v>32686208.023500003</v>
      </c>
      <c r="AM299">
        <v>3260.9996718000002</v>
      </c>
    </row>
    <row r="300" spans="1:39" ht="15" x14ac:dyDescent="0.25">
      <c r="A300" t="s">
        <v>473</v>
      </c>
      <c r="B300">
        <v>1212928.2</v>
      </c>
      <c r="C300">
        <v>0.32939336319930129</v>
      </c>
      <c r="D300">
        <v>1149373.55</v>
      </c>
      <c r="E300">
        <v>3.4086993272950867E-3</v>
      </c>
      <c r="F300">
        <v>0.718288536968959</v>
      </c>
      <c r="G300">
        <v>80.8</v>
      </c>
      <c r="H300">
        <v>55.965499999999999</v>
      </c>
      <c r="I300">
        <v>0</v>
      </c>
      <c r="J300">
        <v>48.051999999999964</v>
      </c>
      <c r="K300">
        <v>9609.9786675668765</v>
      </c>
      <c r="L300">
        <v>2155.0244515000004</v>
      </c>
      <c r="M300">
        <v>2466.8786604624211</v>
      </c>
      <c r="N300">
        <v>0.2356143793155473</v>
      </c>
      <c r="O300">
        <v>0.11686129492623998</v>
      </c>
      <c r="P300">
        <v>6.0223791154510719E-3</v>
      </c>
      <c r="Q300">
        <v>8395.1186326764564</v>
      </c>
      <c r="R300">
        <v>126.43299999999999</v>
      </c>
      <c r="S300">
        <v>55820.606827331467</v>
      </c>
      <c r="T300">
        <v>11.777779535406102</v>
      </c>
      <c r="U300">
        <v>17.044794092523308</v>
      </c>
      <c r="V300">
        <v>15.288</v>
      </c>
      <c r="W300">
        <v>140.96182963762422</v>
      </c>
      <c r="X300">
        <v>0.11487954361883489</v>
      </c>
      <c r="Y300">
        <v>0.15924763576489445</v>
      </c>
      <c r="Z300">
        <v>0.28061745364088753</v>
      </c>
      <c r="AA300">
        <v>145.7038920284381</v>
      </c>
      <c r="AB300">
        <v>6.010246693065139</v>
      </c>
      <c r="AC300">
        <v>1.323420759759417</v>
      </c>
      <c r="AD300">
        <v>2.8280261991057514</v>
      </c>
      <c r="AE300">
        <v>1.1640955539954032</v>
      </c>
      <c r="AF300">
        <v>77.7</v>
      </c>
      <c r="AG300">
        <v>3.7479102354614775E-2</v>
      </c>
      <c r="AH300">
        <v>21.990500000000001</v>
      </c>
      <c r="AI300">
        <v>3.9964269743344834</v>
      </c>
      <c r="AJ300">
        <v>13711.474999999977</v>
      </c>
      <c r="AK300">
        <v>0.41509944066843196</v>
      </c>
      <c r="AL300">
        <v>20709739.006999999</v>
      </c>
      <c r="AM300">
        <v>2155.0244515000004</v>
      </c>
    </row>
    <row r="301" spans="1:39" ht="15" x14ac:dyDescent="0.25">
      <c r="A301" t="s">
        <v>474</v>
      </c>
      <c r="B301">
        <v>5810893.2999999998</v>
      </c>
      <c r="C301">
        <v>0.29809687306650162</v>
      </c>
      <c r="D301">
        <v>5623539.5</v>
      </c>
      <c r="E301">
        <v>2.5853274689742875E-3</v>
      </c>
      <c r="F301">
        <v>0.76982290987075874</v>
      </c>
      <c r="G301">
        <v>127.42105263157895</v>
      </c>
      <c r="H301">
        <v>169.35650000000001</v>
      </c>
      <c r="I301">
        <v>0.05</v>
      </c>
      <c r="J301">
        <v>-28.620999999999999</v>
      </c>
      <c r="K301">
        <v>11486.09825526705</v>
      </c>
      <c r="L301">
        <v>8330.072564600001</v>
      </c>
      <c r="M301">
        <v>9815.4850958200168</v>
      </c>
      <c r="N301">
        <v>0.19381088424858445</v>
      </c>
      <c r="O301">
        <v>0.11808331003383442</v>
      </c>
      <c r="P301">
        <v>4.2832112221477717E-2</v>
      </c>
      <c r="Q301">
        <v>9747.865848346697</v>
      </c>
      <c r="R301">
        <v>493.30349999999999</v>
      </c>
      <c r="S301">
        <v>67912.672481291927</v>
      </c>
      <c r="T301">
        <v>12.428352930802236</v>
      </c>
      <c r="U301">
        <v>16.886303390509092</v>
      </c>
      <c r="V301">
        <v>47.452999999999989</v>
      </c>
      <c r="W301">
        <v>175.5436445451289</v>
      </c>
      <c r="X301">
        <v>0.11562044414526622</v>
      </c>
      <c r="Y301">
        <v>0.14643364292998828</v>
      </c>
      <c r="Z301">
        <v>0.27030073928771359</v>
      </c>
      <c r="AA301">
        <v>154.5297402894607</v>
      </c>
      <c r="AB301">
        <v>6.3606664956553107</v>
      </c>
      <c r="AC301">
        <v>1.2805814057234448</v>
      </c>
      <c r="AD301">
        <v>3.2578332036441116</v>
      </c>
      <c r="AE301">
        <v>0.86449290532906498</v>
      </c>
      <c r="AF301">
        <v>31.7</v>
      </c>
      <c r="AG301">
        <v>8.9045499493008953E-2</v>
      </c>
      <c r="AH301">
        <v>140.20499999999998</v>
      </c>
      <c r="AI301">
        <v>3.6719915235598557</v>
      </c>
      <c r="AJ301">
        <v>171867.89149999944</v>
      </c>
      <c r="AK301">
        <v>0.37710966008663777</v>
      </c>
      <c r="AL301">
        <v>95680031.950499982</v>
      </c>
      <c r="AM301">
        <v>8330.072564600001</v>
      </c>
    </row>
    <row r="302" spans="1:39" ht="15" x14ac:dyDescent="0.25">
      <c r="A302" t="s">
        <v>475</v>
      </c>
      <c r="B302">
        <v>830293.6</v>
      </c>
      <c r="C302">
        <v>0.29239778992765803</v>
      </c>
      <c r="D302">
        <v>760489.45</v>
      </c>
      <c r="E302">
        <v>1.9801297421101873E-3</v>
      </c>
      <c r="F302">
        <v>0.70335220506326079</v>
      </c>
      <c r="G302">
        <v>46.578947368421055</v>
      </c>
      <c r="H302">
        <v>58.851500000000009</v>
      </c>
      <c r="I302">
        <v>0</v>
      </c>
      <c r="J302">
        <v>54.672499999999985</v>
      </c>
      <c r="K302">
        <v>9455.7787759507828</v>
      </c>
      <c r="L302">
        <v>1666.5383339</v>
      </c>
      <c r="M302">
        <v>1951.2255799072591</v>
      </c>
      <c r="N302">
        <v>0.35106631935722798</v>
      </c>
      <c r="O302">
        <v>0.12836697656355064</v>
      </c>
      <c r="P302">
        <v>5.9317102396716738E-3</v>
      </c>
      <c r="Q302">
        <v>8076.1640116203207</v>
      </c>
      <c r="R302">
        <v>102.50450000000001</v>
      </c>
      <c r="S302">
        <v>53497.91297943017</v>
      </c>
      <c r="T302">
        <v>11.615587608348902</v>
      </c>
      <c r="U302">
        <v>16.258196800140482</v>
      </c>
      <c r="V302">
        <v>12.916</v>
      </c>
      <c r="W302">
        <v>129.02898218488696</v>
      </c>
      <c r="X302">
        <v>0.11696640854927376</v>
      </c>
      <c r="Y302">
        <v>0.1520270089217188</v>
      </c>
      <c r="Z302">
        <v>0.27590486314969354</v>
      </c>
      <c r="AA302">
        <v>162.17382732956528</v>
      </c>
      <c r="AB302">
        <v>5.5135958391809048</v>
      </c>
      <c r="AC302">
        <v>1.2495217929254903</v>
      </c>
      <c r="AD302">
        <v>2.7802536566360385</v>
      </c>
      <c r="AE302">
        <v>1.2478952508228569</v>
      </c>
      <c r="AF302">
        <v>73.45</v>
      </c>
      <c r="AG302">
        <v>2.8121181693404211E-2</v>
      </c>
      <c r="AH302">
        <v>18.4285</v>
      </c>
      <c r="AI302">
        <v>3.3299681033201218</v>
      </c>
      <c r="AJ302">
        <v>-2007.422499999986</v>
      </c>
      <c r="AK302">
        <v>0.47325627390551694</v>
      </c>
      <c r="AL302">
        <v>15758417.807</v>
      </c>
      <c r="AM302">
        <v>1666.5383339</v>
      </c>
    </row>
    <row r="303" spans="1:39" ht="15" x14ac:dyDescent="0.25">
      <c r="A303" t="s">
        <v>476</v>
      </c>
      <c r="B303">
        <v>786187.05</v>
      </c>
      <c r="C303">
        <v>0.32254566976020133</v>
      </c>
      <c r="D303">
        <v>726480.95</v>
      </c>
      <c r="E303">
        <v>4.1566307408148727E-3</v>
      </c>
      <c r="F303">
        <v>0.67663132590999775</v>
      </c>
      <c r="G303">
        <v>43</v>
      </c>
      <c r="H303">
        <v>37.849499999999999</v>
      </c>
      <c r="I303">
        <v>0</v>
      </c>
      <c r="J303">
        <v>27.357500000000002</v>
      </c>
      <c r="K303">
        <v>9820.5333968140112</v>
      </c>
      <c r="L303">
        <v>1180.8304539000001</v>
      </c>
      <c r="M303">
        <v>1410.6384593183452</v>
      </c>
      <c r="N303">
        <v>0.39892631752864038</v>
      </c>
      <c r="O303">
        <v>0.14400965832000887</v>
      </c>
      <c r="P303">
        <v>3.3669567352949516E-3</v>
      </c>
      <c r="Q303">
        <v>8220.6640772460232</v>
      </c>
      <c r="R303">
        <v>73.739999999999995</v>
      </c>
      <c r="S303">
        <v>51852.522945484139</v>
      </c>
      <c r="T303">
        <v>12.960401410360728</v>
      </c>
      <c r="U303">
        <v>16.013431704637917</v>
      </c>
      <c r="V303">
        <v>9.6129999999999995</v>
      </c>
      <c r="W303">
        <v>122.83683073962344</v>
      </c>
      <c r="X303">
        <v>0.1179552029616588</v>
      </c>
      <c r="Y303">
        <v>0.16702211905831837</v>
      </c>
      <c r="Z303">
        <v>0.29190250704794346</v>
      </c>
      <c r="AA303">
        <v>169.78008937511532</v>
      </c>
      <c r="AB303">
        <v>5.4265882886949672</v>
      </c>
      <c r="AC303">
        <v>1.3923218700977396</v>
      </c>
      <c r="AD303">
        <v>2.5224076186580802</v>
      </c>
      <c r="AE303">
        <v>1.2970385364275461</v>
      </c>
      <c r="AF303">
        <v>77.5</v>
      </c>
      <c r="AG303">
        <v>3.225793887123149E-2</v>
      </c>
      <c r="AH303">
        <v>12.983500000000001</v>
      </c>
      <c r="AI303">
        <v>2.0396640069178842</v>
      </c>
      <c r="AJ303">
        <v>-428.41300000000047</v>
      </c>
      <c r="AK303">
        <v>0.52269616990063261</v>
      </c>
      <c r="AL303">
        <v>11596384.908499999</v>
      </c>
      <c r="AM303">
        <v>1180.8304539000001</v>
      </c>
    </row>
    <row r="304" spans="1:39" ht="15" x14ac:dyDescent="0.25">
      <c r="A304" t="s">
        <v>477</v>
      </c>
      <c r="B304">
        <v>1248327.8</v>
      </c>
      <c r="C304">
        <v>0.38604435408774246</v>
      </c>
      <c r="D304">
        <v>1194043.8</v>
      </c>
      <c r="E304">
        <v>6.7317077321649215E-3</v>
      </c>
      <c r="F304">
        <v>0.69748411933740506</v>
      </c>
      <c r="G304">
        <v>37.777777777777779</v>
      </c>
      <c r="H304">
        <v>58.647999999999989</v>
      </c>
      <c r="I304">
        <v>0</v>
      </c>
      <c r="J304">
        <v>38.354500000000016</v>
      </c>
      <c r="K304">
        <v>10695.018186632846</v>
      </c>
      <c r="L304">
        <v>2122.4297440999999</v>
      </c>
      <c r="M304">
        <v>2519.0408450352152</v>
      </c>
      <c r="N304">
        <v>0.36832337617916822</v>
      </c>
      <c r="O304">
        <v>0.12520557669280355</v>
      </c>
      <c r="P304">
        <v>1.2390813440636044E-2</v>
      </c>
      <c r="Q304">
        <v>9011.1380122074479</v>
      </c>
      <c r="R304">
        <v>128.26349999999999</v>
      </c>
      <c r="S304">
        <v>60034.319043219621</v>
      </c>
      <c r="T304">
        <v>13.384556011647895</v>
      </c>
      <c r="U304">
        <v>16.547417964580724</v>
      </c>
      <c r="V304">
        <v>15.303000000000001</v>
      </c>
      <c r="W304">
        <v>138.6937034633732</v>
      </c>
      <c r="X304">
        <v>0.12088770943891661</v>
      </c>
      <c r="Y304">
        <v>0.1502980093646214</v>
      </c>
      <c r="Z304">
        <v>0.27880736828287894</v>
      </c>
      <c r="AA304">
        <v>189.31773884010749</v>
      </c>
      <c r="AB304">
        <v>5.7455470969623734</v>
      </c>
      <c r="AC304">
        <v>1.2277064190958191</v>
      </c>
      <c r="AD304">
        <v>2.9053601968674028</v>
      </c>
      <c r="AE304">
        <v>1.0542936962032869</v>
      </c>
      <c r="AF304">
        <v>42.5</v>
      </c>
      <c r="AG304">
        <v>4.0189273533796102E-2</v>
      </c>
      <c r="AH304">
        <v>42.764000000000003</v>
      </c>
      <c r="AI304">
        <v>3.2668785347920961</v>
      </c>
      <c r="AJ304">
        <v>16588.091500000097</v>
      </c>
      <c r="AK304">
        <v>0.45893902308949153</v>
      </c>
      <c r="AL304">
        <v>22699424.713</v>
      </c>
      <c r="AM304">
        <v>2122.4297440999999</v>
      </c>
    </row>
    <row r="305" spans="1:39" ht="15" x14ac:dyDescent="0.25">
      <c r="A305" t="s">
        <v>478</v>
      </c>
      <c r="B305">
        <v>1348285.9</v>
      </c>
      <c r="C305">
        <v>0.30656949523420363</v>
      </c>
      <c r="D305">
        <v>1356320.6</v>
      </c>
      <c r="E305">
        <v>3.5973537904526436E-3</v>
      </c>
      <c r="F305">
        <v>0.70806709886677244</v>
      </c>
      <c r="G305">
        <v>49.684210526315788</v>
      </c>
      <c r="H305">
        <v>71.104500000000002</v>
      </c>
      <c r="I305">
        <v>0</v>
      </c>
      <c r="J305">
        <v>68.772999999999982</v>
      </c>
      <c r="K305">
        <v>9433.2947082905648</v>
      </c>
      <c r="L305">
        <v>2146.94454825</v>
      </c>
      <c r="M305">
        <v>2533.9128099218897</v>
      </c>
      <c r="N305">
        <v>0.39482651263207824</v>
      </c>
      <c r="O305">
        <v>0.12976844785166658</v>
      </c>
      <c r="P305">
        <v>6.3719883502119231E-3</v>
      </c>
      <c r="Q305">
        <v>7992.6825290505203</v>
      </c>
      <c r="R305">
        <v>130.63249999999999</v>
      </c>
      <c r="S305">
        <v>53970.978903412244</v>
      </c>
      <c r="T305">
        <v>12.034524333531088</v>
      </c>
      <c r="U305">
        <v>16.434995489254206</v>
      </c>
      <c r="V305">
        <v>14.637499999999999</v>
      </c>
      <c r="W305">
        <v>146.67426461144322</v>
      </c>
      <c r="X305">
        <v>0.11676020992510687</v>
      </c>
      <c r="Y305">
        <v>0.15951005066787813</v>
      </c>
      <c r="Z305">
        <v>0.28427015121143689</v>
      </c>
      <c r="AA305">
        <v>154.64498152531641</v>
      </c>
      <c r="AB305">
        <v>5.7621186051680917</v>
      </c>
      <c r="AC305">
        <v>1.2241387326204722</v>
      </c>
      <c r="AD305">
        <v>2.6752199499298523</v>
      </c>
      <c r="AE305">
        <v>1.1757901142133071</v>
      </c>
      <c r="AF305">
        <v>59.15</v>
      </c>
      <c r="AG305">
        <v>2.6142929770440686E-2</v>
      </c>
      <c r="AH305">
        <v>22.392000000000003</v>
      </c>
      <c r="AI305">
        <v>2.8755644769614213</v>
      </c>
      <c r="AJ305">
        <v>20959.666500000167</v>
      </c>
      <c r="AK305">
        <v>0.48845760350153883</v>
      </c>
      <c r="AL305">
        <v>20252760.646000002</v>
      </c>
      <c r="AM305">
        <v>2146.94454825</v>
      </c>
    </row>
    <row r="306" spans="1:39" ht="15" x14ac:dyDescent="0.25">
      <c r="A306" t="s">
        <v>479</v>
      </c>
      <c r="B306">
        <v>722006</v>
      </c>
      <c r="C306">
        <v>0.30712819987026629</v>
      </c>
      <c r="D306">
        <v>655188.85</v>
      </c>
      <c r="E306">
        <v>4.4310987395752175E-3</v>
      </c>
      <c r="F306">
        <v>0.67781399102217887</v>
      </c>
      <c r="G306">
        <v>34.05263157894737</v>
      </c>
      <c r="H306">
        <v>32.879999999999995</v>
      </c>
      <c r="I306">
        <v>0</v>
      </c>
      <c r="J306">
        <v>65.971000000000018</v>
      </c>
      <c r="K306">
        <v>9378.9031157953359</v>
      </c>
      <c r="L306">
        <v>1224.6456902999998</v>
      </c>
      <c r="M306">
        <v>1450.049819313431</v>
      </c>
      <c r="N306">
        <v>0.39481107477017013</v>
      </c>
      <c r="O306">
        <v>0.13396622925265031</v>
      </c>
      <c r="P306">
        <v>5.9467751021244082E-4</v>
      </c>
      <c r="Q306">
        <v>7920.9921807640403</v>
      </c>
      <c r="R306">
        <v>76.495000000000005</v>
      </c>
      <c r="S306">
        <v>51295.884842146545</v>
      </c>
      <c r="T306">
        <v>12.579907183476044</v>
      </c>
      <c r="U306">
        <v>16.009486767762599</v>
      </c>
      <c r="V306">
        <v>10.275499999999999</v>
      </c>
      <c r="W306">
        <v>119.18112892803271</v>
      </c>
      <c r="X306">
        <v>0.11604869662635503</v>
      </c>
      <c r="Y306">
        <v>0.15789938375137119</v>
      </c>
      <c r="Z306">
        <v>0.28032398026567273</v>
      </c>
      <c r="AA306">
        <v>182.64923624171269</v>
      </c>
      <c r="AB306">
        <v>5.8095556834164439</v>
      </c>
      <c r="AC306">
        <v>1.4473632424984555</v>
      </c>
      <c r="AD306">
        <v>2.6170572526182423</v>
      </c>
      <c r="AE306">
        <v>1.2777688614786742</v>
      </c>
      <c r="AF306">
        <v>85.6</v>
      </c>
      <c r="AG306">
        <v>1.3900281375315663E-2</v>
      </c>
      <c r="AH306">
        <v>8.9485000000000028</v>
      </c>
      <c r="AI306">
        <v>2.7673072656842685</v>
      </c>
      <c r="AJ306">
        <v>-1321.6350000000675</v>
      </c>
      <c r="AK306">
        <v>0.49070541997380984</v>
      </c>
      <c r="AL306">
        <v>11485833.280499998</v>
      </c>
      <c r="AM306">
        <v>1224.6456902999998</v>
      </c>
    </row>
    <row r="307" spans="1:39" ht="15" x14ac:dyDescent="0.25">
      <c r="A307" t="s">
        <v>480</v>
      </c>
      <c r="B307">
        <v>676370.5</v>
      </c>
      <c r="C307">
        <v>0.30369970632860033</v>
      </c>
      <c r="D307">
        <v>652778.1</v>
      </c>
      <c r="E307">
        <v>7.723789210656396E-3</v>
      </c>
      <c r="F307">
        <v>0.63681285797952747</v>
      </c>
      <c r="G307">
        <v>37.05263157894737</v>
      </c>
      <c r="H307">
        <v>34.841000000000001</v>
      </c>
      <c r="I307">
        <v>0</v>
      </c>
      <c r="J307">
        <v>17.088000000000008</v>
      </c>
      <c r="K307">
        <v>10376.931538167688</v>
      </c>
      <c r="L307">
        <v>1036.05593445</v>
      </c>
      <c r="M307">
        <v>1238.4393809243984</v>
      </c>
      <c r="N307">
        <v>0.41732046564602354</v>
      </c>
      <c r="O307">
        <v>0.14224075346687962</v>
      </c>
      <c r="P307">
        <v>9.0904759934604899E-3</v>
      </c>
      <c r="Q307">
        <v>8681.152801742428</v>
      </c>
      <c r="R307">
        <v>67.775999999999996</v>
      </c>
      <c r="S307">
        <v>50375.132026823667</v>
      </c>
      <c r="T307">
        <v>12.814270538243628</v>
      </c>
      <c r="U307">
        <v>15.286472120662184</v>
      </c>
      <c r="V307">
        <v>8.4570000000000007</v>
      </c>
      <c r="W307">
        <v>122.50868327421071</v>
      </c>
      <c r="X307">
        <v>0.11494094742628157</v>
      </c>
      <c r="Y307">
        <v>0.17542453957062668</v>
      </c>
      <c r="Z307">
        <v>0.29799147547905197</v>
      </c>
      <c r="AA307">
        <v>188.3187417903024</v>
      </c>
      <c r="AB307">
        <v>5.3908232870130117</v>
      </c>
      <c r="AC307">
        <v>1.1957759864690847</v>
      </c>
      <c r="AD307">
        <v>2.6375416530524642</v>
      </c>
      <c r="AE307">
        <v>1.2613625647256073</v>
      </c>
      <c r="AF307">
        <v>81.7</v>
      </c>
      <c r="AG307">
        <v>8.211116523753316E-2</v>
      </c>
      <c r="AH307">
        <v>10.693000000000001</v>
      </c>
      <c r="AI307">
        <v>2.857262622062736</v>
      </c>
      <c r="AJ307">
        <v>-23567.262000000046</v>
      </c>
      <c r="AK307">
        <v>0.51429199916763013</v>
      </c>
      <c r="AL307">
        <v>10751081.501499999</v>
      </c>
      <c r="AM307">
        <v>1036.05593445</v>
      </c>
    </row>
    <row r="308" spans="1:39" ht="15" x14ac:dyDescent="0.25">
      <c r="A308" t="s">
        <v>481</v>
      </c>
      <c r="B308">
        <v>1068263.9473684211</v>
      </c>
      <c r="C308">
        <v>0.36003718270661622</v>
      </c>
      <c r="D308">
        <v>1027040.3</v>
      </c>
      <c r="E308">
        <v>4.0965543401884387E-3</v>
      </c>
      <c r="F308">
        <v>0.70755932616507689</v>
      </c>
      <c r="G308">
        <v>46.315789473684212</v>
      </c>
      <c r="H308">
        <v>35.380999999999993</v>
      </c>
      <c r="I308">
        <v>0</v>
      </c>
      <c r="J308">
        <v>38.982000000000014</v>
      </c>
      <c r="K308">
        <v>9634.9951852921749</v>
      </c>
      <c r="L308">
        <v>1777.0680600999999</v>
      </c>
      <c r="M308">
        <v>2009.3938041519311</v>
      </c>
      <c r="N308">
        <v>0.21505757999977465</v>
      </c>
      <c r="O308">
        <v>0.10740534700694555</v>
      </c>
      <c r="P308">
        <v>6.6327261260532306E-3</v>
      </c>
      <c r="Q308">
        <v>8520.9988045257232</v>
      </c>
      <c r="R308">
        <v>106.5635</v>
      </c>
      <c r="S308">
        <v>56949.560876848074</v>
      </c>
      <c r="T308">
        <v>13.348379135445061</v>
      </c>
      <c r="U308">
        <v>16.676142019547022</v>
      </c>
      <c r="V308">
        <v>11.385</v>
      </c>
      <c r="W308">
        <v>156.08854282828278</v>
      </c>
      <c r="X308">
        <v>0.1132490743078336</v>
      </c>
      <c r="Y308">
        <v>0.15776886447593091</v>
      </c>
      <c r="Z308">
        <v>0.2755550381479237</v>
      </c>
      <c r="AA308">
        <v>160.72127816192247</v>
      </c>
      <c r="AB308">
        <v>5.7339539845311478</v>
      </c>
      <c r="AC308">
        <v>1.2285346727464626</v>
      </c>
      <c r="AD308">
        <v>2.8303239369824831</v>
      </c>
      <c r="AE308">
        <v>1.1119582177254796</v>
      </c>
      <c r="AF308">
        <v>50.35</v>
      </c>
      <c r="AG308">
        <v>4.739774620385194E-2</v>
      </c>
      <c r="AH308">
        <v>22.717500000000001</v>
      </c>
      <c r="AI308">
        <v>4.6915345756546216</v>
      </c>
      <c r="AJ308">
        <v>-24763.727499999921</v>
      </c>
      <c r="AK308">
        <v>0.38461776438994832</v>
      </c>
      <c r="AL308">
        <v>17122042.203000002</v>
      </c>
      <c r="AM308">
        <v>1777.0680600999999</v>
      </c>
    </row>
    <row r="309" spans="1:39" ht="15" x14ac:dyDescent="0.25">
      <c r="A309" t="s">
        <v>482</v>
      </c>
      <c r="B309">
        <v>608691.44999999995</v>
      </c>
      <c r="C309">
        <v>0.30122370737912751</v>
      </c>
      <c r="D309">
        <v>632383.6</v>
      </c>
      <c r="E309">
        <v>4.4567468602572718E-3</v>
      </c>
      <c r="F309">
        <v>0.71387807790504387</v>
      </c>
      <c r="G309">
        <v>43.75</v>
      </c>
      <c r="H309">
        <v>39.607999999999997</v>
      </c>
      <c r="I309">
        <v>0</v>
      </c>
      <c r="J309">
        <v>54.539500000000004</v>
      </c>
      <c r="K309">
        <v>9622.934511394893</v>
      </c>
      <c r="L309">
        <v>1580.75853005</v>
      </c>
      <c r="M309">
        <v>1838.404765814036</v>
      </c>
      <c r="N309">
        <v>0.35118329804770432</v>
      </c>
      <c r="O309">
        <v>0.12286300089986349</v>
      </c>
      <c r="P309">
        <v>1.5150758983563711E-3</v>
      </c>
      <c r="Q309">
        <v>8274.3126518519493</v>
      </c>
      <c r="R309">
        <v>98.907499999999999</v>
      </c>
      <c r="S309">
        <v>51999.92780754745</v>
      </c>
      <c r="T309">
        <v>12.30543689811187</v>
      </c>
      <c r="U309">
        <v>15.982190734271914</v>
      </c>
      <c r="V309">
        <v>12.5985</v>
      </c>
      <c r="W309">
        <v>125.47196333293645</v>
      </c>
      <c r="X309">
        <v>0.11633489508732162</v>
      </c>
      <c r="Y309">
        <v>0.1658193327272891</v>
      </c>
      <c r="Z309">
        <v>0.28836991742280943</v>
      </c>
      <c r="AA309">
        <v>169.41667238166301</v>
      </c>
      <c r="AB309">
        <v>5.7840903621397297</v>
      </c>
      <c r="AC309">
        <v>1.2756914078187322</v>
      </c>
      <c r="AD309">
        <v>2.842024698023967</v>
      </c>
      <c r="AE309">
        <v>1.2761253995067741</v>
      </c>
      <c r="AF309">
        <v>89.4</v>
      </c>
      <c r="AG309">
        <v>2.3810736081230459E-2</v>
      </c>
      <c r="AH309">
        <v>13.890500000000003</v>
      </c>
      <c r="AI309">
        <v>2.8920742884013748</v>
      </c>
      <c r="AJ309">
        <v>-11008.587500000023</v>
      </c>
      <c r="AK309">
        <v>0.48522556093382802</v>
      </c>
      <c r="AL309">
        <v>15211535.812999999</v>
      </c>
      <c r="AM309">
        <v>1580.75853005</v>
      </c>
    </row>
    <row r="310" spans="1:39" ht="15" x14ac:dyDescent="0.25">
      <c r="A310" t="s">
        <v>483</v>
      </c>
      <c r="B310">
        <v>728340.55</v>
      </c>
      <c r="C310">
        <v>0.29230694374008293</v>
      </c>
      <c r="D310">
        <v>625867.15</v>
      </c>
      <c r="E310">
        <v>4.8361891892311857E-3</v>
      </c>
      <c r="F310">
        <v>0.69527795771209611</v>
      </c>
      <c r="G310">
        <v>49.222222222222221</v>
      </c>
      <c r="H310">
        <v>39.823500000000003</v>
      </c>
      <c r="I310">
        <v>0</v>
      </c>
      <c r="J310">
        <v>39.421999999999983</v>
      </c>
      <c r="K310">
        <v>9588.6138007125173</v>
      </c>
      <c r="L310">
        <v>1441.7731927499999</v>
      </c>
      <c r="M310">
        <v>1659.9976549286694</v>
      </c>
      <c r="N310">
        <v>0.30364997560050522</v>
      </c>
      <c r="O310">
        <v>0.11705430808995736</v>
      </c>
      <c r="P310">
        <v>1.3846290873200866E-3</v>
      </c>
      <c r="Q310">
        <v>8328.0878695542797</v>
      </c>
      <c r="R310">
        <v>87.707999999999998</v>
      </c>
      <c r="S310">
        <v>53134.979282106542</v>
      </c>
      <c r="T310">
        <v>11.449354676882383</v>
      </c>
      <c r="U310">
        <v>16.438331654467099</v>
      </c>
      <c r="V310">
        <v>10.983500000000001</v>
      </c>
      <c r="W310">
        <v>131.26719103655486</v>
      </c>
      <c r="X310">
        <v>0.11682406209996775</v>
      </c>
      <c r="Y310">
        <v>0.16158316877827769</v>
      </c>
      <c r="Z310">
        <v>0.28466038368632324</v>
      </c>
      <c r="AA310">
        <v>166.0580535162679</v>
      </c>
      <c r="AB310">
        <v>6.0696109002642036</v>
      </c>
      <c r="AC310">
        <v>1.2447983725537819</v>
      </c>
      <c r="AD310">
        <v>2.8137874462681487</v>
      </c>
      <c r="AE310">
        <v>1.2067078796056703</v>
      </c>
      <c r="AF310">
        <v>77.349999999999994</v>
      </c>
      <c r="AG310">
        <v>2.6544460493932571E-2</v>
      </c>
      <c r="AH310">
        <v>14.4465</v>
      </c>
      <c r="AI310">
        <v>3.0414483528038327</v>
      </c>
      <c r="AJ310">
        <v>1359.846000000136</v>
      </c>
      <c r="AK310">
        <v>0.44690589871174757</v>
      </c>
      <c r="AL310">
        <v>13824606.333500002</v>
      </c>
      <c r="AM310">
        <v>1441.7731927499999</v>
      </c>
    </row>
    <row r="311" spans="1:39" ht="15" x14ac:dyDescent="0.25">
      <c r="A311" t="s">
        <v>484</v>
      </c>
      <c r="B311">
        <v>5879009.9000000004</v>
      </c>
      <c r="C311">
        <v>0.3450050790512354</v>
      </c>
      <c r="D311">
        <v>5649465.9000000004</v>
      </c>
      <c r="E311">
        <v>1.6568136337473381E-3</v>
      </c>
      <c r="F311">
        <v>0.74615102359756191</v>
      </c>
      <c r="G311">
        <v>148.80000000000001</v>
      </c>
      <c r="H311">
        <v>236.24799999999996</v>
      </c>
      <c r="I311">
        <v>0.05</v>
      </c>
      <c r="J311">
        <v>-1.7295000000000158</v>
      </c>
      <c r="K311">
        <v>10779.70592900928</v>
      </c>
      <c r="L311">
        <v>8264.1446034500004</v>
      </c>
      <c r="M311">
        <v>9833.1343020881959</v>
      </c>
      <c r="N311">
        <v>0.28949481159262913</v>
      </c>
      <c r="O311">
        <v>0.12439740899751793</v>
      </c>
      <c r="P311">
        <v>3.9764371724910638E-2</v>
      </c>
      <c r="Q311">
        <v>9059.6798379008815</v>
      </c>
      <c r="R311">
        <v>483.69349999999997</v>
      </c>
      <c r="S311">
        <v>64645.692394305479</v>
      </c>
      <c r="T311">
        <v>12.197496968638196</v>
      </c>
      <c r="U311">
        <v>17.085498571822853</v>
      </c>
      <c r="V311">
        <v>46.036500000000004</v>
      </c>
      <c r="W311">
        <v>179.51287790014442</v>
      </c>
      <c r="X311">
        <v>0.11672767804810916</v>
      </c>
      <c r="Y311">
        <v>0.14931354704809024</v>
      </c>
      <c r="Z311">
        <v>0.27317349985898615</v>
      </c>
      <c r="AA311">
        <v>150.50454822399399</v>
      </c>
      <c r="AB311">
        <v>6.0467040681702775</v>
      </c>
      <c r="AC311">
        <v>1.2101008288086261</v>
      </c>
      <c r="AD311">
        <v>3.1571489755898368</v>
      </c>
      <c r="AE311">
        <v>0.8782337341351768</v>
      </c>
      <c r="AF311">
        <v>32.700000000000003</v>
      </c>
      <c r="AG311">
        <v>0.10670038293174541</v>
      </c>
      <c r="AH311">
        <v>146.1815</v>
      </c>
      <c r="AI311">
        <v>3.7502342060098628</v>
      </c>
      <c r="AJ311">
        <v>191330.32150000008</v>
      </c>
      <c r="AK311">
        <v>0.43422276526044257</v>
      </c>
      <c r="AL311">
        <v>89085048.579999998</v>
      </c>
      <c r="AM311">
        <v>8264.1446034500004</v>
      </c>
    </row>
    <row r="312" spans="1:39" ht="15" x14ac:dyDescent="0.25">
      <c r="A312" t="s">
        <v>485</v>
      </c>
      <c r="B312">
        <v>645374.9</v>
      </c>
      <c r="C312">
        <v>0.30824403880017309</v>
      </c>
      <c r="D312">
        <v>588479.19999999995</v>
      </c>
      <c r="E312">
        <v>5.777652871651667E-3</v>
      </c>
      <c r="F312">
        <v>0.64708696448944203</v>
      </c>
      <c r="G312">
        <v>18.944444444444443</v>
      </c>
      <c r="H312">
        <v>24.157000000000004</v>
      </c>
      <c r="I312">
        <v>0</v>
      </c>
      <c r="J312">
        <v>15.51700000000001</v>
      </c>
      <c r="K312">
        <v>10308.182688659599</v>
      </c>
      <c r="L312">
        <v>820.11137159999998</v>
      </c>
      <c r="M312">
        <v>972.0089406100451</v>
      </c>
      <c r="N312">
        <v>0.44260180027968282</v>
      </c>
      <c r="O312">
        <v>0.13355972523134804</v>
      </c>
      <c r="P312">
        <v>1.8201249875218772E-3</v>
      </c>
      <c r="Q312">
        <v>8697.3046134681153</v>
      </c>
      <c r="R312">
        <v>54.169500000000006</v>
      </c>
      <c r="S312">
        <v>50390.531475276679</v>
      </c>
      <c r="T312">
        <v>12.96947544282299</v>
      </c>
      <c r="U312">
        <v>15.139725705424642</v>
      </c>
      <c r="V312">
        <v>7.5179999999999989</v>
      </c>
      <c r="W312">
        <v>109.08637557861132</v>
      </c>
      <c r="X312">
        <v>0.11455073815568236</v>
      </c>
      <c r="Y312">
        <v>0.16459434309237364</v>
      </c>
      <c r="Z312">
        <v>0.28531520207578787</v>
      </c>
      <c r="AA312">
        <v>183.95032092492445</v>
      </c>
      <c r="AB312">
        <v>5.7727099938850488</v>
      </c>
      <c r="AC312">
        <v>1.280627384043789</v>
      </c>
      <c r="AD312">
        <v>2.7325450393494624</v>
      </c>
      <c r="AE312">
        <v>1.3456193538436367</v>
      </c>
      <c r="AF312">
        <v>66.349999999999994</v>
      </c>
      <c r="AG312">
        <v>8.2671435828887072E-2</v>
      </c>
      <c r="AH312">
        <v>9.3164999999999996</v>
      </c>
      <c r="AI312">
        <v>2.6328081306927564</v>
      </c>
      <c r="AJ312">
        <v>-4230.6114999999991</v>
      </c>
      <c r="AK312">
        <v>0.52093873170454374</v>
      </c>
      <c r="AL312">
        <v>8453857.8434999995</v>
      </c>
      <c r="AM312">
        <v>820.11137159999998</v>
      </c>
    </row>
    <row r="313" spans="1:39" ht="15" x14ac:dyDescent="0.25">
      <c r="A313" t="s">
        <v>486</v>
      </c>
      <c r="B313">
        <v>1469012.15</v>
      </c>
      <c r="C313">
        <v>0.32125589427111545</v>
      </c>
      <c r="D313">
        <v>1456812.05</v>
      </c>
      <c r="E313">
        <v>2.999942534547587E-3</v>
      </c>
      <c r="F313">
        <v>0.68773595517436126</v>
      </c>
      <c r="G313">
        <v>57.421052631578945</v>
      </c>
      <c r="H313">
        <v>78.402500000000003</v>
      </c>
      <c r="I313">
        <v>0.05</v>
      </c>
      <c r="J313">
        <v>-26.532999999999987</v>
      </c>
      <c r="K313">
        <v>9873.7346645743273</v>
      </c>
      <c r="L313">
        <v>2154.9295701999999</v>
      </c>
      <c r="M313">
        <v>2606.5179126472844</v>
      </c>
      <c r="N313">
        <v>0.48430464356342717</v>
      </c>
      <c r="O313">
        <v>0.14513287393470289</v>
      </c>
      <c r="P313">
        <v>4.0245662178161525E-3</v>
      </c>
      <c r="Q313">
        <v>8163.0756089414363</v>
      </c>
      <c r="R313">
        <v>134.20850000000002</v>
      </c>
      <c r="S313">
        <v>52608.390266637361</v>
      </c>
      <c r="T313">
        <v>12.483188471669081</v>
      </c>
      <c r="U313">
        <v>16.056580396919713</v>
      </c>
      <c r="V313">
        <v>15.556999999999999</v>
      </c>
      <c r="W313">
        <v>138.51832423989197</v>
      </c>
      <c r="X313">
        <v>0.11030875666883411</v>
      </c>
      <c r="Y313">
        <v>0.17237879731860625</v>
      </c>
      <c r="Z313">
        <v>0.30115713130949356</v>
      </c>
      <c r="AA313">
        <v>162.26054662545096</v>
      </c>
      <c r="AB313">
        <v>5.9539233206653153</v>
      </c>
      <c r="AC313">
        <v>1.2971054199643339</v>
      </c>
      <c r="AD313">
        <v>2.9597618000683803</v>
      </c>
      <c r="AE313">
        <v>1.389833779699841</v>
      </c>
      <c r="AF313">
        <v>124.1</v>
      </c>
      <c r="AG313">
        <v>1.5074490852253378E-2</v>
      </c>
      <c r="AH313">
        <v>16.6875</v>
      </c>
      <c r="AI313">
        <v>2.8480970065232714</v>
      </c>
      <c r="AJ313">
        <v>-2719.2724999999627</v>
      </c>
      <c r="AK313">
        <v>0.51908927734910404</v>
      </c>
      <c r="AL313">
        <v>21277202.796999998</v>
      </c>
      <c r="AM313">
        <v>2154.9295701999999</v>
      </c>
    </row>
    <row r="314" spans="1:39" ht="15" x14ac:dyDescent="0.25">
      <c r="A314" t="s">
        <v>487</v>
      </c>
      <c r="B314">
        <v>1936200.5</v>
      </c>
      <c r="C314">
        <v>0.28827112444875375</v>
      </c>
      <c r="D314">
        <v>1538525.1</v>
      </c>
      <c r="E314">
        <v>4.5303089475759719E-3</v>
      </c>
      <c r="F314">
        <v>0.72009547252080919</v>
      </c>
      <c r="G314">
        <v>81.21052631578948</v>
      </c>
      <c r="H314">
        <v>116.29649999999999</v>
      </c>
      <c r="I314">
        <v>0</v>
      </c>
      <c r="J314">
        <v>-25.948500000000024</v>
      </c>
      <c r="K314">
        <v>9964.3052174496315</v>
      </c>
      <c r="L314">
        <v>3368.8863584000001</v>
      </c>
      <c r="M314">
        <v>3988.6099114591161</v>
      </c>
      <c r="N314">
        <v>0.31637668737101687</v>
      </c>
      <c r="O314">
        <v>0.127214219999259</v>
      </c>
      <c r="P314">
        <v>1.9335585908851184E-2</v>
      </c>
      <c r="Q314">
        <v>8416.1180619741062</v>
      </c>
      <c r="R314">
        <v>196.2355</v>
      </c>
      <c r="S314">
        <v>58841.277966524911</v>
      </c>
      <c r="T314">
        <v>11.442628882133965</v>
      </c>
      <c r="U314">
        <v>17.167568347215457</v>
      </c>
      <c r="V314">
        <v>21.9785</v>
      </c>
      <c r="W314">
        <v>153.280995445549</v>
      </c>
      <c r="X314">
        <v>0.11721491163512322</v>
      </c>
      <c r="Y314">
        <v>0.15595076831041285</v>
      </c>
      <c r="Z314">
        <v>0.27915486635415943</v>
      </c>
      <c r="AA314">
        <v>146.90396093831032</v>
      </c>
      <c r="AB314">
        <v>5.9917540375356575</v>
      </c>
      <c r="AC314">
        <v>1.1729918564808945</v>
      </c>
      <c r="AD314">
        <v>3.0215743254609113</v>
      </c>
      <c r="AE314">
        <v>0.98759803544373859</v>
      </c>
      <c r="AF314">
        <v>39.1</v>
      </c>
      <c r="AG314">
        <v>7.6609665107166713E-2</v>
      </c>
      <c r="AH314">
        <v>62.189499999999995</v>
      </c>
      <c r="AI314">
        <v>2.8130312166037568</v>
      </c>
      <c r="AJ314">
        <v>36147.994210526347</v>
      </c>
      <c r="AK314">
        <v>0.466577279881847</v>
      </c>
      <c r="AL314">
        <v>33568611.917999998</v>
      </c>
      <c r="AM314">
        <v>3368.8863584000001</v>
      </c>
    </row>
    <row r="315" spans="1:39" ht="15" x14ac:dyDescent="0.25">
      <c r="A315" t="s">
        <v>488</v>
      </c>
      <c r="B315">
        <v>1418916.75</v>
      </c>
      <c r="C315">
        <v>0.29403228920040397</v>
      </c>
      <c r="D315">
        <v>1525179.3684210526</v>
      </c>
      <c r="E315">
        <v>1.7199790316794583E-3</v>
      </c>
      <c r="F315">
        <v>0.69056046864305098</v>
      </c>
      <c r="G315">
        <v>45.5</v>
      </c>
      <c r="H315">
        <v>129.55349999999999</v>
      </c>
      <c r="I315">
        <v>1.153</v>
      </c>
      <c r="J315">
        <v>-103.63599999999997</v>
      </c>
      <c r="K315">
        <v>10387.097197024743</v>
      </c>
      <c r="L315">
        <v>2773.7828864500002</v>
      </c>
      <c r="M315">
        <v>3532.0855472410149</v>
      </c>
      <c r="N315">
        <v>0.66907136907359133</v>
      </c>
      <c r="O315">
        <v>0.15385020449317435</v>
      </c>
      <c r="P315">
        <v>1.4191960135849514E-2</v>
      </c>
      <c r="Q315">
        <v>8157.0936093281489</v>
      </c>
      <c r="R315">
        <v>176.18099999999998</v>
      </c>
      <c r="S315">
        <v>53975.05550399873</v>
      </c>
      <c r="T315">
        <v>11.774822483695747</v>
      </c>
      <c r="U315">
        <v>15.743938826831501</v>
      </c>
      <c r="V315">
        <v>20.312000000000005</v>
      </c>
      <c r="W315">
        <v>136.55882662711699</v>
      </c>
      <c r="X315">
        <v>0.11337896491064837</v>
      </c>
      <c r="Y315">
        <v>0.16987727377425876</v>
      </c>
      <c r="Z315">
        <v>0.28934884478864631</v>
      </c>
      <c r="AA315">
        <v>174.84106357750505</v>
      </c>
      <c r="AB315">
        <v>5.4734701631220748</v>
      </c>
      <c r="AC315">
        <v>1.2626330525021952</v>
      </c>
      <c r="AD315">
        <v>2.674024523933022</v>
      </c>
      <c r="AE315">
        <v>1.2879719994027257</v>
      </c>
      <c r="AF315">
        <v>38.35</v>
      </c>
      <c r="AG315">
        <v>3.2454638910124768E-2</v>
      </c>
      <c r="AH315">
        <v>83.888000000000005</v>
      </c>
      <c r="AI315">
        <v>2.3853002823984006</v>
      </c>
      <c r="AJ315">
        <v>51472.728499999968</v>
      </c>
      <c r="AK315">
        <v>0.62096104187718992</v>
      </c>
      <c r="AL315">
        <v>28811552.445</v>
      </c>
      <c r="AM315">
        <v>2773.7828864500002</v>
      </c>
    </row>
    <row r="316" spans="1:39" ht="15" x14ac:dyDescent="0.25">
      <c r="A316" t="s">
        <v>489</v>
      </c>
      <c r="B316">
        <v>6195537.25</v>
      </c>
      <c r="C316">
        <v>0.34897919876928463</v>
      </c>
      <c r="D316">
        <v>5841939.2999999998</v>
      </c>
      <c r="E316">
        <v>1.9769869497065886E-3</v>
      </c>
      <c r="F316">
        <v>0.76021438445585632</v>
      </c>
      <c r="G316">
        <v>157.5</v>
      </c>
      <c r="H316">
        <v>188.05150000000003</v>
      </c>
      <c r="I316">
        <v>0.05</v>
      </c>
      <c r="J316">
        <v>-13.538499999999985</v>
      </c>
      <c r="K316">
        <v>11316.924032848598</v>
      </c>
      <c r="L316">
        <v>8553.8363379499988</v>
      </c>
      <c r="M316">
        <v>10160.125219811669</v>
      </c>
      <c r="N316">
        <v>0.24687004732382847</v>
      </c>
      <c r="O316">
        <v>0.12253161739252894</v>
      </c>
      <c r="P316">
        <v>4.4467013381174585E-2</v>
      </c>
      <c r="Q316">
        <v>9527.7483231446186</v>
      </c>
      <c r="R316">
        <v>505.4799999999999</v>
      </c>
      <c r="S316">
        <v>66820.562249000955</v>
      </c>
      <c r="T316">
        <v>12.723352061406981</v>
      </c>
      <c r="U316">
        <v>16.922205305748992</v>
      </c>
      <c r="V316">
        <v>50.164000000000001</v>
      </c>
      <c r="W316">
        <v>170.51742958994498</v>
      </c>
      <c r="X316">
        <v>0.11664488975744414</v>
      </c>
      <c r="Y316">
        <v>0.15074026659137471</v>
      </c>
      <c r="Z316">
        <v>0.27536411863394955</v>
      </c>
      <c r="AA316">
        <v>156.21538070253069</v>
      </c>
      <c r="AB316">
        <v>6.4050778235479706</v>
      </c>
      <c r="AC316">
        <v>1.2297056701905826</v>
      </c>
      <c r="AD316">
        <v>3.3289383758526156</v>
      </c>
      <c r="AE316">
        <v>0.85990046742330262</v>
      </c>
      <c r="AF316">
        <v>32.700000000000003</v>
      </c>
      <c r="AG316">
        <v>8.5512140805912767E-2</v>
      </c>
      <c r="AH316">
        <v>146.50450000000001</v>
      </c>
      <c r="AI316">
        <v>3.7704049060447913</v>
      </c>
      <c r="AJ316">
        <v>166037.24950000038</v>
      </c>
      <c r="AK316">
        <v>0.41330162336163112</v>
      </c>
      <c r="AL316">
        <v>96803116.025999993</v>
      </c>
      <c r="AM316">
        <v>8553.8363379499988</v>
      </c>
    </row>
    <row r="317" spans="1:39" ht="15" x14ac:dyDescent="0.25">
      <c r="A317" t="s">
        <v>490</v>
      </c>
      <c r="B317">
        <v>3163915.35</v>
      </c>
      <c r="C317">
        <v>0.28208096629082691</v>
      </c>
      <c r="D317">
        <v>3247172.6</v>
      </c>
      <c r="E317">
        <v>1.0874909991307524E-2</v>
      </c>
      <c r="F317">
        <v>0.67305643722525155</v>
      </c>
      <c r="G317">
        <v>84.526315789473685</v>
      </c>
      <c r="H317">
        <v>485.01300000000003</v>
      </c>
      <c r="I317">
        <v>81.179500000000004</v>
      </c>
      <c r="J317">
        <v>-102.29600000000001</v>
      </c>
      <c r="K317">
        <v>11240.713253972763</v>
      </c>
      <c r="L317">
        <v>4718.5710483499997</v>
      </c>
      <c r="M317">
        <v>6143.5285265435668</v>
      </c>
      <c r="N317">
        <v>0.68797881960157525</v>
      </c>
      <c r="O317">
        <v>0.16028068940796455</v>
      </c>
      <c r="P317">
        <v>3.9284733895194789E-2</v>
      </c>
      <c r="Q317">
        <v>8633.4919572418912</v>
      </c>
      <c r="R317">
        <v>294.67649999999992</v>
      </c>
      <c r="S317">
        <v>59471.965607369442</v>
      </c>
      <c r="T317">
        <v>12.095128047197521</v>
      </c>
      <c r="U317">
        <v>16.01271580309254</v>
      </c>
      <c r="V317">
        <v>32.935000000000002</v>
      </c>
      <c r="W317">
        <v>143.26919837103384</v>
      </c>
      <c r="X317">
        <v>0.11730733830750328</v>
      </c>
      <c r="Y317">
        <v>0.15145841027258536</v>
      </c>
      <c r="Z317">
        <v>0.27780109680732146</v>
      </c>
      <c r="AA317">
        <v>170.52599012605057</v>
      </c>
      <c r="AB317">
        <v>6.1003752111195197</v>
      </c>
      <c r="AC317">
        <v>1.3178344810529941</v>
      </c>
      <c r="AD317">
        <v>2.6177926542213346</v>
      </c>
      <c r="AE317">
        <v>0.83109880228244482</v>
      </c>
      <c r="AF317">
        <v>18.149999999999999</v>
      </c>
      <c r="AG317">
        <v>0.12335432958053809</v>
      </c>
      <c r="AH317">
        <v>136.12100000000001</v>
      </c>
      <c r="AI317">
        <v>3.247494354169651</v>
      </c>
      <c r="AJ317">
        <v>183082.55249999929</v>
      </c>
      <c r="AK317">
        <v>0.62043477263721036</v>
      </c>
      <c r="AL317">
        <v>53040104.123000003</v>
      </c>
      <c r="AM317">
        <v>4718.5710483499997</v>
      </c>
    </row>
    <row r="318" spans="1:39" ht="15" x14ac:dyDescent="0.25">
      <c r="A318" t="s">
        <v>491</v>
      </c>
      <c r="B318">
        <v>1142959.05</v>
      </c>
      <c r="C318">
        <v>0.35039534019433338</v>
      </c>
      <c r="D318">
        <v>1340698.8500000001</v>
      </c>
      <c r="E318">
        <v>5.4134546078200233E-3</v>
      </c>
      <c r="F318">
        <v>0.77416541083344648</v>
      </c>
      <c r="G318">
        <v>42.210526315789473</v>
      </c>
      <c r="H318">
        <v>33.027500000000011</v>
      </c>
      <c r="I318">
        <v>0</v>
      </c>
      <c r="J318">
        <v>-8.2024999999999988</v>
      </c>
      <c r="K318">
        <v>12388.679734892701</v>
      </c>
      <c r="L318">
        <v>3352.79817215</v>
      </c>
      <c r="M318">
        <v>3839.1981865231623</v>
      </c>
      <c r="N318">
        <v>8.8953678282027229E-2</v>
      </c>
      <c r="O318">
        <v>0.10102776041326411</v>
      </c>
      <c r="P318">
        <v>1.5470575393071827E-2</v>
      </c>
      <c r="Q318">
        <v>10819.119189081595</v>
      </c>
      <c r="R318">
        <v>208.93850000000003</v>
      </c>
      <c r="S318">
        <v>69362.91328788134</v>
      </c>
      <c r="T318">
        <v>13.336699555132251</v>
      </c>
      <c r="U318">
        <v>16.046818428149908</v>
      </c>
      <c r="V318">
        <v>19.842500000000001</v>
      </c>
      <c r="W318">
        <v>168.97055170215449</v>
      </c>
      <c r="X318">
        <v>0.11913790776138992</v>
      </c>
      <c r="Y318">
        <v>0.13126482508392698</v>
      </c>
      <c r="Z318">
        <v>0.25971083380672194</v>
      </c>
      <c r="AA318">
        <v>185.33778894347336</v>
      </c>
      <c r="AB318">
        <v>6.2774345663229596</v>
      </c>
      <c r="AC318">
        <v>1.288588714647984</v>
      </c>
      <c r="AD318">
        <v>2.9237861164190164</v>
      </c>
      <c r="AE318">
        <v>0.85467299694459375</v>
      </c>
      <c r="AF318">
        <v>23.85</v>
      </c>
      <c r="AG318">
        <v>7.5422799783937303E-2</v>
      </c>
      <c r="AH318">
        <v>92.215500000000006</v>
      </c>
      <c r="AI318">
        <v>6.5208882292169346</v>
      </c>
      <c r="AJ318">
        <v>23024.893157894723</v>
      </c>
      <c r="AK318">
        <v>0.26175747985367742</v>
      </c>
      <c r="AL318">
        <v>41536742.770500004</v>
      </c>
      <c r="AM318">
        <v>3352.79817215</v>
      </c>
    </row>
    <row r="319" spans="1:39" ht="15" x14ac:dyDescent="0.25">
      <c r="A319" t="s">
        <v>492</v>
      </c>
      <c r="B319">
        <v>2622765.75</v>
      </c>
      <c r="C319">
        <v>0.30183690040525152</v>
      </c>
      <c r="D319">
        <v>2471601.6</v>
      </c>
      <c r="E319">
        <v>2.1106550171319347E-3</v>
      </c>
      <c r="F319">
        <v>0.70224257199216122</v>
      </c>
      <c r="G319">
        <v>101.73684210526316</v>
      </c>
      <c r="H319">
        <v>327.52299999999997</v>
      </c>
      <c r="I319">
        <v>10.6395</v>
      </c>
      <c r="J319">
        <v>-20.513499999999908</v>
      </c>
      <c r="K319">
        <v>10424.962029533699</v>
      </c>
      <c r="L319">
        <v>4937.9131537999992</v>
      </c>
      <c r="M319">
        <v>6174.5814457622555</v>
      </c>
      <c r="N319">
        <v>0.54377043301858652</v>
      </c>
      <c r="O319">
        <v>0.14676882129696397</v>
      </c>
      <c r="P319">
        <v>2.949838897792403E-2</v>
      </c>
      <c r="Q319">
        <v>8337.0115991959447</v>
      </c>
      <c r="R319">
        <v>299.30099999999999</v>
      </c>
      <c r="S319">
        <v>57565.688126668465</v>
      </c>
      <c r="T319">
        <v>11.430466319858603</v>
      </c>
      <c r="U319">
        <v>16.498151204974256</v>
      </c>
      <c r="V319">
        <v>31.673500000000001</v>
      </c>
      <c r="W319">
        <v>155.90045791592343</v>
      </c>
      <c r="X319">
        <v>0.11611409090383815</v>
      </c>
      <c r="Y319">
        <v>0.15552416146031553</v>
      </c>
      <c r="Z319">
        <v>0.27857934569079768</v>
      </c>
      <c r="AA319">
        <v>149.26688198896042</v>
      </c>
      <c r="AB319">
        <v>6.472910541770359</v>
      </c>
      <c r="AC319">
        <v>1.2108329623810268</v>
      </c>
      <c r="AD319">
        <v>2.7669848869892273</v>
      </c>
      <c r="AE319">
        <v>1.0196618418013159</v>
      </c>
      <c r="AF319">
        <v>30.9</v>
      </c>
      <c r="AG319">
        <v>9.178806864447045E-2</v>
      </c>
      <c r="AH319">
        <v>111.16900000000001</v>
      </c>
      <c r="AI319">
        <v>3.3740867053206958</v>
      </c>
      <c r="AJ319">
        <v>94073.460999999894</v>
      </c>
      <c r="AK319">
        <v>0.55208944291057083</v>
      </c>
      <c r="AL319">
        <v>51477557.133499995</v>
      </c>
      <c r="AM319">
        <v>4937.9131537999992</v>
      </c>
    </row>
    <row r="320" spans="1:39" ht="15" x14ac:dyDescent="0.25">
      <c r="A320" t="s">
        <v>493</v>
      </c>
      <c r="B320">
        <v>5690476.9500000002</v>
      </c>
      <c r="C320">
        <v>0.33140041252281788</v>
      </c>
      <c r="D320">
        <v>5042755.9000000004</v>
      </c>
      <c r="E320">
        <v>1.7145659458216353E-3</v>
      </c>
      <c r="F320">
        <v>0.76589069278881994</v>
      </c>
      <c r="G320">
        <v>154.42105263157896</v>
      </c>
      <c r="H320">
        <v>187.32849999999999</v>
      </c>
      <c r="I320">
        <v>0.05</v>
      </c>
      <c r="J320">
        <v>-13.538500000000035</v>
      </c>
      <c r="K320">
        <v>11082.198733655645</v>
      </c>
      <c r="L320">
        <v>9279.7481448500002</v>
      </c>
      <c r="M320">
        <v>10992.782974475102</v>
      </c>
      <c r="N320">
        <v>0.22380894084422062</v>
      </c>
      <c r="O320">
        <v>0.12200293725410156</v>
      </c>
      <c r="P320">
        <v>3.797547477574309E-2</v>
      </c>
      <c r="Q320">
        <v>9355.2300066590306</v>
      </c>
      <c r="R320">
        <v>548.34500000000003</v>
      </c>
      <c r="S320">
        <v>66160.375165999503</v>
      </c>
      <c r="T320">
        <v>12.080624424404345</v>
      </c>
      <c r="U320">
        <v>16.923192779819274</v>
      </c>
      <c r="V320">
        <v>51.686999999999998</v>
      </c>
      <c r="W320">
        <v>179.53737196683883</v>
      </c>
      <c r="X320">
        <v>0.11671453795812729</v>
      </c>
      <c r="Y320">
        <v>0.15004934793857813</v>
      </c>
      <c r="Z320">
        <v>0.27453022701736213</v>
      </c>
      <c r="AA320">
        <v>152.29598130681211</v>
      </c>
      <c r="AB320">
        <v>6.197906705050034</v>
      </c>
      <c r="AC320">
        <v>1.2261073188966551</v>
      </c>
      <c r="AD320">
        <v>3.2173328727697048</v>
      </c>
      <c r="AE320">
        <v>0.88621322885451581</v>
      </c>
      <c r="AF320">
        <v>36.799999999999997</v>
      </c>
      <c r="AG320">
        <v>9.17502244654331E-2</v>
      </c>
      <c r="AH320">
        <v>142.82550000000001</v>
      </c>
      <c r="AI320">
        <v>3.9634978324094816</v>
      </c>
      <c r="AJ320">
        <v>74944.217499999795</v>
      </c>
      <c r="AK320">
        <v>0.41765231909706979</v>
      </c>
      <c r="AL320">
        <v>102840013.13949999</v>
      </c>
      <c r="AM320">
        <v>9279.7481448500002</v>
      </c>
    </row>
    <row r="321" spans="1:39" ht="15" x14ac:dyDescent="0.25">
      <c r="A321" t="s">
        <v>494</v>
      </c>
      <c r="B321">
        <v>5614161.0499999998</v>
      </c>
      <c r="C321">
        <v>0.33833088242236004</v>
      </c>
      <c r="D321">
        <v>4898514.5999999996</v>
      </c>
      <c r="E321">
        <v>2.1854115818558863E-3</v>
      </c>
      <c r="F321">
        <v>0.77109188767449133</v>
      </c>
      <c r="G321">
        <v>135.26315789473685</v>
      </c>
      <c r="H321">
        <v>170.17000000000002</v>
      </c>
      <c r="I321">
        <v>0.05</v>
      </c>
      <c r="J321">
        <v>-17.538499999999992</v>
      </c>
      <c r="K321">
        <v>11245.577539918006</v>
      </c>
      <c r="L321">
        <v>8702.689631199999</v>
      </c>
      <c r="M321">
        <v>10225.069634950958</v>
      </c>
      <c r="N321">
        <v>0.20187088260641045</v>
      </c>
      <c r="O321">
        <v>0.11832308359685953</v>
      </c>
      <c r="P321">
        <v>3.7205003966728163E-2</v>
      </c>
      <c r="Q321">
        <v>9571.2571696309424</v>
      </c>
      <c r="R321">
        <v>513.02250000000004</v>
      </c>
      <c r="S321">
        <v>67370.875855347491</v>
      </c>
      <c r="T321">
        <v>12.562022133532155</v>
      </c>
      <c r="U321">
        <v>16.963563257362001</v>
      </c>
      <c r="V321">
        <v>49.713000000000001</v>
      </c>
      <c r="W321">
        <v>175.05862915535167</v>
      </c>
      <c r="X321">
        <v>0.11705196949935347</v>
      </c>
      <c r="Y321">
        <v>0.1477322012170057</v>
      </c>
      <c r="Z321">
        <v>0.27365829507734424</v>
      </c>
      <c r="AA321">
        <v>154.71163594907458</v>
      </c>
      <c r="AB321">
        <v>6.3127578789584007</v>
      </c>
      <c r="AC321">
        <v>1.2683758533403728</v>
      </c>
      <c r="AD321">
        <v>3.3655912120503504</v>
      </c>
      <c r="AE321">
        <v>0.86809144041628206</v>
      </c>
      <c r="AF321">
        <v>35.5</v>
      </c>
      <c r="AG321">
        <v>9.3931875078597488E-2</v>
      </c>
      <c r="AH321">
        <v>140.83750000000001</v>
      </c>
      <c r="AI321">
        <v>4.1072111399458491</v>
      </c>
      <c r="AJ321">
        <v>132695.88549999986</v>
      </c>
      <c r="AK321">
        <v>0.41040205017333059</v>
      </c>
      <c r="AL321">
        <v>97866771.053499997</v>
      </c>
      <c r="AM321">
        <v>8702.689631199999</v>
      </c>
    </row>
    <row r="322" spans="1:39" ht="15" x14ac:dyDescent="0.25">
      <c r="A322" t="s">
        <v>495</v>
      </c>
      <c r="B322">
        <v>731729.45</v>
      </c>
      <c r="C322">
        <v>0.32940349457649876</v>
      </c>
      <c r="D322">
        <v>729723.4</v>
      </c>
      <c r="E322">
        <v>2.8594265105210365E-3</v>
      </c>
      <c r="F322">
        <v>0.70000424167561015</v>
      </c>
      <c r="G322">
        <v>32</v>
      </c>
      <c r="H322">
        <v>43.847999999999999</v>
      </c>
      <c r="I322">
        <v>0</v>
      </c>
      <c r="J322">
        <v>111.35149999999994</v>
      </c>
      <c r="K322">
        <v>9913.4456055458286</v>
      </c>
      <c r="L322">
        <v>1684.9498505500003</v>
      </c>
      <c r="M322">
        <v>1958.7682946790017</v>
      </c>
      <c r="N322">
        <v>0.32062322277642702</v>
      </c>
      <c r="O322">
        <v>0.11446918612268607</v>
      </c>
      <c r="P322">
        <v>7.402232621895999E-3</v>
      </c>
      <c r="Q322">
        <v>8527.6337874548626</v>
      </c>
      <c r="R322">
        <v>96.341999999999999</v>
      </c>
      <c r="S322">
        <v>57397.721908409607</v>
      </c>
      <c r="T322">
        <v>11.999439496792673</v>
      </c>
      <c r="U322">
        <v>17.489255470615095</v>
      </c>
      <c r="V322">
        <v>12.263499999999999</v>
      </c>
      <c r="W322">
        <v>137.39551111428221</v>
      </c>
      <c r="X322">
        <v>0.11599775139619559</v>
      </c>
      <c r="Y322">
        <v>0.14951954923038305</v>
      </c>
      <c r="Z322">
        <v>0.27345121015666285</v>
      </c>
      <c r="AA322">
        <v>163.61940974682975</v>
      </c>
      <c r="AB322">
        <v>5.7510869290019055</v>
      </c>
      <c r="AC322">
        <v>1.2790832564052803</v>
      </c>
      <c r="AD322">
        <v>2.7974843656201429</v>
      </c>
      <c r="AE322">
        <v>1.1974377903389404</v>
      </c>
      <c r="AF322">
        <v>65.55</v>
      </c>
      <c r="AG322">
        <v>2.2440089242083093E-2</v>
      </c>
      <c r="AH322">
        <v>26.4985</v>
      </c>
      <c r="AI322">
        <v>2.9699974495085693</v>
      </c>
      <c r="AJ322">
        <v>18450.766000000178</v>
      </c>
      <c r="AK322">
        <v>0.47235382094025252</v>
      </c>
      <c r="AL322">
        <v>16703658.691499999</v>
      </c>
      <c r="AM322">
        <v>1684.9498505500003</v>
      </c>
    </row>
    <row r="323" spans="1:39" ht="15" x14ac:dyDescent="0.25">
      <c r="A323" t="s">
        <v>496</v>
      </c>
      <c r="B323">
        <v>696251.3</v>
      </c>
      <c r="C323">
        <v>0.31849876563553098</v>
      </c>
      <c r="D323">
        <v>638263.4</v>
      </c>
      <c r="E323">
        <v>4.3672779097631799E-3</v>
      </c>
      <c r="F323">
        <v>0.69556233653684563</v>
      </c>
      <c r="G323">
        <v>37.1</v>
      </c>
      <c r="H323">
        <v>33.846499999999999</v>
      </c>
      <c r="I323">
        <v>0</v>
      </c>
      <c r="J323">
        <v>75.45150000000001</v>
      </c>
      <c r="K323">
        <v>9916.9584291761366</v>
      </c>
      <c r="L323">
        <v>1226.5047371999999</v>
      </c>
      <c r="M323">
        <v>1416.8869762173349</v>
      </c>
      <c r="N323">
        <v>0.30425149759462344</v>
      </c>
      <c r="O323">
        <v>0.12638342584299642</v>
      </c>
      <c r="P323">
        <v>2.5265622757188648E-3</v>
      </c>
      <c r="Q323">
        <v>8584.4507685941899</v>
      </c>
      <c r="R323">
        <v>76.322000000000003</v>
      </c>
      <c r="S323">
        <v>53301.003118366913</v>
      </c>
      <c r="T323">
        <v>11.105578994261155</v>
      </c>
      <c r="U323">
        <v>16.070133607609858</v>
      </c>
      <c r="V323">
        <v>11.434999999999999</v>
      </c>
      <c r="W323">
        <v>107.25883141233055</v>
      </c>
      <c r="X323">
        <v>0.11787774015469861</v>
      </c>
      <c r="Y323">
        <v>0.15484580880712459</v>
      </c>
      <c r="Z323">
        <v>0.28069703778665039</v>
      </c>
      <c r="AA323">
        <v>165.14228918707516</v>
      </c>
      <c r="AB323">
        <v>5.6254651025585085</v>
      </c>
      <c r="AC323">
        <v>1.3562725662781823</v>
      </c>
      <c r="AD323">
        <v>2.4304968259344211</v>
      </c>
      <c r="AE323">
        <v>1.3443109886185856</v>
      </c>
      <c r="AF323">
        <v>85.7</v>
      </c>
      <c r="AG323">
        <v>2.6557418751746366E-2</v>
      </c>
      <c r="AH323">
        <v>10.236500000000003</v>
      </c>
      <c r="AI323">
        <v>3.0902144151010549</v>
      </c>
      <c r="AJ323">
        <v>-2985.5754999999772</v>
      </c>
      <c r="AK323">
        <v>0.4712411023898036</v>
      </c>
      <c r="AL323">
        <v>12163196.491999999</v>
      </c>
      <c r="AM323">
        <v>1226.5047371999999</v>
      </c>
    </row>
    <row r="324" spans="1:39" ht="15" x14ac:dyDescent="0.25">
      <c r="A324" t="s">
        <v>497</v>
      </c>
      <c r="B324">
        <v>608170.80000000005</v>
      </c>
      <c r="C324">
        <v>0.42138379823578886</v>
      </c>
      <c r="D324">
        <v>591829.75</v>
      </c>
      <c r="E324">
        <v>4.3561778609981618E-3</v>
      </c>
      <c r="F324">
        <v>0.63975495789637071</v>
      </c>
      <c r="G324">
        <v>19.2</v>
      </c>
      <c r="H324">
        <v>14.461499999999997</v>
      </c>
      <c r="I324">
        <v>0.25</v>
      </c>
      <c r="J324">
        <v>34.156499999999994</v>
      </c>
      <c r="K324">
        <v>10581.417788108774</v>
      </c>
      <c r="L324">
        <v>677.50458199999991</v>
      </c>
      <c r="M324">
        <v>799.92077202672385</v>
      </c>
      <c r="N324">
        <v>0.39808313982738486</v>
      </c>
      <c r="O324">
        <v>0.14112593418593294</v>
      </c>
      <c r="P324">
        <v>4.5039489489386211E-3</v>
      </c>
      <c r="Q324">
        <v>8962.0863542977204</v>
      </c>
      <c r="R324">
        <v>49.708500000000001</v>
      </c>
      <c r="S324">
        <v>50257.220641339001</v>
      </c>
      <c r="T324">
        <v>11.343130450526569</v>
      </c>
      <c r="U324">
        <v>13.629551927738719</v>
      </c>
      <c r="V324">
        <v>8.1980000000000004</v>
      </c>
      <c r="W324">
        <v>82.64266674798732</v>
      </c>
      <c r="X324">
        <v>0.1219528172634553</v>
      </c>
      <c r="Y324">
        <v>0.14837959606443754</v>
      </c>
      <c r="Z324">
        <v>0.28124558818334355</v>
      </c>
      <c r="AA324">
        <v>199.02773144639778</v>
      </c>
      <c r="AB324">
        <v>5.3142203405165436</v>
      </c>
      <c r="AC324">
        <v>1.3650826410426411</v>
      </c>
      <c r="AD324">
        <v>2.3689672557997423</v>
      </c>
      <c r="AE324">
        <v>1.2435303764933328</v>
      </c>
      <c r="AF324">
        <v>68.349999999999994</v>
      </c>
      <c r="AG324">
        <v>2.7390011080229325E-2</v>
      </c>
      <c r="AH324">
        <v>5.7385000000000002</v>
      </c>
      <c r="AI324">
        <v>2.0720752038672328</v>
      </c>
      <c r="AJ324">
        <v>1705.9799999999814</v>
      </c>
      <c r="AK324">
        <v>0.61412991791889193</v>
      </c>
      <c r="AL324">
        <v>7168959.0355000002</v>
      </c>
      <c r="AM324">
        <v>677.50458199999991</v>
      </c>
    </row>
    <row r="325" spans="1:39" ht="15" x14ac:dyDescent="0.25">
      <c r="A325" t="s">
        <v>498</v>
      </c>
      <c r="B325">
        <v>766656.85</v>
      </c>
      <c r="C325">
        <v>0.43383310813157222</v>
      </c>
      <c r="D325">
        <v>735589.9</v>
      </c>
      <c r="E325">
        <v>2.8386529710358699E-3</v>
      </c>
      <c r="F325">
        <v>0.65693109268824801</v>
      </c>
      <c r="G325">
        <v>24.05</v>
      </c>
      <c r="H325">
        <v>13.510500000000002</v>
      </c>
      <c r="I325">
        <v>0</v>
      </c>
      <c r="J325">
        <v>38.401500000000006</v>
      </c>
      <c r="K325">
        <v>10515.488706294667</v>
      </c>
      <c r="L325">
        <v>734.12714940000012</v>
      </c>
      <c r="M325">
        <v>854.2642055490553</v>
      </c>
      <c r="N325">
        <v>0.3089561004321576</v>
      </c>
      <c r="O325">
        <v>0.13165750044661131</v>
      </c>
      <c r="P325">
        <v>3.6122876019057076E-3</v>
      </c>
      <c r="Q325">
        <v>9036.6723764790859</v>
      </c>
      <c r="R325">
        <v>49.929000000000002</v>
      </c>
      <c r="S325">
        <v>51324.244637385098</v>
      </c>
      <c r="T325">
        <v>10.853411844819645</v>
      </c>
      <c r="U325">
        <v>14.703421847022776</v>
      </c>
      <c r="V325">
        <v>7.6534999999999993</v>
      </c>
      <c r="W325">
        <v>95.920448082576598</v>
      </c>
      <c r="X325">
        <v>0.12147344356789709</v>
      </c>
      <c r="Y325">
        <v>0.14688421589553782</v>
      </c>
      <c r="Z325">
        <v>0.27469791163704288</v>
      </c>
      <c r="AA325">
        <v>204.99262303947694</v>
      </c>
      <c r="AB325">
        <v>5.0382007353945255</v>
      </c>
      <c r="AC325">
        <v>1.3162863540027241</v>
      </c>
      <c r="AD325">
        <v>2.285990727663147</v>
      </c>
      <c r="AE325">
        <v>1.220817154678135</v>
      </c>
      <c r="AF325">
        <v>78.599999999999994</v>
      </c>
      <c r="AG325">
        <v>3.3507670618306951E-2</v>
      </c>
      <c r="AH325">
        <v>5.8935000000000004</v>
      </c>
      <c r="AI325">
        <v>2.3315487815905818</v>
      </c>
      <c r="AJ325">
        <v>10530.688000000082</v>
      </c>
      <c r="AK325">
        <v>0.51544242449968403</v>
      </c>
      <c r="AL325">
        <v>7719705.7484999998</v>
      </c>
      <c r="AM325">
        <v>734.12714940000012</v>
      </c>
    </row>
    <row r="326" spans="1:39" ht="15" x14ac:dyDescent="0.25">
      <c r="A326" t="s">
        <v>499</v>
      </c>
      <c r="B326">
        <v>681592.65</v>
      </c>
      <c r="C326">
        <v>0.33088979478551633</v>
      </c>
      <c r="D326">
        <v>650728.19999999995</v>
      </c>
      <c r="E326">
        <v>4.550590481088022E-3</v>
      </c>
      <c r="F326">
        <v>0.69495181238850723</v>
      </c>
      <c r="G326">
        <v>39.85</v>
      </c>
      <c r="H326">
        <v>47.612499999999997</v>
      </c>
      <c r="I326">
        <v>0</v>
      </c>
      <c r="J326">
        <v>9.7524999999999977</v>
      </c>
      <c r="K326">
        <v>10036.571759650511</v>
      </c>
      <c r="L326">
        <v>1458.2604859500002</v>
      </c>
      <c r="M326">
        <v>1735.1182405660111</v>
      </c>
      <c r="N326">
        <v>0.41732212246260242</v>
      </c>
      <c r="O326">
        <v>0.13896500169377024</v>
      </c>
      <c r="P326">
        <v>3.0984403290996955E-3</v>
      </c>
      <c r="Q326">
        <v>8435.1231341592174</v>
      </c>
      <c r="R326">
        <v>90.842000000000013</v>
      </c>
      <c r="S326">
        <v>53383.491110939874</v>
      </c>
      <c r="T326">
        <v>13.299465005173818</v>
      </c>
      <c r="U326">
        <v>16.052712247088355</v>
      </c>
      <c r="V326">
        <v>11.439499999999999</v>
      </c>
      <c r="W326">
        <v>127.47589369727699</v>
      </c>
      <c r="X326">
        <v>0.11489650400797641</v>
      </c>
      <c r="Y326">
        <v>0.15925320208063998</v>
      </c>
      <c r="Z326">
        <v>0.28065596546467048</v>
      </c>
      <c r="AA326">
        <v>170.69700674076608</v>
      </c>
      <c r="AB326">
        <v>5.4157053049424979</v>
      </c>
      <c r="AC326">
        <v>1.3171239635755483</v>
      </c>
      <c r="AD326">
        <v>2.6016909461527304</v>
      </c>
      <c r="AE326">
        <v>1.286003674303283</v>
      </c>
      <c r="AF326">
        <v>106.2</v>
      </c>
      <c r="AG326">
        <v>4.0720983578767259E-2</v>
      </c>
      <c r="AH326">
        <v>9.3385000000000016</v>
      </c>
      <c r="AI326">
        <v>2.3630225880055593</v>
      </c>
      <c r="AJ326">
        <v>14881.970000000088</v>
      </c>
      <c r="AK326">
        <v>0.55397872023632189</v>
      </c>
      <c r="AL326">
        <v>14635936.011500001</v>
      </c>
      <c r="AM326">
        <v>1458.2604859500002</v>
      </c>
    </row>
    <row r="327" spans="1:39" ht="15" x14ac:dyDescent="0.25">
      <c r="A327" t="s">
        <v>500</v>
      </c>
      <c r="B327">
        <v>1060925.3333333333</v>
      </c>
      <c r="C327">
        <v>0.30769266950847063</v>
      </c>
      <c r="D327">
        <v>1130604.2105263157</v>
      </c>
      <c r="E327">
        <v>4.8637231274925004E-3</v>
      </c>
      <c r="F327">
        <v>0.7019111790976158</v>
      </c>
      <c r="G327">
        <v>38.5</v>
      </c>
      <c r="H327">
        <v>45.1355</v>
      </c>
      <c r="I327">
        <v>0</v>
      </c>
      <c r="J327">
        <v>53.703999999999994</v>
      </c>
      <c r="K327">
        <v>9888.8709910022735</v>
      </c>
      <c r="L327">
        <v>1577.1728649500001</v>
      </c>
      <c r="M327">
        <v>1875.5430054217363</v>
      </c>
      <c r="N327">
        <v>0.40313766349268054</v>
      </c>
      <c r="O327">
        <v>0.14034411963904614</v>
      </c>
      <c r="P327">
        <v>6.011110836795024E-3</v>
      </c>
      <c r="Q327">
        <v>8315.7032107045525</v>
      </c>
      <c r="R327">
        <v>97.363500000000002</v>
      </c>
      <c r="S327">
        <v>54192.409231899037</v>
      </c>
      <c r="T327">
        <v>12.435871758924035</v>
      </c>
      <c r="U327">
        <v>16.198810282600775</v>
      </c>
      <c r="V327">
        <v>12.4095</v>
      </c>
      <c r="W327">
        <v>127.09398968129257</v>
      </c>
      <c r="X327">
        <v>0.11322525231321259</v>
      </c>
      <c r="Y327">
        <v>0.16697684970174956</v>
      </c>
      <c r="Z327">
        <v>0.28692538903052139</v>
      </c>
      <c r="AA327">
        <v>172.23663685629782</v>
      </c>
      <c r="AB327">
        <v>5.2913414985885181</v>
      </c>
      <c r="AC327">
        <v>1.3284269048483703</v>
      </c>
      <c r="AD327">
        <v>2.5624509901546841</v>
      </c>
      <c r="AE327">
        <v>1.1608321060366997</v>
      </c>
      <c r="AF327">
        <v>76.5</v>
      </c>
      <c r="AG327">
        <v>4.366135191591209E-2</v>
      </c>
      <c r="AH327">
        <v>17.874000000000002</v>
      </c>
      <c r="AI327">
        <v>2.4267599330438556</v>
      </c>
      <c r="AJ327">
        <v>17546.358000000007</v>
      </c>
      <c r="AK327">
        <v>0.52472512088803824</v>
      </c>
      <c r="AL327">
        <v>15596458.992000002</v>
      </c>
      <c r="AM327">
        <v>1577.1728649500001</v>
      </c>
    </row>
    <row r="328" spans="1:39" ht="15" x14ac:dyDescent="0.25">
      <c r="A328" t="s">
        <v>501</v>
      </c>
      <c r="B328">
        <v>860068.36842105258</v>
      </c>
      <c r="C328">
        <v>0.32900682798223735</v>
      </c>
      <c r="D328">
        <v>787525.1</v>
      </c>
      <c r="E328">
        <v>4.5361974132137597E-3</v>
      </c>
      <c r="F328">
        <v>0.66718211941107042</v>
      </c>
      <c r="G328">
        <v>31.578947368421051</v>
      </c>
      <c r="H328">
        <v>28.637499999999999</v>
      </c>
      <c r="I328">
        <v>0</v>
      </c>
      <c r="J328">
        <v>43.551000000000002</v>
      </c>
      <c r="K328">
        <v>10206.336767115543</v>
      </c>
      <c r="L328">
        <v>1010.7279348</v>
      </c>
      <c r="M328">
        <v>1173.3262553900613</v>
      </c>
      <c r="N328">
        <v>0.33631960065224076</v>
      </c>
      <c r="O328">
        <v>0.12964519984888817</v>
      </c>
      <c r="P328">
        <v>4.6312173027316626E-3</v>
      </c>
      <c r="Q328">
        <v>8791.9533336195582</v>
      </c>
      <c r="R328">
        <v>66.072500000000005</v>
      </c>
      <c r="S328">
        <v>50908.074736085357</v>
      </c>
      <c r="T328">
        <v>12.592984978621967</v>
      </c>
      <c r="U328">
        <v>15.297255814446252</v>
      </c>
      <c r="V328">
        <v>7.8780000000000001</v>
      </c>
      <c r="W328">
        <v>128.29752916984006</v>
      </c>
      <c r="X328">
        <v>0.11671886812728935</v>
      </c>
      <c r="Y328">
        <v>0.16797793302700201</v>
      </c>
      <c r="Z328">
        <v>0.29251513166450549</v>
      </c>
      <c r="AA328">
        <v>183.76102371876385</v>
      </c>
      <c r="AB328">
        <v>5.5209397687210204</v>
      </c>
      <c r="AC328">
        <v>1.2033725752749656</v>
      </c>
      <c r="AD328">
        <v>2.764564098670991</v>
      </c>
      <c r="AE328">
        <v>1.2172276212956945</v>
      </c>
      <c r="AF328">
        <v>71.849999999999994</v>
      </c>
      <c r="AG328">
        <v>2.8388519077589026E-2</v>
      </c>
      <c r="AH328">
        <v>11.257</v>
      </c>
      <c r="AI328">
        <v>3.0714932336766259</v>
      </c>
      <c r="AJ328">
        <v>-19775.748499999987</v>
      </c>
      <c r="AK328">
        <v>0.46232245704645225</v>
      </c>
      <c r="AL328">
        <v>10315829.682499999</v>
      </c>
      <c r="AM328">
        <v>1010.7279348</v>
      </c>
    </row>
    <row r="329" spans="1:39" ht="15" x14ac:dyDescent="0.25">
      <c r="A329" t="s">
        <v>503</v>
      </c>
      <c r="B329">
        <v>1369559.25</v>
      </c>
      <c r="C329">
        <v>0.40520762445297731</v>
      </c>
      <c r="D329">
        <v>1325310.6499999999</v>
      </c>
      <c r="E329">
        <v>4.7704021388740095E-3</v>
      </c>
      <c r="F329">
        <v>0.64323974377790449</v>
      </c>
      <c r="G329">
        <v>47.55</v>
      </c>
      <c r="H329">
        <v>46.686500000000002</v>
      </c>
      <c r="I329">
        <v>0</v>
      </c>
      <c r="J329">
        <v>-8.1739999999999782</v>
      </c>
      <c r="K329">
        <v>10349.746414030747</v>
      </c>
      <c r="L329">
        <v>1368.0257075</v>
      </c>
      <c r="M329">
        <v>1636.7961135218466</v>
      </c>
      <c r="N329">
        <v>0.44508903258311028</v>
      </c>
      <c r="O329">
        <v>0.14717374190864757</v>
      </c>
      <c r="P329">
        <v>1.65931684438028E-3</v>
      </c>
      <c r="Q329">
        <v>8650.2644058917631</v>
      </c>
      <c r="R329">
        <v>88.808500000000009</v>
      </c>
      <c r="S329">
        <v>49672.353068681499</v>
      </c>
      <c r="T329">
        <v>12.017993773118565</v>
      </c>
      <c r="U329">
        <v>15.404220401200336</v>
      </c>
      <c r="V329">
        <v>10.545500000000001</v>
      </c>
      <c r="W329">
        <v>129.72601654734245</v>
      </c>
      <c r="X329">
        <v>0.10999200248762016</v>
      </c>
      <c r="Y329">
        <v>0.19546710493108047</v>
      </c>
      <c r="Z329">
        <v>0.31247910249584698</v>
      </c>
      <c r="AA329">
        <v>180.41780841315074</v>
      </c>
      <c r="AB329">
        <v>5.5085031574102512</v>
      </c>
      <c r="AC329">
        <v>1.1591914833791299</v>
      </c>
      <c r="AD329">
        <v>2.7691731742081758</v>
      </c>
      <c r="AE329">
        <v>1.4792271384925537</v>
      </c>
      <c r="AF329">
        <v>153.44999999999999</v>
      </c>
      <c r="AG329">
        <v>1.3006020718090061E-2</v>
      </c>
      <c r="AH329">
        <v>8.5124999999999993</v>
      </c>
      <c r="AI329">
        <v>3.0353057213604098</v>
      </c>
      <c r="AJ329">
        <v>-33051.052500000107</v>
      </c>
      <c r="AK329">
        <v>0.50086473490728112</v>
      </c>
      <c r="AL329">
        <v>14158719.160500001</v>
      </c>
      <c r="AM329">
        <v>1368.0257075</v>
      </c>
    </row>
    <row r="330" spans="1:39" ht="15" x14ac:dyDescent="0.25">
      <c r="A330" t="s">
        <v>504</v>
      </c>
      <c r="B330">
        <v>1427342</v>
      </c>
      <c r="C330">
        <v>0.29233267226528642</v>
      </c>
      <c r="D330">
        <v>1406485.4</v>
      </c>
      <c r="E330">
        <v>3.2453757033134075E-3</v>
      </c>
      <c r="F330">
        <v>0.75423055988081344</v>
      </c>
      <c r="G330">
        <v>62.842105263157897</v>
      </c>
      <c r="H330">
        <v>54.464000000000013</v>
      </c>
      <c r="I330">
        <v>0</v>
      </c>
      <c r="J330">
        <v>15.427500000000002</v>
      </c>
      <c r="K330">
        <v>9970.7506735102015</v>
      </c>
      <c r="L330">
        <v>2808.5441224999995</v>
      </c>
      <c r="M330">
        <v>3217.5803763308236</v>
      </c>
      <c r="N330">
        <v>0.19370574885814346</v>
      </c>
      <c r="O330">
        <v>0.11283505397376928</v>
      </c>
      <c r="P330">
        <v>8.7832308748070926E-3</v>
      </c>
      <c r="Q330">
        <v>8703.2148153929356</v>
      </c>
      <c r="R330">
        <v>162.88349999999997</v>
      </c>
      <c r="S330">
        <v>60164.532002934619</v>
      </c>
      <c r="T330">
        <v>12.418998855009871</v>
      </c>
      <c r="U330">
        <v>17.242655778516554</v>
      </c>
      <c r="V330">
        <v>17.0015</v>
      </c>
      <c r="W330">
        <v>165.19390186160047</v>
      </c>
      <c r="X330">
        <v>0.11568586198363132</v>
      </c>
      <c r="Y330">
        <v>0.15191427682274841</v>
      </c>
      <c r="Z330">
        <v>0.27501988022694274</v>
      </c>
      <c r="AA330">
        <v>168.74073517426106</v>
      </c>
      <c r="AB330">
        <v>5.4933548765413605</v>
      </c>
      <c r="AC330">
        <v>1.092517503109202</v>
      </c>
      <c r="AD330">
        <v>2.6208263134506167</v>
      </c>
      <c r="AE330">
        <v>1.0721093946674922</v>
      </c>
      <c r="AF330">
        <v>49.95</v>
      </c>
      <c r="AG330">
        <v>5.617993007902021E-2</v>
      </c>
      <c r="AH330">
        <v>46.356000000000009</v>
      </c>
      <c r="AI330">
        <v>1.9580747743786902</v>
      </c>
      <c r="AJ330">
        <v>956.07500000018626</v>
      </c>
      <c r="AK330">
        <v>0.37417320099248125</v>
      </c>
      <c r="AL330">
        <v>28003293.201000005</v>
      </c>
      <c r="AM330">
        <v>2808.5441224999995</v>
      </c>
    </row>
    <row r="331" spans="1:39" ht="15" x14ac:dyDescent="0.25">
      <c r="A331" t="s">
        <v>505</v>
      </c>
      <c r="B331">
        <v>716572.1</v>
      </c>
      <c r="C331">
        <v>0.27825722753769128</v>
      </c>
      <c r="D331">
        <v>788080.6</v>
      </c>
      <c r="E331">
        <v>5.3071895710620704E-3</v>
      </c>
      <c r="F331">
        <v>0.77472612657459827</v>
      </c>
      <c r="G331">
        <v>48.94736842105263</v>
      </c>
      <c r="H331">
        <v>42.156000000000006</v>
      </c>
      <c r="I331">
        <v>0</v>
      </c>
      <c r="J331">
        <v>-6.1630000000000038</v>
      </c>
      <c r="K331">
        <v>10775.148076717238</v>
      </c>
      <c r="L331">
        <v>3128.5212398000003</v>
      </c>
      <c r="M331">
        <v>3546.3174381292788</v>
      </c>
      <c r="N331">
        <v>0.1128812635686553</v>
      </c>
      <c r="O331">
        <v>9.7058797024312915E-2</v>
      </c>
      <c r="P331">
        <v>1.1673164188693385E-2</v>
      </c>
      <c r="Q331">
        <v>9505.7140845751655</v>
      </c>
      <c r="R331">
        <v>181.62299999999999</v>
      </c>
      <c r="S331">
        <v>64426.37894429671</v>
      </c>
      <c r="T331">
        <v>12.733794728641197</v>
      </c>
      <c r="U331">
        <v>17.225358240971683</v>
      </c>
      <c r="V331">
        <v>18.771000000000001</v>
      </c>
      <c r="W331">
        <v>166.66779818869534</v>
      </c>
      <c r="X331">
        <v>0.1176136462385264</v>
      </c>
      <c r="Y331">
        <v>0.14051915161056058</v>
      </c>
      <c r="Z331">
        <v>0.26494469422473776</v>
      </c>
      <c r="AA331">
        <v>170.24498450713696</v>
      </c>
      <c r="AB331">
        <v>5.9129802828515654</v>
      </c>
      <c r="AC331">
        <v>1.2002598293082405</v>
      </c>
      <c r="AD331">
        <v>2.6891175268141594</v>
      </c>
      <c r="AE331">
        <v>0.90155219730371683</v>
      </c>
      <c r="AF331">
        <v>30.9</v>
      </c>
      <c r="AG331">
        <v>8.3573959562118674E-2</v>
      </c>
      <c r="AH331">
        <v>83.087999999999994</v>
      </c>
      <c r="AI331">
        <v>2.1761018241714205</v>
      </c>
      <c r="AJ331">
        <v>-380.16789473663084</v>
      </c>
      <c r="AK331">
        <v>0.30526420706563862</v>
      </c>
      <c r="AL331">
        <v>33710279.620000005</v>
      </c>
      <c r="AM331">
        <v>3128.5212398000003</v>
      </c>
    </row>
    <row r="332" spans="1:39" ht="15" x14ac:dyDescent="0.25">
      <c r="A332" t="s">
        <v>506</v>
      </c>
      <c r="B332">
        <v>635168.25</v>
      </c>
      <c r="C332">
        <v>0.41913172950053468</v>
      </c>
      <c r="D332">
        <v>642139.1</v>
      </c>
      <c r="E332">
        <v>3.355751809981075E-3</v>
      </c>
      <c r="F332">
        <v>0.66491808188309265</v>
      </c>
      <c r="G332">
        <v>18.210526315789473</v>
      </c>
      <c r="H332">
        <v>22.207999999999998</v>
      </c>
      <c r="I332">
        <v>0</v>
      </c>
      <c r="J332">
        <v>43.711000000000013</v>
      </c>
      <c r="K332">
        <v>10851.881324180957</v>
      </c>
      <c r="L332">
        <v>826.31651325000018</v>
      </c>
      <c r="M332">
        <v>951.40481374884916</v>
      </c>
      <c r="N332">
        <v>0.3052507036413144</v>
      </c>
      <c r="O332">
        <v>0.1216962966218441</v>
      </c>
      <c r="P332">
        <v>3.5924228215222591E-3</v>
      </c>
      <c r="Q332">
        <v>9425.103392809955</v>
      </c>
      <c r="R332">
        <v>56.71</v>
      </c>
      <c r="S332">
        <v>52378.511673426205</v>
      </c>
      <c r="T332">
        <v>13.058543466760712</v>
      </c>
      <c r="U332">
        <v>14.570913652794921</v>
      </c>
      <c r="V332">
        <v>7.6950000000000003</v>
      </c>
      <c r="W332">
        <v>107.38356247563352</v>
      </c>
      <c r="X332">
        <v>0.11910020434374553</v>
      </c>
      <c r="Y332">
        <v>0.14139334100423182</v>
      </c>
      <c r="Z332">
        <v>0.27669491616642178</v>
      </c>
      <c r="AA332">
        <v>190.75378196189038</v>
      </c>
      <c r="AB332">
        <v>5.9636349105143287</v>
      </c>
      <c r="AC332">
        <v>1.3143017040660314</v>
      </c>
      <c r="AD332">
        <v>2.7814676157667346</v>
      </c>
      <c r="AE332">
        <v>1.1353253312382048</v>
      </c>
      <c r="AF332">
        <v>53</v>
      </c>
      <c r="AG332">
        <v>3.3406302303610733E-2</v>
      </c>
      <c r="AH332">
        <v>11.221</v>
      </c>
      <c r="AI332">
        <v>2.7044622376905032</v>
      </c>
      <c r="AJ332">
        <v>-22117.302499999991</v>
      </c>
      <c r="AK332">
        <v>0.48438124593200144</v>
      </c>
      <c r="AL332">
        <v>8967088.7379999999</v>
      </c>
      <c r="AM332">
        <v>826.31651325000018</v>
      </c>
    </row>
    <row r="333" spans="1:39" ht="15" x14ac:dyDescent="0.25">
      <c r="A333" t="s">
        <v>507</v>
      </c>
      <c r="B333">
        <v>1360455.35</v>
      </c>
      <c r="C333">
        <v>0.30383876587423725</v>
      </c>
      <c r="D333">
        <v>1469548.7</v>
      </c>
      <c r="E333">
        <v>5.0252957365660962E-3</v>
      </c>
      <c r="F333">
        <v>0.74979729909359194</v>
      </c>
      <c r="G333">
        <v>56.95</v>
      </c>
      <c r="H333">
        <v>43.489500000000007</v>
      </c>
      <c r="I333">
        <v>0</v>
      </c>
      <c r="J333">
        <v>12.634999999999991</v>
      </c>
      <c r="K333">
        <v>10463.982482846326</v>
      </c>
      <c r="L333">
        <v>2516.0961203500001</v>
      </c>
      <c r="M333">
        <v>2844.2947109511488</v>
      </c>
      <c r="N333">
        <v>0.14534932934085515</v>
      </c>
      <c r="O333">
        <v>0.10036394422994963</v>
      </c>
      <c r="P333">
        <v>6.3140658345715662E-3</v>
      </c>
      <c r="Q333">
        <v>9256.5603793200589</v>
      </c>
      <c r="R333">
        <v>146.96150000000003</v>
      </c>
      <c r="S333">
        <v>61965.924575484059</v>
      </c>
      <c r="T333">
        <v>13.419160800617849</v>
      </c>
      <c r="U333">
        <v>17.120784153332675</v>
      </c>
      <c r="V333">
        <v>14.416500000000003</v>
      </c>
      <c r="W333">
        <v>174.52891619671905</v>
      </c>
      <c r="X333">
        <v>0.11615244715445951</v>
      </c>
      <c r="Y333">
        <v>0.1474914936804014</v>
      </c>
      <c r="Z333">
        <v>0.27101583361453274</v>
      </c>
      <c r="AA333">
        <v>163.54548090267676</v>
      </c>
      <c r="AB333">
        <v>6.0822834867349309</v>
      </c>
      <c r="AC333">
        <v>1.1844328725797313</v>
      </c>
      <c r="AD333">
        <v>2.9217252846715569</v>
      </c>
      <c r="AE333">
        <v>1.0443846128764531</v>
      </c>
      <c r="AF333">
        <v>50.45</v>
      </c>
      <c r="AG333">
        <v>6.6657537723839033E-2</v>
      </c>
      <c r="AH333">
        <v>48.655500000000004</v>
      </c>
      <c r="AI333">
        <v>6.43083203078133</v>
      </c>
      <c r="AJ333">
        <v>-4032.800000000163</v>
      </c>
      <c r="AK333">
        <v>0.33570314824514452</v>
      </c>
      <c r="AL333">
        <v>26328385.728500001</v>
      </c>
      <c r="AM333">
        <v>2516.0961203500001</v>
      </c>
    </row>
    <row r="334" spans="1:39" ht="15" x14ac:dyDescent="0.25">
      <c r="A334" t="s">
        <v>508</v>
      </c>
      <c r="B334">
        <v>4358118.9000000004</v>
      </c>
      <c r="C334">
        <v>0.32244268665670112</v>
      </c>
      <c r="D334">
        <v>3948196.5</v>
      </c>
      <c r="E334">
        <v>2.7720011434318099E-3</v>
      </c>
      <c r="F334">
        <v>0.78574031718925108</v>
      </c>
      <c r="G334">
        <v>91.8</v>
      </c>
      <c r="H334">
        <v>114.8385</v>
      </c>
      <c r="I334">
        <v>0</v>
      </c>
      <c r="J334">
        <v>-6.1239999999999952</v>
      </c>
      <c r="K334">
        <v>11567.068407969189</v>
      </c>
      <c r="L334">
        <v>7219.703820499999</v>
      </c>
      <c r="M334">
        <v>8437.7188684572011</v>
      </c>
      <c r="N334">
        <v>0.17826833131928477</v>
      </c>
      <c r="O334">
        <v>0.1109754445362431</v>
      </c>
      <c r="P334">
        <v>4.1236967748544226E-2</v>
      </c>
      <c r="Q334">
        <v>9897.3205055680628</v>
      </c>
      <c r="R334">
        <v>430.84600000000012</v>
      </c>
      <c r="S334">
        <v>68375.260654328944</v>
      </c>
      <c r="T334">
        <v>12.487176392492909</v>
      </c>
      <c r="U334">
        <v>16.757040382178317</v>
      </c>
      <c r="V334">
        <v>42.597000000000001</v>
      </c>
      <c r="W334">
        <v>169.48855131816791</v>
      </c>
      <c r="X334">
        <v>0.11700463160572162</v>
      </c>
      <c r="Y334">
        <v>0.14402174089922848</v>
      </c>
      <c r="Z334">
        <v>0.26991862821401619</v>
      </c>
      <c r="AA334">
        <v>158.55441974636614</v>
      </c>
      <c r="AB334">
        <v>6.4346450086591345</v>
      </c>
      <c r="AC334">
        <v>1.2745627511348994</v>
      </c>
      <c r="AD334">
        <v>3.3032897296486525</v>
      </c>
      <c r="AE334">
        <v>0.85374848241570722</v>
      </c>
      <c r="AF334">
        <v>28.65</v>
      </c>
      <c r="AG334">
        <v>0.10177221641628656</v>
      </c>
      <c r="AH334">
        <v>139.369</v>
      </c>
      <c r="AI334">
        <v>3.9473288552832981</v>
      </c>
      <c r="AJ334">
        <v>104151.13599999994</v>
      </c>
      <c r="AK334">
        <v>0.37366587487762221</v>
      </c>
      <c r="AL334">
        <v>83510807.977000028</v>
      </c>
      <c r="AM334">
        <v>7219.703820499999</v>
      </c>
    </row>
    <row r="335" spans="1:39" ht="15" x14ac:dyDescent="0.25">
      <c r="A335" t="s">
        <v>509</v>
      </c>
      <c r="B335">
        <v>626124.9</v>
      </c>
      <c r="C335">
        <v>0.41036329932444027</v>
      </c>
      <c r="D335">
        <v>488013.25</v>
      </c>
      <c r="E335">
        <v>3.0703201598679852E-3</v>
      </c>
      <c r="F335">
        <v>0.66547482819809556</v>
      </c>
      <c r="G335">
        <v>33.578947368421055</v>
      </c>
      <c r="H335">
        <v>17.383000000000003</v>
      </c>
      <c r="I335">
        <v>0</v>
      </c>
      <c r="J335">
        <v>80.165000000000006</v>
      </c>
      <c r="K335">
        <v>10003.954889875125</v>
      </c>
      <c r="L335">
        <v>879.74725209999997</v>
      </c>
      <c r="M335">
        <v>1003.3074177764616</v>
      </c>
      <c r="N335">
        <v>0.25148625968638016</v>
      </c>
      <c r="O335">
        <v>0.11604448556822036</v>
      </c>
      <c r="P335">
        <v>5.0690115704880865E-3</v>
      </c>
      <c r="Q335">
        <v>8771.9393563388003</v>
      </c>
      <c r="R335">
        <v>55.273499999999999</v>
      </c>
      <c r="S335">
        <v>52684.060168977892</v>
      </c>
      <c r="T335">
        <v>12.096212470713811</v>
      </c>
      <c r="U335">
        <v>15.916257376500493</v>
      </c>
      <c r="V335">
        <v>8.48</v>
      </c>
      <c r="W335">
        <v>103.74377972877359</v>
      </c>
      <c r="X335">
        <v>0.11760637622280221</v>
      </c>
      <c r="Y335">
        <v>0.14536453002643987</v>
      </c>
      <c r="Z335">
        <v>0.27412159867518227</v>
      </c>
      <c r="AA335">
        <v>187.29311129609604</v>
      </c>
      <c r="AB335">
        <v>5.5597357143810848</v>
      </c>
      <c r="AC335">
        <v>1.3338195648981068</v>
      </c>
      <c r="AD335">
        <v>2.1671441719578612</v>
      </c>
      <c r="AE335">
        <v>1.2068396498282863</v>
      </c>
      <c r="AF335">
        <v>65.349999999999994</v>
      </c>
      <c r="AG335">
        <v>2.1329941245759498E-2</v>
      </c>
      <c r="AH335">
        <v>8.4965000000000011</v>
      </c>
      <c r="AI335">
        <v>2.5233868023991004</v>
      </c>
      <c r="AJ335">
        <v>1929.0605000000214</v>
      </c>
      <c r="AK335">
        <v>0.48334778866755024</v>
      </c>
      <c r="AL335">
        <v>8800951.8244999982</v>
      </c>
      <c r="AM335">
        <v>879.74725209999997</v>
      </c>
    </row>
    <row r="336" spans="1:39" ht="15" x14ac:dyDescent="0.25">
      <c r="A336" t="s">
        <v>510</v>
      </c>
      <c r="B336">
        <v>755365.95</v>
      </c>
      <c r="C336">
        <v>0.33008038663885986</v>
      </c>
      <c r="D336">
        <v>708144</v>
      </c>
      <c r="E336">
        <v>2.0765554382180312E-3</v>
      </c>
      <c r="F336">
        <v>0.69020623559890271</v>
      </c>
      <c r="G336">
        <v>46.315789473684212</v>
      </c>
      <c r="H336">
        <v>31.353500000000004</v>
      </c>
      <c r="I336">
        <v>0</v>
      </c>
      <c r="J336">
        <v>47.930999999999983</v>
      </c>
      <c r="K336">
        <v>9633.1405682410041</v>
      </c>
      <c r="L336">
        <v>1344.7563311500001</v>
      </c>
      <c r="M336">
        <v>1548.9625661273753</v>
      </c>
      <c r="N336">
        <v>0.30202923748473182</v>
      </c>
      <c r="O336">
        <v>0.11954362732951389</v>
      </c>
      <c r="P336">
        <v>1.4909040794665459E-3</v>
      </c>
      <c r="Q336">
        <v>8363.1632237487756</v>
      </c>
      <c r="R336">
        <v>83.814999999999998</v>
      </c>
      <c r="S336">
        <v>53111.274014197938</v>
      </c>
      <c r="T336">
        <v>10.980731372665989</v>
      </c>
      <c r="U336">
        <v>16.044339690389545</v>
      </c>
      <c r="V336">
        <v>10.217000000000001</v>
      </c>
      <c r="W336">
        <v>131.61949017813447</v>
      </c>
      <c r="X336">
        <v>0.11813775526402273</v>
      </c>
      <c r="Y336">
        <v>0.15911575067923456</v>
      </c>
      <c r="Z336">
        <v>0.28371373616099388</v>
      </c>
      <c r="AA336">
        <v>161.54599533598932</v>
      </c>
      <c r="AB336">
        <v>5.8937703852881613</v>
      </c>
      <c r="AC336">
        <v>1.284681978457006</v>
      </c>
      <c r="AD336">
        <v>2.6048402619222975</v>
      </c>
      <c r="AE336">
        <v>1.2376193244012952</v>
      </c>
      <c r="AF336">
        <v>81.45</v>
      </c>
      <c r="AG336">
        <v>2.9884013358942706E-2</v>
      </c>
      <c r="AH336">
        <v>11.161</v>
      </c>
      <c r="AI336">
        <v>2.8697193012132822</v>
      </c>
      <c r="AJ336">
        <v>10783.723500000022</v>
      </c>
      <c r="AK336">
        <v>0.47455478793679862</v>
      </c>
      <c r="AL336">
        <v>12954226.767999999</v>
      </c>
      <c r="AM336">
        <v>1344.7563311500001</v>
      </c>
    </row>
    <row r="337" spans="1:39" ht="15" x14ac:dyDescent="0.25">
      <c r="A337" t="s">
        <v>511</v>
      </c>
      <c r="B337">
        <v>656701.19999999995</v>
      </c>
      <c r="C337">
        <v>0.28092104068445767</v>
      </c>
      <c r="D337">
        <v>802104.6</v>
      </c>
      <c r="E337">
        <v>6.1201347102811344E-3</v>
      </c>
      <c r="F337">
        <v>0.77461603808135937</v>
      </c>
      <c r="G337">
        <v>45</v>
      </c>
      <c r="H337">
        <v>40.058500000000002</v>
      </c>
      <c r="I337">
        <v>0</v>
      </c>
      <c r="J337">
        <v>-7.9530000000000012</v>
      </c>
      <c r="K337">
        <v>10907.045460407198</v>
      </c>
      <c r="L337">
        <v>3102.3616239000003</v>
      </c>
      <c r="M337">
        <v>3517.2507514201197</v>
      </c>
      <c r="N337">
        <v>0.109164523355681</v>
      </c>
      <c r="O337">
        <v>9.8271094640070597E-2</v>
      </c>
      <c r="P337">
        <v>1.0339270590794907E-2</v>
      </c>
      <c r="Q337">
        <v>9620.4682742161003</v>
      </c>
      <c r="R337">
        <v>182.66150000000002</v>
      </c>
      <c r="S337">
        <v>64347.584332221071</v>
      </c>
      <c r="T337">
        <v>12.68822384574746</v>
      </c>
      <c r="U337">
        <v>16.984211910555864</v>
      </c>
      <c r="V337">
        <v>18.842500000000001</v>
      </c>
      <c r="W337">
        <v>164.64702793684492</v>
      </c>
      <c r="X337">
        <v>0.11720637199216152</v>
      </c>
      <c r="Y337">
        <v>0.14407693820150747</v>
      </c>
      <c r="Z337">
        <v>0.26780949651343183</v>
      </c>
      <c r="AA337">
        <v>170.22899456063632</v>
      </c>
      <c r="AB337">
        <v>6.1202502783974388</v>
      </c>
      <c r="AC337">
        <v>1.2172751579731491</v>
      </c>
      <c r="AD337">
        <v>2.91476471653072</v>
      </c>
      <c r="AE337">
        <v>0.92611466065820525</v>
      </c>
      <c r="AF337">
        <v>31.75</v>
      </c>
      <c r="AG337">
        <v>7.7997819392077394E-2</v>
      </c>
      <c r="AH337">
        <v>84.591000000000008</v>
      </c>
      <c r="AI337">
        <v>5.2899833126006905</v>
      </c>
      <c r="AJ337">
        <v>9427.7931578947464</v>
      </c>
      <c r="AK337">
        <v>0.30026775714677079</v>
      </c>
      <c r="AL337">
        <v>33837599.266500004</v>
      </c>
      <c r="AM337">
        <v>3102.3616239000003</v>
      </c>
    </row>
    <row r="338" spans="1:39" ht="15" x14ac:dyDescent="0.25">
      <c r="A338" t="s">
        <v>512</v>
      </c>
      <c r="B338">
        <v>1204456.25</v>
      </c>
      <c r="C338">
        <v>0.34119602862513693</v>
      </c>
      <c r="D338">
        <v>1199896.95</v>
      </c>
      <c r="E338">
        <v>7.8854532213397197E-3</v>
      </c>
      <c r="F338">
        <v>0.67468531014456501</v>
      </c>
      <c r="G338">
        <v>51.75</v>
      </c>
      <c r="H338">
        <v>57.677999999999997</v>
      </c>
      <c r="I338">
        <v>0</v>
      </c>
      <c r="J338">
        <v>-59.757000000000005</v>
      </c>
      <c r="K338">
        <v>10450.476917746315</v>
      </c>
      <c r="L338">
        <v>1697.3056229500003</v>
      </c>
      <c r="M338">
        <v>2079.2616665081459</v>
      </c>
      <c r="N338">
        <v>0.52072980192798002</v>
      </c>
      <c r="O338">
        <v>0.1497204836382528</v>
      </c>
      <c r="P338">
        <v>5.9189696977136269E-3</v>
      </c>
      <c r="Q338">
        <v>8530.746043516554</v>
      </c>
      <c r="R338">
        <v>109.047</v>
      </c>
      <c r="S338">
        <v>51733.811494126378</v>
      </c>
      <c r="T338">
        <v>12.707823232184287</v>
      </c>
      <c r="U338">
        <v>15.564899749190714</v>
      </c>
      <c r="V338">
        <v>13.85</v>
      </c>
      <c r="W338">
        <v>122.54914245126352</v>
      </c>
      <c r="X338">
        <v>0.10801045232047682</v>
      </c>
      <c r="Y338">
        <v>0.18189173568891279</v>
      </c>
      <c r="Z338">
        <v>0.31009661328982674</v>
      </c>
      <c r="AA338">
        <v>190.69070155878143</v>
      </c>
      <c r="AB338">
        <v>5.3345294373361698</v>
      </c>
      <c r="AC338">
        <v>1.0794792195770628</v>
      </c>
      <c r="AD338">
        <v>2.8207977760022538</v>
      </c>
      <c r="AE338">
        <v>1.3645954621349343</v>
      </c>
      <c r="AF338">
        <v>147.55000000000001</v>
      </c>
      <c r="AG338">
        <v>1.7924058338085951E-2</v>
      </c>
      <c r="AH338">
        <v>13.282999999999998</v>
      </c>
      <c r="AI338">
        <v>2.6488569458413935</v>
      </c>
      <c r="AJ338">
        <v>-20408.518999999971</v>
      </c>
      <c r="AK338">
        <v>0.51984466783550498</v>
      </c>
      <c r="AL338">
        <v>17737653.235000003</v>
      </c>
      <c r="AM338">
        <v>1697.3056229500003</v>
      </c>
    </row>
    <row r="339" spans="1:39" ht="15" x14ac:dyDescent="0.25">
      <c r="A339" t="s">
        <v>513</v>
      </c>
      <c r="B339">
        <v>1434042.05</v>
      </c>
      <c r="C339">
        <v>0.30938267635963884</v>
      </c>
      <c r="D339">
        <v>1267455.25</v>
      </c>
      <c r="E339">
        <v>3.684891086871893E-3</v>
      </c>
      <c r="F339">
        <v>0.70786595595471768</v>
      </c>
      <c r="G339">
        <v>47</v>
      </c>
      <c r="H339">
        <v>132.26349999999996</v>
      </c>
      <c r="I339">
        <v>6.6025000000000009</v>
      </c>
      <c r="J339">
        <v>37.45150000000001</v>
      </c>
      <c r="K339">
        <v>11348.626038714887</v>
      </c>
      <c r="L339">
        <v>2744.0186058000004</v>
      </c>
      <c r="M339">
        <v>3360.700967287863</v>
      </c>
      <c r="N339">
        <v>0.44191994436075044</v>
      </c>
      <c r="O339">
        <v>0.13272177525699491</v>
      </c>
      <c r="P339">
        <v>3.6946110673489088E-2</v>
      </c>
      <c r="Q339">
        <v>9266.174320064878</v>
      </c>
      <c r="R339">
        <v>169.13850000000002</v>
      </c>
      <c r="S339">
        <v>60025.869309766822</v>
      </c>
      <c r="T339">
        <v>11.169248870008893</v>
      </c>
      <c r="U339">
        <v>16.223500893055093</v>
      </c>
      <c r="V339">
        <v>18.34</v>
      </c>
      <c r="W339">
        <v>149.61933510359867</v>
      </c>
      <c r="X339">
        <v>0.11559934425964095</v>
      </c>
      <c r="Y339">
        <v>0.15491607006533797</v>
      </c>
      <c r="Z339">
        <v>0.2797271598604909</v>
      </c>
      <c r="AA339">
        <v>173.13918681010136</v>
      </c>
      <c r="AB339">
        <v>5.8038618238396085</v>
      </c>
      <c r="AC339">
        <v>1.1645345420405069</v>
      </c>
      <c r="AD339">
        <v>2.7624301598104726</v>
      </c>
      <c r="AE339">
        <v>0.89971948460812234</v>
      </c>
      <c r="AF339">
        <v>20.149999999999999</v>
      </c>
      <c r="AG339">
        <v>0.11978677007473908</v>
      </c>
      <c r="AH339">
        <v>97.546000000000006</v>
      </c>
      <c r="AI339">
        <v>2.8526520405101699</v>
      </c>
      <c r="AJ339">
        <v>47906.750500000082</v>
      </c>
      <c r="AK339">
        <v>0.54903093875775177</v>
      </c>
      <c r="AL339">
        <v>31140841.000500001</v>
      </c>
      <c r="AM339">
        <v>2744.0186058000004</v>
      </c>
    </row>
    <row r="340" spans="1:39" ht="15" x14ac:dyDescent="0.25">
      <c r="A340" t="s">
        <v>514</v>
      </c>
      <c r="B340">
        <v>4697349.95</v>
      </c>
      <c r="C340">
        <v>0.31501572597613769</v>
      </c>
      <c r="D340">
        <v>4241490.55</v>
      </c>
      <c r="E340">
        <v>2.6052255222727976E-3</v>
      </c>
      <c r="F340">
        <v>0.77920248313863383</v>
      </c>
      <c r="G340">
        <v>133.31578947368422</v>
      </c>
      <c r="H340">
        <v>134.22649999999999</v>
      </c>
      <c r="I340">
        <v>0</v>
      </c>
      <c r="J340">
        <v>-10.547999999999995</v>
      </c>
      <c r="K340">
        <v>10877.498889601893</v>
      </c>
      <c r="L340">
        <v>7936.4831648499994</v>
      </c>
      <c r="M340">
        <v>9267.7634635249524</v>
      </c>
      <c r="N340">
        <v>0.16794032484099533</v>
      </c>
      <c r="O340">
        <v>0.11852235275519271</v>
      </c>
      <c r="P340">
        <v>2.8785637706864323E-2</v>
      </c>
      <c r="Q340">
        <v>9314.9859890969983</v>
      </c>
      <c r="R340">
        <v>463.03800000000001</v>
      </c>
      <c r="S340">
        <v>66755.171237295886</v>
      </c>
      <c r="T340">
        <v>12.751005317058214</v>
      </c>
      <c r="U340">
        <v>17.140025580729876</v>
      </c>
      <c r="V340">
        <v>42.405500000000004</v>
      </c>
      <c r="W340">
        <v>187.15692928629542</v>
      </c>
      <c r="X340">
        <v>0.11524110185517887</v>
      </c>
      <c r="Y340">
        <v>0.15218320135648197</v>
      </c>
      <c r="Z340">
        <v>0.27518833990164487</v>
      </c>
      <c r="AA340">
        <v>156.34666819373919</v>
      </c>
      <c r="AB340">
        <v>5.9665484509035656</v>
      </c>
      <c r="AC340">
        <v>1.206976509190085</v>
      </c>
      <c r="AD340">
        <v>3.2642550296665322</v>
      </c>
      <c r="AE340">
        <v>0.83677818366647183</v>
      </c>
      <c r="AF340">
        <v>32.9</v>
      </c>
      <c r="AG340">
        <v>0.10525252848809763</v>
      </c>
      <c r="AH340">
        <v>131.2115</v>
      </c>
      <c r="AI340">
        <v>4.2313002817560079</v>
      </c>
      <c r="AJ340">
        <v>99842.756000000052</v>
      </c>
      <c r="AK340">
        <v>0.39261607044462565</v>
      </c>
      <c r="AL340">
        <v>86329086.813000008</v>
      </c>
      <c r="AM340">
        <v>7936.4831648499994</v>
      </c>
    </row>
    <row r="341" spans="1:39" ht="15" x14ac:dyDescent="0.25">
      <c r="A341" t="s">
        <v>515</v>
      </c>
      <c r="B341">
        <v>4206245.8499999996</v>
      </c>
      <c r="C341">
        <v>0.26253536515735953</v>
      </c>
      <c r="D341">
        <v>4185835.7</v>
      </c>
      <c r="E341">
        <v>3.4428066093470694E-3</v>
      </c>
      <c r="F341">
        <v>0.71474615601054248</v>
      </c>
      <c r="G341">
        <v>130.1</v>
      </c>
      <c r="H341">
        <v>607.39350000000002</v>
      </c>
      <c r="I341">
        <v>44.718000000000004</v>
      </c>
      <c r="J341">
        <v>-25.523499999999984</v>
      </c>
      <c r="K341">
        <v>10700.805702378195</v>
      </c>
      <c r="L341">
        <v>7238.9117964999996</v>
      </c>
      <c r="M341">
        <v>9096.6703191810175</v>
      </c>
      <c r="N341">
        <v>0.53785234597449894</v>
      </c>
      <c r="O341">
        <v>0.15123164343973783</v>
      </c>
      <c r="P341">
        <v>3.9278961492178473E-2</v>
      </c>
      <c r="Q341">
        <v>8515.4442134354467</v>
      </c>
      <c r="R341">
        <v>441.89850000000007</v>
      </c>
      <c r="S341">
        <v>59786.096812842778</v>
      </c>
      <c r="T341">
        <v>11.904204245997668</v>
      </c>
      <c r="U341">
        <v>16.381390288720148</v>
      </c>
      <c r="V341">
        <v>43.338000000000001</v>
      </c>
      <c r="W341">
        <v>167.0338224306613</v>
      </c>
      <c r="X341">
        <v>0.11780071750353756</v>
      </c>
      <c r="Y341">
        <v>0.14994986367206783</v>
      </c>
      <c r="Z341">
        <v>0.27526835593539334</v>
      </c>
      <c r="AA341">
        <v>148.90218727642983</v>
      </c>
      <c r="AB341">
        <v>6.2545411516093763</v>
      </c>
      <c r="AC341">
        <v>1.2595566221148025</v>
      </c>
      <c r="AD341">
        <v>3.2415818676454675</v>
      </c>
      <c r="AE341">
        <v>0.83400380969380694</v>
      </c>
      <c r="AF341">
        <v>28.95</v>
      </c>
      <c r="AG341">
        <v>9.6787757811108141E-2</v>
      </c>
      <c r="AH341">
        <v>128.566</v>
      </c>
      <c r="AI341">
        <v>3.6685656710063292</v>
      </c>
      <c r="AJ341">
        <v>124000.8245000001</v>
      </c>
      <c r="AK341">
        <v>0.52259888344700067</v>
      </c>
      <c r="AL341">
        <v>77462188.630999997</v>
      </c>
      <c r="AM341">
        <v>7238.9117964999996</v>
      </c>
    </row>
    <row r="342" spans="1:39" ht="15" x14ac:dyDescent="0.25">
      <c r="A342" t="s">
        <v>516</v>
      </c>
      <c r="B342">
        <v>3280055.65</v>
      </c>
      <c r="C342">
        <v>0.29529273187928506</v>
      </c>
      <c r="D342">
        <v>2788417.75</v>
      </c>
      <c r="E342">
        <v>1.6844081310401656E-3</v>
      </c>
      <c r="F342">
        <v>0.75063821580355117</v>
      </c>
      <c r="G342">
        <v>115.57894736842105</v>
      </c>
      <c r="H342">
        <v>179.84749999999994</v>
      </c>
      <c r="I342">
        <v>0</v>
      </c>
      <c r="J342">
        <v>-40.535499999999928</v>
      </c>
      <c r="K342">
        <v>10544.954140937718</v>
      </c>
      <c r="L342">
        <v>6598.5627043999993</v>
      </c>
      <c r="M342">
        <v>7867.9395402018836</v>
      </c>
      <c r="N342">
        <v>0.29809851989257691</v>
      </c>
      <c r="O342">
        <v>0.13152470389063534</v>
      </c>
      <c r="P342">
        <v>2.1628116120626734E-2</v>
      </c>
      <c r="Q342">
        <v>8843.6801984137492</v>
      </c>
      <c r="R342">
        <v>391.90350000000001</v>
      </c>
      <c r="S342">
        <v>61856.273474018475</v>
      </c>
      <c r="T342">
        <v>12.571972437092297</v>
      </c>
      <c r="U342">
        <v>16.837212998608081</v>
      </c>
      <c r="V342">
        <v>36.749000000000002</v>
      </c>
      <c r="W342">
        <v>179.55761257177068</v>
      </c>
      <c r="X342">
        <v>0.11594402595413845</v>
      </c>
      <c r="Y342">
        <v>0.15172728613155806</v>
      </c>
      <c r="Z342">
        <v>0.2771440785769877</v>
      </c>
      <c r="AA342">
        <v>153.06135521399682</v>
      </c>
      <c r="AB342">
        <v>6.3637309610405595</v>
      </c>
      <c r="AC342">
        <v>1.1513543929540735</v>
      </c>
      <c r="AD342">
        <v>3.179817143314859</v>
      </c>
      <c r="AE342">
        <v>0.87994406912462464</v>
      </c>
      <c r="AF342">
        <v>31.15</v>
      </c>
      <c r="AG342">
        <v>0.10083749113713843</v>
      </c>
      <c r="AH342">
        <v>110.80842105263159</v>
      </c>
      <c r="AI342">
        <v>3.4604862520025819</v>
      </c>
      <c r="AJ342">
        <v>-22870.830500000156</v>
      </c>
      <c r="AK342">
        <v>0.41456961669652775</v>
      </c>
      <c r="AL342">
        <v>69581541.113999993</v>
      </c>
      <c r="AM342">
        <v>6598.5627043999993</v>
      </c>
    </row>
    <row r="343" spans="1:39" ht="15" x14ac:dyDescent="0.25">
      <c r="A343" t="s">
        <v>517</v>
      </c>
      <c r="B343">
        <v>1633537.05</v>
      </c>
      <c r="C343">
        <v>0.34746051782364346</v>
      </c>
      <c r="D343">
        <v>1551186.45</v>
      </c>
      <c r="E343">
        <v>6.7819858723785591E-3</v>
      </c>
      <c r="F343">
        <v>0.71698200336056661</v>
      </c>
      <c r="G343">
        <v>72</v>
      </c>
      <c r="H343">
        <v>79.103500000000011</v>
      </c>
      <c r="I343">
        <v>0</v>
      </c>
      <c r="J343">
        <v>40.287999999999982</v>
      </c>
      <c r="K343">
        <v>9692.305367578665</v>
      </c>
      <c r="L343">
        <v>2945.3656060499998</v>
      </c>
      <c r="M343">
        <v>3496.6648265084864</v>
      </c>
      <c r="N343">
        <v>0.37671580613655209</v>
      </c>
      <c r="O343">
        <v>0.12997969656589414</v>
      </c>
      <c r="P343">
        <v>8.6489290150173447E-3</v>
      </c>
      <c r="Q343">
        <v>8164.1748035385299</v>
      </c>
      <c r="R343">
        <v>175.62</v>
      </c>
      <c r="S343">
        <v>55414.447511672923</v>
      </c>
      <c r="T343">
        <v>11.889021751508938</v>
      </c>
      <c r="U343">
        <v>16.771242489750598</v>
      </c>
      <c r="V343">
        <v>18.654000000000003</v>
      </c>
      <c r="W343">
        <v>157.89458593599232</v>
      </c>
      <c r="X343">
        <v>0.11741419153780432</v>
      </c>
      <c r="Y343">
        <v>0.15762049563556091</v>
      </c>
      <c r="Z343">
        <v>0.28219439740781799</v>
      </c>
      <c r="AA343">
        <v>159.73488962918691</v>
      </c>
      <c r="AB343">
        <v>5.6958491311967752</v>
      </c>
      <c r="AC343">
        <v>1.2878929062836459</v>
      </c>
      <c r="AD343">
        <v>2.831672555540099</v>
      </c>
      <c r="AE343">
        <v>1.2578466161378339</v>
      </c>
      <c r="AF343">
        <v>86.6</v>
      </c>
      <c r="AG343">
        <v>2.8057056859232175E-2</v>
      </c>
      <c r="AH343">
        <v>27.141500000000001</v>
      </c>
      <c r="AI343">
        <v>3.4627917774487025</v>
      </c>
      <c r="AJ343">
        <v>11876.569500000216</v>
      </c>
      <c r="AK343">
        <v>0.50113425921700472</v>
      </c>
      <c r="AL343">
        <v>28547382.873000003</v>
      </c>
      <c r="AM343">
        <v>2945.3656060499998</v>
      </c>
    </row>
    <row r="344" spans="1:39" ht="15" x14ac:dyDescent="0.25">
      <c r="A344" t="s">
        <v>518</v>
      </c>
      <c r="B344">
        <v>1191832.75</v>
      </c>
      <c r="C344">
        <v>0.34756905948799671</v>
      </c>
      <c r="D344">
        <v>1150681.45</v>
      </c>
      <c r="E344">
        <v>9.5311031692097304E-3</v>
      </c>
      <c r="F344">
        <v>0.71039801414745829</v>
      </c>
      <c r="G344">
        <v>55.842105263157897</v>
      </c>
      <c r="H344">
        <v>56.975499999999997</v>
      </c>
      <c r="I344">
        <v>0</v>
      </c>
      <c r="J344">
        <v>77.95199999999997</v>
      </c>
      <c r="K344">
        <v>9901.6087975549417</v>
      </c>
      <c r="L344">
        <v>2092.9170482999998</v>
      </c>
      <c r="M344">
        <v>2445.1949889211855</v>
      </c>
      <c r="N344">
        <v>0.32970847349659865</v>
      </c>
      <c r="O344">
        <v>0.11699147539023848</v>
      </c>
      <c r="P344">
        <v>9.6089285843102001E-3</v>
      </c>
      <c r="Q344">
        <v>8475.0892881320069</v>
      </c>
      <c r="R344">
        <v>125.7375</v>
      </c>
      <c r="S344">
        <v>56904.745514265836</v>
      </c>
      <c r="T344">
        <v>13.149617258176757</v>
      </c>
      <c r="U344">
        <v>16.645130118699672</v>
      </c>
      <c r="V344">
        <v>12.901500000000002</v>
      </c>
      <c r="W344">
        <v>162.22276853854203</v>
      </c>
      <c r="X344">
        <v>0.11473951653087379</v>
      </c>
      <c r="Y344">
        <v>0.16169455944565478</v>
      </c>
      <c r="Z344">
        <v>0.28298038683269294</v>
      </c>
      <c r="AA344">
        <v>148.91440645158605</v>
      </c>
      <c r="AB344">
        <v>5.9826850982864643</v>
      </c>
      <c r="AC344">
        <v>1.2856441521438848</v>
      </c>
      <c r="AD344">
        <v>2.9046582971166202</v>
      </c>
      <c r="AE344">
        <v>1.1359038379638315</v>
      </c>
      <c r="AF344">
        <v>60.9</v>
      </c>
      <c r="AG344">
        <v>3.3318671373176831E-2</v>
      </c>
      <c r="AH344">
        <v>24.796999999999997</v>
      </c>
      <c r="AI344">
        <v>3.6558551080989932</v>
      </c>
      <c r="AJ344">
        <v>-12340.739500000142</v>
      </c>
      <c r="AK344">
        <v>0.42722694446100545</v>
      </c>
      <c r="AL344">
        <v>20723245.857999999</v>
      </c>
      <c r="AM344">
        <v>2092.9170482999998</v>
      </c>
    </row>
    <row r="345" spans="1:39" ht="15" x14ac:dyDescent="0.25">
      <c r="A345" t="s">
        <v>519</v>
      </c>
      <c r="B345">
        <v>818515.1</v>
      </c>
      <c r="C345">
        <v>0.38367519092775215</v>
      </c>
      <c r="D345">
        <v>777524.75</v>
      </c>
      <c r="E345">
        <v>3.5600854240026966E-4</v>
      </c>
      <c r="F345">
        <v>0.64623446768161363</v>
      </c>
      <c r="G345">
        <v>23</v>
      </c>
      <c r="H345">
        <v>21.2745</v>
      </c>
      <c r="I345">
        <v>0.25</v>
      </c>
      <c r="J345">
        <v>17.016000000000005</v>
      </c>
      <c r="K345">
        <v>10788.701512798123</v>
      </c>
      <c r="L345">
        <v>727.01591755000004</v>
      </c>
      <c r="M345">
        <v>859.86097979460556</v>
      </c>
      <c r="N345">
        <v>0.38134406985791025</v>
      </c>
      <c r="O345">
        <v>0.13403659493232234</v>
      </c>
      <c r="P345">
        <v>4.3687225730949198E-3</v>
      </c>
      <c r="Q345">
        <v>9121.8905309246456</v>
      </c>
      <c r="R345">
        <v>49.710500000000003</v>
      </c>
      <c r="S345">
        <v>50786.507669405859</v>
      </c>
      <c r="T345">
        <v>13.461944659578963</v>
      </c>
      <c r="U345">
        <v>14.624997084117039</v>
      </c>
      <c r="V345">
        <v>7.3895</v>
      </c>
      <c r="W345">
        <v>98.384994593680233</v>
      </c>
      <c r="X345">
        <v>0.11974828170494994</v>
      </c>
      <c r="Y345">
        <v>0.15896856256466715</v>
      </c>
      <c r="Z345">
        <v>0.28460782864801165</v>
      </c>
      <c r="AA345">
        <v>201.68313576148881</v>
      </c>
      <c r="AB345">
        <v>5.3851153523382651</v>
      </c>
      <c r="AC345">
        <v>1.2678861750081925</v>
      </c>
      <c r="AD345">
        <v>2.2703562205694254</v>
      </c>
      <c r="AE345">
        <v>1.2919306087425466</v>
      </c>
      <c r="AF345">
        <v>64.400000000000006</v>
      </c>
      <c r="AG345">
        <v>4.5297609933363292E-2</v>
      </c>
      <c r="AH345">
        <v>6.7099999999999991</v>
      </c>
      <c r="AI345">
        <v>2.4744728326560859</v>
      </c>
      <c r="AJ345">
        <v>-12203.88750000007</v>
      </c>
      <c r="AK345">
        <v>0.54428580570552665</v>
      </c>
      <c r="AL345">
        <v>7843557.7294999985</v>
      </c>
      <c r="AM345">
        <v>727.01591755000004</v>
      </c>
    </row>
    <row r="346" spans="1:39" ht="15" x14ac:dyDescent="0.25">
      <c r="A346" t="s">
        <v>520</v>
      </c>
      <c r="B346">
        <v>887988.95</v>
      </c>
      <c r="C346">
        <v>0.48127835025774601</v>
      </c>
      <c r="D346">
        <v>843022.05</v>
      </c>
      <c r="E346">
        <v>7.4270902068159287E-4</v>
      </c>
      <c r="F346">
        <v>0.61496700454140496</v>
      </c>
      <c r="G346">
        <v>14.526315789473685</v>
      </c>
      <c r="H346">
        <v>14.1775</v>
      </c>
      <c r="I346">
        <v>0</v>
      </c>
      <c r="J346">
        <v>66.386499999999984</v>
      </c>
      <c r="K346">
        <v>9961.9982778510312</v>
      </c>
      <c r="L346">
        <v>711.56422580000003</v>
      </c>
      <c r="M346">
        <v>825.34409739091097</v>
      </c>
      <c r="N346">
        <v>0.3201980421989899</v>
      </c>
      <c r="O346">
        <v>0.12816821538135287</v>
      </c>
      <c r="P346">
        <v>6.0036393695833831E-4</v>
      </c>
      <c r="Q346">
        <v>8588.6621282063898</v>
      </c>
      <c r="R346">
        <v>46.977500000000006</v>
      </c>
      <c r="S346">
        <v>49450.036228620076</v>
      </c>
      <c r="T346">
        <v>13.100952583683677</v>
      </c>
      <c r="U346">
        <v>15.14691556170507</v>
      </c>
      <c r="V346">
        <v>6.6879999999999997</v>
      </c>
      <c r="W346">
        <v>106.39417251794259</v>
      </c>
      <c r="X346">
        <v>0.11714124668841307</v>
      </c>
      <c r="Y346">
        <v>0.1486138062265836</v>
      </c>
      <c r="Z346">
        <v>0.27149766080798854</v>
      </c>
      <c r="AA346">
        <v>186.73324934318248</v>
      </c>
      <c r="AB346">
        <v>6.2518250137161351</v>
      </c>
      <c r="AC346">
        <v>1.5308392732291889</v>
      </c>
      <c r="AD346">
        <v>2.5611368701019854</v>
      </c>
      <c r="AE346">
        <v>1.3851727285608253</v>
      </c>
      <c r="AF346">
        <v>78.75</v>
      </c>
      <c r="AG346">
        <v>2.0070818091970186E-2</v>
      </c>
      <c r="AH346">
        <v>5.3694999999999995</v>
      </c>
      <c r="AI346">
        <v>2.3198124151281987</v>
      </c>
      <c r="AJ346">
        <v>12932.604500000074</v>
      </c>
      <c r="AK346">
        <v>0.5287638568696077</v>
      </c>
      <c r="AL346">
        <v>7088601.5920000002</v>
      </c>
      <c r="AM346">
        <v>711.56422580000003</v>
      </c>
    </row>
    <row r="347" spans="1:39" ht="15" x14ac:dyDescent="0.25">
      <c r="A347" t="s">
        <v>521</v>
      </c>
      <c r="B347">
        <v>773769.25</v>
      </c>
      <c r="C347">
        <v>0.42760615730478352</v>
      </c>
      <c r="D347">
        <v>771582.5</v>
      </c>
      <c r="E347">
        <v>1.7024561032680718E-3</v>
      </c>
      <c r="F347">
        <v>0.63999706550957991</v>
      </c>
      <c r="G347">
        <v>21.526315789473685</v>
      </c>
      <c r="H347">
        <v>17.436499999999999</v>
      </c>
      <c r="I347">
        <v>0</v>
      </c>
      <c r="J347">
        <v>26.636000000000024</v>
      </c>
      <c r="K347">
        <v>10645.829942762886</v>
      </c>
      <c r="L347">
        <v>684.64388799999995</v>
      </c>
      <c r="M347">
        <v>803.40591191396595</v>
      </c>
      <c r="N347">
        <v>0.38413821609987109</v>
      </c>
      <c r="O347">
        <v>0.12831293142282457</v>
      </c>
      <c r="P347">
        <v>2.829132610324274E-3</v>
      </c>
      <c r="Q347">
        <v>9072.1294116896061</v>
      </c>
      <c r="R347">
        <v>47.477499999999999</v>
      </c>
      <c r="S347">
        <v>49501.165883839705</v>
      </c>
      <c r="T347">
        <v>13.612763940814069</v>
      </c>
      <c r="U347">
        <v>14.420386246116582</v>
      </c>
      <c r="V347">
        <v>6.6</v>
      </c>
      <c r="W347">
        <v>103.73392242424244</v>
      </c>
      <c r="X347">
        <v>0.11915139981405447</v>
      </c>
      <c r="Y347">
        <v>0.15878797773445635</v>
      </c>
      <c r="Z347">
        <v>0.28385573164663191</v>
      </c>
      <c r="AA347">
        <v>203.64287543307475</v>
      </c>
      <c r="AB347">
        <v>5.3934009059490613</v>
      </c>
      <c r="AC347">
        <v>1.2873165087358349</v>
      </c>
      <c r="AD347">
        <v>2.3438060870223212</v>
      </c>
      <c r="AE347">
        <v>1.3593750945250158</v>
      </c>
      <c r="AF347">
        <v>80.25</v>
      </c>
      <c r="AG347">
        <v>2.8124436221457282E-2</v>
      </c>
      <c r="AH347">
        <v>5.0535000000000014</v>
      </c>
      <c r="AI347">
        <v>2.3497971909000408</v>
      </c>
      <c r="AJ347">
        <v>-6461.6915000000736</v>
      </c>
      <c r="AK347">
        <v>0.58838577146871751</v>
      </c>
      <c r="AL347">
        <v>7288602.4029999999</v>
      </c>
      <c r="AM347">
        <v>684.64388799999995</v>
      </c>
    </row>
    <row r="348" spans="1:39" ht="15" x14ac:dyDescent="0.25">
      <c r="A348" t="s">
        <v>522</v>
      </c>
      <c r="B348">
        <v>887699.7</v>
      </c>
      <c r="C348">
        <v>0.35293028547970995</v>
      </c>
      <c r="D348">
        <v>880014.45</v>
      </c>
      <c r="E348">
        <v>2.6067274876223558E-3</v>
      </c>
      <c r="F348">
        <v>0.70124246498977905</v>
      </c>
      <c r="G348">
        <v>40.944444444444443</v>
      </c>
      <c r="H348">
        <v>42.5565</v>
      </c>
      <c r="I348">
        <v>0</v>
      </c>
      <c r="J348">
        <v>44.472499999999968</v>
      </c>
      <c r="K348">
        <v>9566.267511400034</v>
      </c>
      <c r="L348">
        <v>1482.6725491000002</v>
      </c>
      <c r="M348">
        <v>1697.6276616351909</v>
      </c>
      <c r="N348">
        <v>0.27854143698194678</v>
      </c>
      <c r="O348">
        <v>0.11715819589122521</v>
      </c>
      <c r="P348">
        <v>5.1467118310324442E-3</v>
      </c>
      <c r="Q348">
        <v>8354.9782776501252</v>
      </c>
      <c r="R348">
        <v>89.281999999999996</v>
      </c>
      <c r="S348">
        <v>54811.190993145312</v>
      </c>
      <c r="T348">
        <v>12.81445308124818</v>
      </c>
      <c r="U348">
        <v>16.606623385452835</v>
      </c>
      <c r="V348">
        <v>12.488</v>
      </c>
      <c r="W348">
        <v>118.72778259929531</v>
      </c>
      <c r="X348">
        <v>0.11580917051077817</v>
      </c>
      <c r="Y348">
        <v>0.1544195891837217</v>
      </c>
      <c r="Z348">
        <v>0.27659660594255736</v>
      </c>
      <c r="AA348">
        <v>166.83218432158134</v>
      </c>
      <c r="AB348">
        <v>5.1198296150308762</v>
      </c>
      <c r="AC348">
        <v>1.1564452260392351</v>
      </c>
      <c r="AD348">
        <v>2.8034234943351226</v>
      </c>
      <c r="AE348">
        <v>1.2209256362840071</v>
      </c>
      <c r="AF348">
        <v>70.8</v>
      </c>
      <c r="AG348">
        <v>3.3056915441333365E-2</v>
      </c>
      <c r="AH348">
        <v>14.490500000000001</v>
      </c>
      <c r="AI348">
        <v>3.2610913097531982</v>
      </c>
      <c r="AJ348">
        <v>4779.7719999999972</v>
      </c>
      <c r="AK348">
        <v>0.46420622931956151</v>
      </c>
      <c r="AL348">
        <v>14183642.236500001</v>
      </c>
      <c r="AM348">
        <v>1482.6725491000002</v>
      </c>
    </row>
    <row r="349" spans="1:39" ht="15" x14ac:dyDescent="0.25">
      <c r="A349" t="s">
        <v>523</v>
      </c>
      <c r="B349">
        <v>599700.35</v>
      </c>
      <c r="C349">
        <v>0.42034048639767407</v>
      </c>
      <c r="D349">
        <v>559164.4</v>
      </c>
      <c r="E349">
        <v>3.6428042936070279E-3</v>
      </c>
      <c r="F349">
        <v>0.65861639276088646</v>
      </c>
      <c r="G349">
        <v>16.899999999999999</v>
      </c>
      <c r="H349">
        <v>13.788499999999999</v>
      </c>
      <c r="I349">
        <v>0</v>
      </c>
      <c r="J349">
        <v>40.47849999999999</v>
      </c>
      <c r="K349">
        <v>10588.334083250951</v>
      </c>
      <c r="L349">
        <v>724.61381319999998</v>
      </c>
      <c r="M349">
        <v>853.04400923479648</v>
      </c>
      <c r="N349">
        <v>0.38217063379878713</v>
      </c>
      <c r="O349">
        <v>0.14011788583165805</v>
      </c>
      <c r="P349">
        <v>3.4666329212063654E-3</v>
      </c>
      <c r="Q349">
        <v>8994.205518637189</v>
      </c>
      <c r="R349">
        <v>51.753</v>
      </c>
      <c r="S349">
        <v>51991.498091898051</v>
      </c>
      <c r="T349">
        <v>11.745212837903118</v>
      </c>
      <c r="U349">
        <v>14.001387614244587</v>
      </c>
      <c r="V349">
        <v>9.0490000000000013</v>
      </c>
      <c r="W349">
        <v>80.076672914134178</v>
      </c>
      <c r="X349">
        <v>0.12227422517358712</v>
      </c>
      <c r="Y349">
        <v>0.14929769088674624</v>
      </c>
      <c r="Z349">
        <v>0.28064157559978586</v>
      </c>
      <c r="AA349">
        <v>190.34138942357106</v>
      </c>
      <c r="AB349">
        <v>5.4382183412604048</v>
      </c>
      <c r="AC349">
        <v>1.3745726052028653</v>
      </c>
      <c r="AD349">
        <v>2.458142368260781</v>
      </c>
      <c r="AE349">
        <v>1.2643341496770002</v>
      </c>
      <c r="AF349">
        <v>69.5</v>
      </c>
      <c r="AG349">
        <v>2.5323236009465323E-2</v>
      </c>
      <c r="AH349">
        <v>6.1719999999999997</v>
      </c>
      <c r="AI349">
        <v>1.9998778126072447</v>
      </c>
      <c r="AJ349">
        <v>53.355999999970663</v>
      </c>
      <c r="AK349">
        <v>0.59683669181137144</v>
      </c>
      <c r="AL349">
        <v>7672453.1355000008</v>
      </c>
      <c r="AM349">
        <v>724.61381319999998</v>
      </c>
    </row>
    <row r="350" spans="1:39" ht="15" x14ac:dyDescent="0.25">
      <c r="A350" t="s">
        <v>524</v>
      </c>
      <c r="B350">
        <v>1054703.75</v>
      </c>
      <c r="C350">
        <v>0.47126593315948573</v>
      </c>
      <c r="D350">
        <v>1115610.05</v>
      </c>
      <c r="E350">
        <v>5.9959844062746391E-3</v>
      </c>
      <c r="F350">
        <v>0.67559492189422432</v>
      </c>
      <c r="G350">
        <v>34.235294117647058</v>
      </c>
      <c r="H350">
        <v>33.603000000000002</v>
      </c>
      <c r="I350">
        <v>0</v>
      </c>
      <c r="J350">
        <v>47.646999999999991</v>
      </c>
      <c r="K350">
        <v>10978.071366393464</v>
      </c>
      <c r="L350">
        <v>1396.4559488499999</v>
      </c>
      <c r="M350">
        <v>1617.3061581323632</v>
      </c>
      <c r="N350">
        <v>0.29402197691099763</v>
      </c>
      <c r="O350">
        <v>0.12092407249871555</v>
      </c>
      <c r="P350">
        <v>6.2637315965486003E-3</v>
      </c>
      <c r="Q350">
        <v>9478.9678437898656</v>
      </c>
      <c r="R350">
        <v>85.326499999999982</v>
      </c>
      <c r="S350">
        <v>59757.436102500396</v>
      </c>
      <c r="T350">
        <v>13.053389040919292</v>
      </c>
      <c r="U350">
        <v>16.366028711478847</v>
      </c>
      <c r="V350">
        <v>10.503</v>
      </c>
      <c r="W350">
        <v>132.95781670475102</v>
      </c>
      <c r="X350">
        <v>0.11703193222042656</v>
      </c>
      <c r="Y350">
        <v>0.14741528065464782</v>
      </c>
      <c r="Z350">
        <v>0.27154663472474694</v>
      </c>
      <c r="AA350">
        <v>197.30393230584863</v>
      </c>
      <c r="AB350">
        <v>5.4466006832379863</v>
      </c>
      <c r="AC350">
        <v>1.2093340489336315</v>
      </c>
      <c r="AD350">
        <v>2.8841342394780902</v>
      </c>
      <c r="AE350">
        <v>1.0571517608519643</v>
      </c>
      <c r="AF350">
        <v>54.5</v>
      </c>
      <c r="AG350">
        <v>6.0080487664199003E-2</v>
      </c>
      <c r="AH350">
        <v>18.813000000000002</v>
      </c>
      <c r="AI350">
        <v>3.6576698924878803</v>
      </c>
      <c r="AJ350">
        <v>-17068.97649999999</v>
      </c>
      <c r="AK350">
        <v>0.42617467966445166</v>
      </c>
      <c r="AL350">
        <v>15330393.066499999</v>
      </c>
      <c r="AM350">
        <v>1396.4559488499999</v>
      </c>
    </row>
    <row r="351" spans="1:39" ht="15" x14ac:dyDescent="0.25">
      <c r="A351" t="s">
        <v>525</v>
      </c>
      <c r="B351">
        <v>738648.65</v>
      </c>
      <c r="C351">
        <v>0.49165525934100546</v>
      </c>
      <c r="D351">
        <v>721360.1</v>
      </c>
      <c r="E351">
        <v>3.630973663925095E-3</v>
      </c>
      <c r="F351">
        <v>0.62325992899791671</v>
      </c>
      <c r="G351">
        <v>20.85</v>
      </c>
      <c r="H351">
        <v>9.4239999999999977</v>
      </c>
      <c r="I351">
        <v>0</v>
      </c>
      <c r="J351">
        <v>34.097999999999999</v>
      </c>
      <c r="K351">
        <v>10523.178996204619</v>
      </c>
      <c r="L351">
        <v>533.96612349999998</v>
      </c>
      <c r="M351">
        <v>613.93480422777156</v>
      </c>
      <c r="N351">
        <v>0.30229639006302989</v>
      </c>
      <c r="O351">
        <v>0.12073333993069318</v>
      </c>
      <c r="P351">
        <v>3.9659885839180955E-3</v>
      </c>
      <c r="Q351">
        <v>9152.4719836787881</v>
      </c>
      <c r="R351">
        <v>39.524000000000001</v>
      </c>
      <c r="S351">
        <v>48314.011809280433</v>
      </c>
      <c r="T351">
        <v>12.960479708531524</v>
      </c>
      <c r="U351">
        <v>13.509921149175183</v>
      </c>
      <c r="V351">
        <v>6.367</v>
      </c>
      <c r="W351">
        <v>83.864633814983492</v>
      </c>
      <c r="X351">
        <v>0.11881381967602431</v>
      </c>
      <c r="Y351">
        <v>0.14178867133395792</v>
      </c>
      <c r="Z351">
        <v>0.27280284377358455</v>
      </c>
      <c r="AA351">
        <v>208.72466453389157</v>
      </c>
      <c r="AB351">
        <v>5.4833257127065584</v>
      </c>
      <c r="AC351">
        <v>1.3107180541560981</v>
      </c>
      <c r="AD351">
        <v>2.3214964392711117</v>
      </c>
      <c r="AE351">
        <v>1.2533519064469965</v>
      </c>
      <c r="AF351">
        <v>57.05</v>
      </c>
      <c r="AG351">
        <v>2.4985023256338435E-2</v>
      </c>
      <c r="AH351">
        <v>4.6915000000000004</v>
      </c>
      <c r="AI351">
        <v>1.976856530845968</v>
      </c>
      <c r="AJ351">
        <v>3953.4799999999814</v>
      </c>
      <c r="AK351">
        <v>0.55874279114679126</v>
      </c>
      <c r="AL351">
        <v>5619021.0954999998</v>
      </c>
      <c r="AM351">
        <v>533.96612349999998</v>
      </c>
    </row>
    <row r="352" spans="1:39" ht="15" x14ac:dyDescent="0.25">
      <c r="A352" t="s">
        <v>526</v>
      </c>
      <c r="B352">
        <v>775706.8</v>
      </c>
      <c r="C352">
        <v>0.49471889501389704</v>
      </c>
      <c r="D352">
        <v>771658</v>
      </c>
      <c r="E352">
        <v>1.3829734137160627E-3</v>
      </c>
      <c r="F352">
        <v>0.62173959795830969</v>
      </c>
      <c r="G352">
        <v>18.157894736842106</v>
      </c>
      <c r="H352">
        <v>15</v>
      </c>
      <c r="I352">
        <v>0</v>
      </c>
      <c r="J352">
        <v>44.612500000000026</v>
      </c>
      <c r="K352">
        <v>10315.933438870572</v>
      </c>
      <c r="L352">
        <v>653.36921675000008</v>
      </c>
      <c r="M352">
        <v>769.48634643903392</v>
      </c>
      <c r="N352">
        <v>0.3647827317080285</v>
      </c>
      <c r="O352">
        <v>0.1399418363399656</v>
      </c>
      <c r="P352">
        <v>3.5522384442058276E-3</v>
      </c>
      <c r="Q352">
        <v>8759.2370965272439</v>
      </c>
      <c r="R352">
        <v>45.186500000000002</v>
      </c>
      <c r="S352">
        <v>48869.551658127966</v>
      </c>
      <c r="T352">
        <v>13.448707025328359</v>
      </c>
      <c r="U352">
        <v>14.459389790092169</v>
      </c>
      <c r="V352">
        <v>6.7885000000000009</v>
      </c>
      <c r="W352">
        <v>96.246478124769808</v>
      </c>
      <c r="X352">
        <v>0.11551549809357388</v>
      </c>
      <c r="Y352">
        <v>0.1580296587472742</v>
      </c>
      <c r="Z352">
        <v>0.27949374250805464</v>
      </c>
      <c r="AA352">
        <v>211.14768872373571</v>
      </c>
      <c r="AB352">
        <v>5.6478078776491873</v>
      </c>
      <c r="AC352">
        <v>1.3187793804464278</v>
      </c>
      <c r="AD352">
        <v>2.2933751288441218</v>
      </c>
      <c r="AE352">
        <v>1.3385780096961679</v>
      </c>
      <c r="AF352">
        <v>73.263157894736835</v>
      </c>
      <c r="AG352">
        <v>1.0870460797157403E-2</v>
      </c>
      <c r="AH352">
        <v>5.6400000000000015</v>
      </c>
      <c r="AI352">
        <v>2.2799793161216271</v>
      </c>
      <c r="AJ352">
        <v>-475.92700000002515</v>
      </c>
      <c r="AK352">
        <v>0.56368715251893342</v>
      </c>
      <c r="AL352">
        <v>6740113.3509999989</v>
      </c>
      <c r="AM352">
        <v>653.36921675000008</v>
      </c>
    </row>
    <row r="353" spans="1:39" ht="15" x14ac:dyDescent="0.25">
      <c r="A353" t="s">
        <v>527</v>
      </c>
      <c r="B353">
        <v>760300.35</v>
      </c>
      <c r="C353">
        <v>0.48152069072735604</v>
      </c>
      <c r="D353">
        <v>786209.85</v>
      </c>
      <c r="E353">
        <v>1.6753323430929888E-3</v>
      </c>
      <c r="F353">
        <v>0.62302099250257215</v>
      </c>
      <c r="G353">
        <v>22.894736842105264</v>
      </c>
      <c r="H353">
        <v>15.871000000000004</v>
      </c>
      <c r="I353">
        <v>0</v>
      </c>
      <c r="J353">
        <v>35.471500000000006</v>
      </c>
      <c r="K353">
        <v>10372.273346557984</v>
      </c>
      <c r="L353">
        <v>659.45054559999994</v>
      </c>
      <c r="M353">
        <v>784.00477090075492</v>
      </c>
      <c r="N353">
        <v>0.40479983659293228</v>
      </c>
      <c r="O353">
        <v>0.14159875706075994</v>
      </c>
      <c r="P353">
        <v>1.2223699038213371E-3</v>
      </c>
      <c r="Q353">
        <v>8724.4383852937772</v>
      </c>
      <c r="R353">
        <v>45.133000000000003</v>
      </c>
      <c r="S353">
        <v>49048.641215961696</v>
      </c>
      <c r="T353">
        <v>14.325438149469344</v>
      </c>
      <c r="U353">
        <v>14.611272142334871</v>
      </c>
      <c r="V353">
        <v>6.5614999999999997</v>
      </c>
      <c r="W353">
        <v>100.50301693210393</v>
      </c>
      <c r="X353">
        <v>0.11737410861679973</v>
      </c>
      <c r="Y353">
        <v>0.15782209393697075</v>
      </c>
      <c r="Z353">
        <v>0.28177770364283</v>
      </c>
      <c r="AA353">
        <v>216.49728088419678</v>
      </c>
      <c r="AB353">
        <v>5.4089263899614233</v>
      </c>
      <c r="AC353">
        <v>1.334461359851649</v>
      </c>
      <c r="AD353">
        <v>2.30222149027189</v>
      </c>
      <c r="AE353">
        <v>1.3828733016714427</v>
      </c>
      <c r="AF353">
        <v>87.315789473684205</v>
      </c>
      <c r="AG353">
        <v>2.1088350278121993E-2</v>
      </c>
      <c r="AH353">
        <v>4.4036842105263156</v>
      </c>
      <c r="AI353">
        <v>2.5761778106363931</v>
      </c>
      <c r="AJ353">
        <v>-498.47950000001583</v>
      </c>
      <c r="AK353">
        <v>0.58343015393713149</v>
      </c>
      <c r="AL353">
        <v>6840001.3174999999</v>
      </c>
      <c r="AM353">
        <v>659.45054559999994</v>
      </c>
    </row>
    <row r="354" spans="1:39" ht="15" x14ac:dyDescent="0.25">
      <c r="A354" t="s">
        <v>528</v>
      </c>
      <c r="B354">
        <v>1030868.05</v>
      </c>
      <c r="C354">
        <v>0.41081988349501891</v>
      </c>
      <c r="D354">
        <v>1015789.5</v>
      </c>
      <c r="E354">
        <v>1.5878049152891838E-3</v>
      </c>
      <c r="F354">
        <v>0.64891520573109673</v>
      </c>
      <c r="G354">
        <v>25</v>
      </c>
      <c r="H354">
        <v>21.431999999999999</v>
      </c>
      <c r="I354">
        <v>0</v>
      </c>
      <c r="J354">
        <v>40.668000000000006</v>
      </c>
      <c r="K354">
        <v>9985.6761670749966</v>
      </c>
      <c r="L354">
        <v>948.43611840000017</v>
      </c>
      <c r="M354">
        <v>1119.247311974372</v>
      </c>
      <c r="N354">
        <v>0.38134606219990186</v>
      </c>
      <c r="O354">
        <v>0.13859908005376106</v>
      </c>
      <c r="P354">
        <v>1.6331001845574589E-3</v>
      </c>
      <c r="Q354">
        <v>8461.7365993878375</v>
      </c>
      <c r="R354">
        <v>62.315999999999995</v>
      </c>
      <c r="S354">
        <v>51332.660974147882</v>
      </c>
      <c r="T354">
        <v>12.518454329546183</v>
      </c>
      <c r="U354">
        <v>15.21978494126709</v>
      </c>
      <c r="V354">
        <v>8.8285</v>
      </c>
      <c r="W354">
        <v>107.428908466897</v>
      </c>
      <c r="X354">
        <v>0.11662891234111993</v>
      </c>
      <c r="Y354">
        <v>0.16205711631651454</v>
      </c>
      <c r="Z354">
        <v>0.2839057940232384</v>
      </c>
      <c r="AA354">
        <v>186.24174741255823</v>
      </c>
      <c r="AB354">
        <v>5.6935740897788945</v>
      </c>
      <c r="AC354">
        <v>1.3985567973894693</v>
      </c>
      <c r="AD354">
        <v>2.6188006769762415</v>
      </c>
      <c r="AE354">
        <v>1.378171507964161</v>
      </c>
      <c r="AF354">
        <v>98.21052631578948</v>
      </c>
      <c r="AG354">
        <v>1.4449632051794692E-2</v>
      </c>
      <c r="AH354">
        <v>5.446315789473684</v>
      </c>
      <c r="AI354">
        <v>2.7139681508531619</v>
      </c>
      <c r="AJ354">
        <v>11307.147499999963</v>
      </c>
      <c r="AK354">
        <v>0.52663975672846597</v>
      </c>
      <c r="AL354">
        <v>9470775.943500001</v>
      </c>
      <c r="AM354">
        <v>948.43611840000017</v>
      </c>
    </row>
    <row r="355" spans="1:39" ht="15" x14ac:dyDescent="0.25">
      <c r="A355" t="s">
        <v>529</v>
      </c>
      <c r="B355">
        <v>977392.84210526315</v>
      </c>
      <c r="C355">
        <v>0.43134679034681495</v>
      </c>
      <c r="D355">
        <v>947270.89473684214</v>
      </c>
      <c r="E355">
        <v>3.6875684711411864E-3</v>
      </c>
      <c r="F355">
        <v>0.60756368397920568</v>
      </c>
      <c r="G355">
        <v>22.894736842105264</v>
      </c>
      <c r="H355">
        <v>21.484499999999997</v>
      </c>
      <c r="I355">
        <v>0</v>
      </c>
      <c r="J355">
        <v>4.8645000000000067</v>
      </c>
      <c r="K355">
        <v>10924.657785568514</v>
      </c>
      <c r="L355">
        <v>684.26533834999987</v>
      </c>
      <c r="M355">
        <v>831.86144086180082</v>
      </c>
      <c r="N355">
        <v>0.49287438877620593</v>
      </c>
      <c r="O355">
        <v>0.15089431294149083</v>
      </c>
      <c r="P355">
        <v>5.3688607972729114E-3</v>
      </c>
      <c r="Q355">
        <v>8986.3098453699095</v>
      </c>
      <c r="R355">
        <v>50.523499999999999</v>
      </c>
      <c r="S355">
        <v>46676.105945748022</v>
      </c>
      <c r="T355">
        <v>12.370481063267588</v>
      </c>
      <c r="U355">
        <v>13.543506256494503</v>
      </c>
      <c r="V355">
        <v>6.769499999999999</v>
      </c>
      <c r="W355">
        <v>101.08063200384075</v>
      </c>
      <c r="X355">
        <v>0.11445747105627618</v>
      </c>
      <c r="Y355">
        <v>0.17160780791043251</v>
      </c>
      <c r="Z355">
        <v>0.2911606106808084</v>
      </c>
      <c r="AA355">
        <v>213.27063029656966</v>
      </c>
      <c r="AB355">
        <v>5.7345447076309304</v>
      </c>
      <c r="AC355">
        <v>1.4185762575745016</v>
      </c>
      <c r="AD355">
        <v>2.4328382306485756</v>
      </c>
      <c r="AE355">
        <v>1.4442228892223725</v>
      </c>
      <c r="AF355">
        <v>86.15789473684211</v>
      </c>
      <c r="AG355">
        <v>1.1891748063040389E-2</v>
      </c>
      <c r="AH355">
        <v>5.1968421052631584</v>
      </c>
      <c r="AI355">
        <v>2.2527239309282541</v>
      </c>
      <c r="AJ355">
        <v>-13275.970000000088</v>
      </c>
      <c r="AK355">
        <v>0.59545695612473892</v>
      </c>
      <c r="AL355">
        <v>7475364.6560000004</v>
      </c>
      <c r="AM355">
        <v>684.26533834999987</v>
      </c>
    </row>
    <row r="356" spans="1:39" ht="15" x14ac:dyDescent="0.25">
      <c r="A356" t="s">
        <v>530</v>
      </c>
      <c r="B356">
        <v>923367.65</v>
      </c>
      <c r="C356">
        <v>0.33207908625498794</v>
      </c>
      <c r="D356">
        <v>885896.15</v>
      </c>
      <c r="E356">
        <v>5.8911728605546198E-3</v>
      </c>
      <c r="F356">
        <v>0.62222871978115935</v>
      </c>
      <c r="G356">
        <v>25.263157894736842</v>
      </c>
      <c r="H356">
        <v>21.487500000000001</v>
      </c>
      <c r="I356">
        <v>0</v>
      </c>
      <c r="J356">
        <v>24.993500000000012</v>
      </c>
      <c r="K356">
        <v>10434.118862668674</v>
      </c>
      <c r="L356">
        <v>740.79844059999994</v>
      </c>
      <c r="M356">
        <v>887.66434158441007</v>
      </c>
      <c r="N356">
        <v>0.42235440600629159</v>
      </c>
      <c r="O356">
        <v>0.14646468877839591</v>
      </c>
      <c r="P356">
        <v>4.6292740535771584E-4</v>
      </c>
      <c r="Q356">
        <v>8707.7723193243492</v>
      </c>
      <c r="R356">
        <v>48.50500000000001</v>
      </c>
      <c r="S356">
        <v>49799.69763941862</v>
      </c>
      <c r="T356">
        <v>13.62436862179157</v>
      </c>
      <c r="U356">
        <v>15.272620154623237</v>
      </c>
      <c r="V356">
        <v>6.7574999999999985</v>
      </c>
      <c r="W356">
        <v>109.62611033666298</v>
      </c>
      <c r="X356">
        <v>0.11648174398702514</v>
      </c>
      <c r="Y356">
        <v>0.17309914403906168</v>
      </c>
      <c r="Z356">
        <v>0.29483877315691098</v>
      </c>
      <c r="AA356">
        <v>211.89063231945468</v>
      </c>
      <c r="AB356">
        <v>5.316638957241353</v>
      </c>
      <c r="AC356">
        <v>1.2544191389022938</v>
      </c>
      <c r="AD356">
        <v>2.4302581636732268</v>
      </c>
      <c r="AE356">
        <v>1.2489346352454025</v>
      </c>
      <c r="AF356">
        <v>78.900000000000006</v>
      </c>
      <c r="AG356">
        <v>1.2640246245124937E-2</v>
      </c>
      <c r="AH356">
        <v>8.0549999999999997</v>
      </c>
      <c r="AI356">
        <v>2.2921359564371055</v>
      </c>
      <c r="AJ356">
        <v>-4768.7490000000107</v>
      </c>
      <c r="AK356">
        <v>0.51780129096682237</v>
      </c>
      <c r="AL356">
        <v>7729578.9824999999</v>
      </c>
      <c r="AM356">
        <v>740.79844059999994</v>
      </c>
    </row>
    <row r="357" spans="1:39" ht="15" x14ac:dyDescent="0.25">
      <c r="A357" t="s">
        <v>531</v>
      </c>
      <c r="B357">
        <v>690079.9</v>
      </c>
      <c r="C357">
        <v>0.42139665212513161</v>
      </c>
      <c r="D357">
        <v>663326.6</v>
      </c>
      <c r="E357">
        <v>5.800280274869527E-3</v>
      </c>
      <c r="F357">
        <v>0.65835217423957693</v>
      </c>
      <c r="G357">
        <v>22.75</v>
      </c>
      <c r="H357">
        <v>12.886000000000001</v>
      </c>
      <c r="I357">
        <v>0</v>
      </c>
      <c r="J357">
        <v>46.51100000000001</v>
      </c>
      <c r="K357">
        <v>10389.107104529692</v>
      </c>
      <c r="L357">
        <v>712.99025325000002</v>
      </c>
      <c r="M357">
        <v>826.46791567450657</v>
      </c>
      <c r="N357">
        <v>0.32231750245177698</v>
      </c>
      <c r="O357">
        <v>0.12840424961307137</v>
      </c>
      <c r="P357">
        <v>3.3691505445554971E-3</v>
      </c>
      <c r="Q357">
        <v>8962.6372240411092</v>
      </c>
      <c r="R357">
        <v>49.442999999999998</v>
      </c>
      <c r="S357">
        <v>50894.013384098864</v>
      </c>
      <c r="T357">
        <v>11.515280221669396</v>
      </c>
      <c r="U357">
        <v>14.420448865360115</v>
      </c>
      <c r="V357">
        <v>7.2759999999999989</v>
      </c>
      <c r="W357">
        <v>97.992063393348005</v>
      </c>
      <c r="X357">
        <v>0.11964314544171437</v>
      </c>
      <c r="Y357">
        <v>0.14561348138861843</v>
      </c>
      <c r="Z357">
        <v>0.27511006493728163</v>
      </c>
      <c r="AA357">
        <v>194.54718962527414</v>
      </c>
      <c r="AB357">
        <v>5.4566843438030004</v>
      </c>
      <c r="AC357">
        <v>1.3935996186294812</v>
      </c>
      <c r="AD357">
        <v>2.5342567113821794</v>
      </c>
      <c r="AE357">
        <v>1.225934340294446</v>
      </c>
      <c r="AF357">
        <v>75.099999999999994</v>
      </c>
      <c r="AG357">
        <v>2.6238955952654179E-2</v>
      </c>
      <c r="AH357">
        <v>5.5495000000000001</v>
      </c>
      <c r="AI357">
        <v>2.1195923678080102</v>
      </c>
      <c r="AJ357">
        <v>12394.685999999987</v>
      </c>
      <c r="AK357">
        <v>0.54681283572262096</v>
      </c>
      <c r="AL357">
        <v>7407332.1055000005</v>
      </c>
      <c r="AM357">
        <v>712.99025325000002</v>
      </c>
    </row>
    <row r="358" spans="1:39" ht="15" x14ac:dyDescent="0.25">
      <c r="A358" t="s">
        <v>532</v>
      </c>
      <c r="B358">
        <v>741191.4</v>
      </c>
      <c r="C358">
        <v>0.31782391100582963</v>
      </c>
      <c r="D358">
        <v>705587.4</v>
      </c>
      <c r="E358">
        <v>2.9105404369931644E-3</v>
      </c>
      <c r="F358">
        <v>0.67723009885506436</v>
      </c>
      <c r="G358">
        <v>35.4</v>
      </c>
      <c r="H358">
        <v>30.488</v>
      </c>
      <c r="I358">
        <v>0</v>
      </c>
      <c r="J358">
        <v>31.021500000000003</v>
      </c>
      <c r="K358">
        <v>10027.603913243483</v>
      </c>
      <c r="L358">
        <v>1074.1175078499998</v>
      </c>
      <c r="M358">
        <v>1262.0616765131617</v>
      </c>
      <c r="N358">
        <v>0.36662394749364197</v>
      </c>
      <c r="O358">
        <v>0.13592682935803052</v>
      </c>
      <c r="P358">
        <v>1.7308708185209379E-3</v>
      </c>
      <c r="Q358">
        <v>8534.3094758710668</v>
      </c>
      <c r="R358">
        <v>68.667999999999992</v>
      </c>
      <c r="S358">
        <v>51553.621734505155</v>
      </c>
      <c r="T358">
        <v>11.918215180287762</v>
      </c>
      <c r="U358">
        <v>15.642184246665117</v>
      </c>
      <c r="V358">
        <v>9.4559999999999995</v>
      </c>
      <c r="W358">
        <v>113.5911070061337</v>
      </c>
      <c r="X358">
        <v>0.12194775181735472</v>
      </c>
      <c r="Y358">
        <v>0.16497547416703698</v>
      </c>
      <c r="Z358">
        <v>0.29214896029581394</v>
      </c>
      <c r="AA358">
        <v>169.7735570524431</v>
      </c>
      <c r="AB358">
        <v>6.0177275423037528</v>
      </c>
      <c r="AC358">
        <v>1.5055259786106077</v>
      </c>
      <c r="AD358">
        <v>2.8358500576479893</v>
      </c>
      <c r="AE358">
        <v>1.2924588782649586</v>
      </c>
      <c r="AF358">
        <v>92.3</v>
      </c>
      <c r="AG358">
        <v>3.4649942563852829E-2</v>
      </c>
      <c r="AH358">
        <v>7.0590000000000002</v>
      </c>
      <c r="AI358">
        <v>2.4357443175722451</v>
      </c>
      <c r="AJ358">
        <v>-1805.4935000000405</v>
      </c>
      <c r="AK358">
        <v>0.52301566045810133</v>
      </c>
      <c r="AL358">
        <v>10770824.925000001</v>
      </c>
      <c r="AM358">
        <v>1074.1175078499998</v>
      </c>
    </row>
    <row r="359" spans="1:39" ht="15" x14ac:dyDescent="0.25">
      <c r="A359" t="s">
        <v>533</v>
      </c>
      <c r="B359">
        <v>585135.1</v>
      </c>
      <c r="C359">
        <v>0.39716102148859461</v>
      </c>
      <c r="D359">
        <v>551128.75</v>
      </c>
      <c r="E359">
        <v>4.4151280384398094E-3</v>
      </c>
      <c r="F359">
        <v>0.66807451525633454</v>
      </c>
      <c r="G359">
        <v>21</v>
      </c>
      <c r="H359">
        <v>19.324000000000002</v>
      </c>
      <c r="I359">
        <v>0</v>
      </c>
      <c r="J359">
        <v>21.965500000000013</v>
      </c>
      <c r="K359">
        <v>10497.409985353006</v>
      </c>
      <c r="L359">
        <v>854.33141374999991</v>
      </c>
      <c r="M359">
        <v>1009.2210533780657</v>
      </c>
      <c r="N359">
        <v>0.37549767506720105</v>
      </c>
      <c r="O359">
        <v>0.14165127396967384</v>
      </c>
      <c r="P359">
        <v>3.9062129125648107E-3</v>
      </c>
      <c r="Q359">
        <v>8886.3258286986857</v>
      </c>
      <c r="R359">
        <v>58.698500000000003</v>
      </c>
      <c r="S359">
        <v>51924.378212390431</v>
      </c>
      <c r="T359">
        <v>12.361474313653671</v>
      </c>
      <c r="U359">
        <v>14.55456977179996</v>
      </c>
      <c r="V359">
        <v>9.2309999999999999</v>
      </c>
      <c r="W359">
        <v>92.55025606651499</v>
      </c>
      <c r="X359">
        <v>0.12079762791751375</v>
      </c>
      <c r="Y359">
        <v>0.16072512226664828</v>
      </c>
      <c r="Z359">
        <v>0.2866106231157261</v>
      </c>
      <c r="AA359">
        <v>181.33735633105766</v>
      </c>
      <c r="AB359">
        <v>5.7252507419853327</v>
      </c>
      <c r="AC359">
        <v>1.4651212447279995</v>
      </c>
      <c r="AD359">
        <v>2.560563347280119</v>
      </c>
      <c r="AE359">
        <v>1.3217654277364814</v>
      </c>
      <c r="AF359">
        <v>88.2</v>
      </c>
      <c r="AG359">
        <v>3.4029498475595783E-2</v>
      </c>
      <c r="AH359">
        <v>5.3450000000000006</v>
      </c>
      <c r="AI359">
        <v>1.8976473615336367</v>
      </c>
      <c r="AJ359">
        <v>7116.2660000000033</v>
      </c>
      <c r="AK359">
        <v>0.57252372103822802</v>
      </c>
      <c r="AL359">
        <v>8968267.1135000009</v>
      </c>
      <c r="AM359">
        <v>854.33141374999991</v>
      </c>
    </row>
    <row r="360" spans="1:39" ht="15" x14ac:dyDescent="0.25">
      <c r="A360" t="s">
        <v>534</v>
      </c>
      <c r="B360">
        <v>941274.26315789472</v>
      </c>
      <c r="C360">
        <v>0.39042088080157583</v>
      </c>
      <c r="D360">
        <v>914290.26315789472</v>
      </c>
      <c r="E360">
        <v>2.9603246952152602E-3</v>
      </c>
      <c r="F360">
        <v>0.62749364940540275</v>
      </c>
      <c r="G360">
        <v>29.315789473684209</v>
      </c>
      <c r="H360">
        <v>29.798500000000001</v>
      </c>
      <c r="I360">
        <v>0</v>
      </c>
      <c r="J360">
        <v>15.49550000000005</v>
      </c>
      <c r="K360">
        <v>10453.317193031924</v>
      </c>
      <c r="L360">
        <v>894.48598075000007</v>
      </c>
      <c r="M360">
        <v>1079.584251377667</v>
      </c>
      <c r="N360">
        <v>0.4723770242835077</v>
      </c>
      <c r="O360">
        <v>0.14349863559893475</v>
      </c>
      <c r="P360">
        <v>7.7170164189853895E-4</v>
      </c>
      <c r="Q360">
        <v>8661.0615795552203</v>
      </c>
      <c r="R360">
        <v>59.378999999999998</v>
      </c>
      <c r="S360">
        <v>49311.38347336599</v>
      </c>
      <c r="T360">
        <v>12.35537816399737</v>
      </c>
      <c r="U360">
        <v>15.064012205493524</v>
      </c>
      <c r="V360">
        <v>7.8275000000000006</v>
      </c>
      <c r="W360">
        <v>114.27479792398594</v>
      </c>
      <c r="X360">
        <v>0.11240669639289799</v>
      </c>
      <c r="Y360">
        <v>0.17614171990747085</v>
      </c>
      <c r="Z360">
        <v>0.29488745863500987</v>
      </c>
      <c r="AA360">
        <v>192.36869409146408</v>
      </c>
      <c r="AB360">
        <v>6.5221252726343932</v>
      </c>
      <c r="AC360">
        <v>1.5876771171916726</v>
      </c>
      <c r="AD360">
        <v>2.9473549829111341</v>
      </c>
      <c r="AE360">
        <v>1.4449816032080491</v>
      </c>
      <c r="AF360">
        <v>98.315789473684205</v>
      </c>
      <c r="AG360">
        <v>1.942728122460663E-2</v>
      </c>
      <c r="AH360">
        <v>6.2421052631578942</v>
      </c>
      <c r="AI360">
        <v>2.4459111947574357</v>
      </c>
      <c r="AJ360">
        <v>-3738.8209999999963</v>
      </c>
      <c r="AK360">
        <v>0.56891643774124934</v>
      </c>
      <c r="AL360">
        <v>9350345.681499999</v>
      </c>
      <c r="AM360">
        <v>894.48598075000007</v>
      </c>
    </row>
    <row r="361" spans="1:39" ht="15" x14ac:dyDescent="0.25">
      <c r="A361" t="s">
        <v>535</v>
      </c>
      <c r="B361">
        <v>963262.4</v>
      </c>
      <c r="C361">
        <v>0.39342008448674642</v>
      </c>
      <c r="D361">
        <v>892876.15</v>
      </c>
      <c r="E361">
        <v>1.5569481265822198E-3</v>
      </c>
      <c r="F361">
        <v>0.65588226439468877</v>
      </c>
      <c r="G361">
        <v>28.736842105263158</v>
      </c>
      <c r="H361">
        <v>25.750999999999998</v>
      </c>
      <c r="I361">
        <v>0</v>
      </c>
      <c r="J361">
        <v>44.456999999999994</v>
      </c>
      <c r="K361">
        <v>9803.0880030095559</v>
      </c>
      <c r="L361">
        <v>1052.0644636499999</v>
      </c>
      <c r="M361">
        <v>1244.0402619209151</v>
      </c>
      <c r="N361">
        <v>0.37762814578077963</v>
      </c>
      <c r="O361">
        <v>0.1336112822994884</v>
      </c>
      <c r="P361">
        <v>1.1514909892470445E-3</v>
      </c>
      <c r="Q361">
        <v>8290.31088276437</v>
      </c>
      <c r="R361">
        <v>68.475999999999999</v>
      </c>
      <c r="S361">
        <v>50907.529795329756</v>
      </c>
      <c r="T361">
        <v>13.040335299959111</v>
      </c>
      <c r="U361">
        <v>15.363988311963318</v>
      </c>
      <c r="V361">
        <v>9.4890000000000008</v>
      </c>
      <c r="W361">
        <v>110.87200586468543</v>
      </c>
      <c r="X361">
        <v>0.11568322465374023</v>
      </c>
      <c r="Y361">
        <v>0.16312916498171395</v>
      </c>
      <c r="Z361">
        <v>0.28433990437057133</v>
      </c>
      <c r="AA361">
        <v>188.02436241759469</v>
      </c>
      <c r="AB361">
        <v>5.7195746807287149</v>
      </c>
      <c r="AC361">
        <v>1.4409051595250586</v>
      </c>
      <c r="AD361">
        <v>2.547638533721746</v>
      </c>
      <c r="AE361">
        <v>1.3453599093476627</v>
      </c>
      <c r="AF361">
        <v>90.94736842105263</v>
      </c>
      <c r="AG361">
        <v>1.8536150737338299E-2</v>
      </c>
      <c r="AH361">
        <v>7.3552631578947372</v>
      </c>
      <c r="AI361">
        <v>2.9791816329841132</v>
      </c>
      <c r="AJ361">
        <v>11101.794999999984</v>
      </c>
      <c r="AK361">
        <v>0.52373480600812783</v>
      </c>
      <c r="AL361">
        <v>10313480.522</v>
      </c>
      <c r="AM361">
        <v>1052.0644636499999</v>
      </c>
    </row>
    <row r="362" spans="1:39" ht="15" x14ac:dyDescent="0.25">
      <c r="A362" t="s">
        <v>536</v>
      </c>
      <c r="B362">
        <v>825876.85</v>
      </c>
      <c r="C362">
        <v>0.35890367852075661</v>
      </c>
      <c r="D362">
        <v>787464.1</v>
      </c>
      <c r="E362">
        <v>2.7382422564211167E-3</v>
      </c>
      <c r="F362">
        <v>0.67067888529779973</v>
      </c>
      <c r="G362">
        <v>29.05263157894737</v>
      </c>
      <c r="H362">
        <v>30.656500000000001</v>
      </c>
      <c r="I362">
        <v>0</v>
      </c>
      <c r="J362">
        <v>74.504500000000007</v>
      </c>
      <c r="K362">
        <v>9783.515672136431</v>
      </c>
      <c r="L362">
        <v>1171.0625752999999</v>
      </c>
      <c r="M362">
        <v>1393.382020249132</v>
      </c>
      <c r="N362">
        <v>0.40736009258753048</v>
      </c>
      <c r="O362">
        <v>0.13322135318860617</v>
      </c>
      <c r="P362">
        <v>2.0686177247013593E-3</v>
      </c>
      <c r="Q362">
        <v>8222.5182268761491</v>
      </c>
      <c r="R362">
        <v>72.585999999999999</v>
      </c>
      <c r="S362">
        <v>51610.893409197364</v>
      </c>
      <c r="T362">
        <v>12.791034083707604</v>
      </c>
      <c r="U362">
        <v>16.133449636293502</v>
      </c>
      <c r="V362">
        <v>10.02</v>
      </c>
      <c r="W362">
        <v>116.87251250499001</v>
      </c>
      <c r="X362">
        <v>0.11534457074189082</v>
      </c>
      <c r="Y362">
        <v>0.16451717438963953</v>
      </c>
      <c r="Z362">
        <v>0.28577306873016278</v>
      </c>
      <c r="AA362">
        <v>181.48957577741149</v>
      </c>
      <c r="AB362">
        <v>6.0974412010408603</v>
      </c>
      <c r="AC362">
        <v>1.5283744821162943</v>
      </c>
      <c r="AD362">
        <v>2.7031481730241493</v>
      </c>
      <c r="AE362">
        <v>1.3170853834122542</v>
      </c>
      <c r="AF362">
        <v>87.15789473684211</v>
      </c>
      <c r="AG362">
        <v>1.2175353054611329E-2</v>
      </c>
      <c r="AH362">
        <v>9.0736842105263165</v>
      </c>
      <c r="AI362">
        <v>2.7613488623872096</v>
      </c>
      <c r="AJ362">
        <v>1246.4489999999059</v>
      </c>
      <c r="AK362">
        <v>0.52330489480528941</v>
      </c>
      <c r="AL362">
        <v>11457109.058499999</v>
      </c>
      <c r="AM362">
        <v>1171.0625752999999</v>
      </c>
    </row>
    <row r="363" spans="1:39" ht="15" x14ac:dyDescent="0.25">
      <c r="A363" t="s">
        <v>537</v>
      </c>
      <c r="B363">
        <v>882370.65</v>
      </c>
      <c r="C363">
        <v>0.2696227430632836</v>
      </c>
      <c r="D363">
        <v>824258.95</v>
      </c>
      <c r="E363">
        <v>2.0539152577766125E-3</v>
      </c>
      <c r="F363">
        <v>0.67084922844595452</v>
      </c>
      <c r="G363">
        <v>58.85</v>
      </c>
      <c r="H363">
        <v>47.875000000000007</v>
      </c>
      <c r="I363">
        <v>0</v>
      </c>
      <c r="J363">
        <v>16.851499999999987</v>
      </c>
      <c r="K363">
        <v>10234.460285620889</v>
      </c>
      <c r="L363">
        <v>1484.3766059499999</v>
      </c>
      <c r="M363">
        <v>1749.746858799524</v>
      </c>
      <c r="N363">
        <v>0.40493568807985297</v>
      </c>
      <c r="O363">
        <v>0.1343424764312926</v>
      </c>
      <c r="P363">
        <v>6.9375945489313908E-3</v>
      </c>
      <c r="Q363">
        <v>8682.2807231229272</v>
      </c>
      <c r="R363">
        <v>95.4345</v>
      </c>
      <c r="S363">
        <v>51607.094431259145</v>
      </c>
      <c r="T363">
        <v>12.687759667625443</v>
      </c>
      <c r="U363">
        <v>15.553878376792463</v>
      </c>
      <c r="V363">
        <v>12.802000000000001</v>
      </c>
      <c r="W363">
        <v>115.94880533900952</v>
      </c>
      <c r="X363">
        <v>0.10967478410846894</v>
      </c>
      <c r="Y363">
        <v>0.17889461269176313</v>
      </c>
      <c r="Z363">
        <v>0.31020114246664887</v>
      </c>
      <c r="AA363">
        <v>178.79431603554909</v>
      </c>
      <c r="AB363">
        <v>5.4965185979100815</v>
      </c>
      <c r="AC363">
        <v>1.2378582156390721</v>
      </c>
      <c r="AD363">
        <v>2.9347840414079833</v>
      </c>
      <c r="AE363">
        <v>1.4862580355782495</v>
      </c>
      <c r="AF363">
        <v>148.5</v>
      </c>
      <c r="AG363">
        <v>1.7550184856779619E-2</v>
      </c>
      <c r="AH363">
        <v>7.2805000000000009</v>
      </c>
      <c r="AI363">
        <v>3.0886817997450517</v>
      </c>
      <c r="AJ363">
        <v>-42656.411999999895</v>
      </c>
      <c r="AK363">
        <v>0.50229990100459532</v>
      </c>
      <c r="AL363">
        <v>15191793.422499999</v>
      </c>
      <c r="AM363">
        <v>1484.3766059499999</v>
      </c>
    </row>
    <row r="364" spans="1:39" ht="15" x14ac:dyDescent="0.25">
      <c r="A364" t="s">
        <v>539</v>
      </c>
      <c r="B364">
        <v>1553787.4</v>
      </c>
      <c r="C364">
        <v>0.32505386689748156</v>
      </c>
      <c r="D364">
        <v>1538048.25</v>
      </c>
      <c r="E364">
        <v>2.2470471076243724E-3</v>
      </c>
      <c r="F364">
        <v>0.65840358661614473</v>
      </c>
      <c r="G364">
        <v>60.1</v>
      </c>
      <c r="H364">
        <v>52.56750000000001</v>
      </c>
      <c r="I364">
        <v>0</v>
      </c>
      <c r="J364">
        <v>8.2270000000000039</v>
      </c>
      <c r="K364">
        <v>9557.0202295041563</v>
      </c>
      <c r="L364">
        <v>1878.7457496499999</v>
      </c>
      <c r="M364">
        <v>2245.0823573273819</v>
      </c>
      <c r="N364">
        <v>0.43068909896442414</v>
      </c>
      <c r="O364">
        <v>0.13573668608299333</v>
      </c>
      <c r="P364">
        <v>5.3250594987979466E-3</v>
      </c>
      <c r="Q364">
        <v>7997.5734862904801</v>
      </c>
      <c r="R364">
        <v>113.503</v>
      </c>
      <c r="S364">
        <v>51240.810300168276</v>
      </c>
      <c r="T364">
        <v>13.207580416376659</v>
      </c>
      <c r="U364">
        <v>16.552388480040175</v>
      </c>
      <c r="V364">
        <v>13.218500000000001</v>
      </c>
      <c r="W364">
        <v>142.13002607330634</v>
      </c>
      <c r="X364">
        <v>0.11676129915425064</v>
      </c>
      <c r="Y364">
        <v>0.16109586182579191</v>
      </c>
      <c r="Z364">
        <v>0.29908417940050985</v>
      </c>
      <c r="AA364">
        <v>169.40208650334444</v>
      </c>
      <c r="AB364">
        <v>5.4972479639116578</v>
      </c>
      <c r="AC364">
        <v>1.3197570691827789</v>
      </c>
      <c r="AD364">
        <v>2.707176892288448</v>
      </c>
      <c r="AE364">
        <v>1.3384263409784745</v>
      </c>
      <c r="AF364">
        <v>118.4</v>
      </c>
      <c r="AG364">
        <v>6.6089735214864248E-2</v>
      </c>
      <c r="AH364">
        <v>9.8254999999999999</v>
      </c>
      <c r="AI364">
        <v>2.7573756198451109</v>
      </c>
      <c r="AJ364">
        <v>16322.837999999989</v>
      </c>
      <c r="AK364">
        <v>0.55003421545302555</v>
      </c>
      <c r="AL364">
        <v>17955211.135499999</v>
      </c>
      <c r="AM364">
        <v>1878.7457496499999</v>
      </c>
    </row>
    <row r="365" spans="1:39" ht="15" x14ac:dyDescent="0.25">
      <c r="A365" t="s">
        <v>540</v>
      </c>
      <c r="B365">
        <v>702677.1</v>
      </c>
      <c r="C365">
        <v>0.37923595764238993</v>
      </c>
      <c r="D365">
        <v>632272.75</v>
      </c>
      <c r="E365">
        <v>9.2314874136537528E-4</v>
      </c>
      <c r="F365">
        <v>0.66091122783681888</v>
      </c>
      <c r="G365">
        <v>27.4</v>
      </c>
      <c r="H365">
        <v>19.740000000000002</v>
      </c>
      <c r="I365">
        <v>0</v>
      </c>
      <c r="J365">
        <v>35.547499999999999</v>
      </c>
      <c r="K365">
        <v>10104.341186524527</v>
      </c>
      <c r="L365">
        <v>791.42787474999989</v>
      </c>
      <c r="M365">
        <v>927.57495945225742</v>
      </c>
      <c r="N365">
        <v>0.34254514264567226</v>
      </c>
      <c r="O365">
        <v>0.13752920054070913</v>
      </c>
      <c r="P365">
        <v>2.2535059819107028E-3</v>
      </c>
      <c r="Q365">
        <v>8621.2517807964814</v>
      </c>
      <c r="R365">
        <v>53.259999999999991</v>
      </c>
      <c r="S365">
        <v>51060.712465828008</v>
      </c>
      <c r="T365">
        <v>12.306609087495305</v>
      </c>
      <c r="U365">
        <v>14.859704745587685</v>
      </c>
      <c r="V365">
        <v>7.1814999999999998</v>
      </c>
      <c r="W365">
        <v>110.20370044558939</v>
      </c>
      <c r="X365">
        <v>0.12216829364497454</v>
      </c>
      <c r="Y365">
        <v>0.15878369886049054</v>
      </c>
      <c r="Z365">
        <v>0.28584688234863931</v>
      </c>
      <c r="AA365">
        <v>173.07837437905454</v>
      </c>
      <c r="AB365">
        <v>5.5945670232053741</v>
      </c>
      <c r="AC365">
        <v>1.2659492929758238</v>
      </c>
      <c r="AD365">
        <v>2.4564871087951041</v>
      </c>
      <c r="AE365">
        <v>1.300384999932803</v>
      </c>
      <c r="AF365">
        <v>69.400000000000006</v>
      </c>
      <c r="AG365">
        <v>3.38202559014322E-2</v>
      </c>
      <c r="AH365">
        <v>6.4470000000000001</v>
      </c>
      <c r="AI365">
        <v>2.133052883055274</v>
      </c>
      <c r="AJ365">
        <v>4379.5975000000326</v>
      </c>
      <c r="AK365">
        <v>0.49384790764851688</v>
      </c>
      <c r="AL365">
        <v>7996857.2709999997</v>
      </c>
      <c r="AM365">
        <v>791.42787474999989</v>
      </c>
    </row>
    <row r="366" spans="1:39" ht="15" x14ac:dyDescent="0.25">
      <c r="A366" t="s">
        <v>541</v>
      </c>
      <c r="B366">
        <v>648363.69999999995</v>
      </c>
      <c r="C366">
        <v>0.30101182555769879</v>
      </c>
      <c r="D366">
        <v>622478.9</v>
      </c>
      <c r="E366">
        <v>2.3590764525276168E-3</v>
      </c>
      <c r="F366">
        <v>0.67781195076512102</v>
      </c>
      <c r="G366">
        <v>41.55</v>
      </c>
      <c r="H366">
        <v>25.968</v>
      </c>
      <c r="I366">
        <v>0</v>
      </c>
      <c r="J366">
        <v>31.097000000000023</v>
      </c>
      <c r="K366">
        <v>9879.294406056124</v>
      </c>
      <c r="L366">
        <v>1038.44875705</v>
      </c>
      <c r="M366">
        <v>1219.5979360122205</v>
      </c>
      <c r="N366">
        <v>0.37717886331982109</v>
      </c>
      <c r="O366">
        <v>0.13015777300746686</v>
      </c>
      <c r="P366">
        <v>1.3334994534865863E-3</v>
      </c>
      <c r="Q366">
        <v>8411.9041969231439</v>
      </c>
      <c r="R366">
        <v>68.110500000000002</v>
      </c>
      <c r="S366">
        <v>52533.555417520067</v>
      </c>
      <c r="T366">
        <v>12.462102025385221</v>
      </c>
      <c r="U366">
        <v>15.246529640070184</v>
      </c>
      <c r="V366">
        <v>9.2345000000000006</v>
      </c>
      <c r="W366">
        <v>112.45316552601656</v>
      </c>
      <c r="X366">
        <v>0.12011580543203801</v>
      </c>
      <c r="Y366">
        <v>0.16213735287437536</v>
      </c>
      <c r="Z366">
        <v>0.2883675247027242</v>
      </c>
      <c r="AA366">
        <v>164.32847441097525</v>
      </c>
      <c r="AB366">
        <v>5.8728532136865228</v>
      </c>
      <c r="AC366">
        <v>1.3826100299624895</v>
      </c>
      <c r="AD366">
        <v>2.7141801628745239</v>
      </c>
      <c r="AE366">
        <v>1.2920700541450372</v>
      </c>
      <c r="AF366">
        <v>84.1</v>
      </c>
      <c r="AG366">
        <v>3.6245231466745013E-2</v>
      </c>
      <c r="AH366">
        <v>7.2170000000000005</v>
      </c>
      <c r="AI366">
        <v>2.2426129505831183</v>
      </c>
      <c r="AJ366">
        <v>11704.362499999988</v>
      </c>
      <c r="AK366">
        <v>0.51807884566366647</v>
      </c>
      <c r="AL366">
        <v>10259140.9965</v>
      </c>
      <c r="AM366">
        <v>1038.44875705</v>
      </c>
    </row>
    <row r="367" spans="1:39" ht="15" x14ac:dyDescent="0.25">
      <c r="A367" t="s">
        <v>542</v>
      </c>
      <c r="B367">
        <v>1025560.2105263158</v>
      </c>
      <c r="C367">
        <v>0.46992719820804235</v>
      </c>
      <c r="D367">
        <v>1029855.2105263158</v>
      </c>
      <c r="E367">
        <v>9.9286492962158499E-4</v>
      </c>
      <c r="F367">
        <v>0.63193123464312917</v>
      </c>
      <c r="G367">
        <v>24.263157894736842</v>
      </c>
      <c r="H367">
        <v>24.942500000000003</v>
      </c>
      <c r="I367">
        <v>0</v>
      </c>
      <c r="J367">
        <v>32.691499999999991</v>
      </c>
      <c r="K367">
        <v>10129.589287972763</v>
      </c>
      <c r="L367">
        <v>860.87991720000014</v>
      </c>
      <c r="M367">
        <v>1032.5348008769402</v>
      </c>
      <c r="N367">
        <v>0.41908021094675402</v>
      </c>
      <c r="O367">
        <v>0.14817926153382915</v>
      </c>
      <c r="P367">
        <v>2.2876410061990933E-3</v>
      </c>
      <c r="Q367">
        <v>8445.5845750610315</v>
      </c>
      <c r="R367">
        <v>57.758500000000005</v>
      </c>
      <c r="S367">
        <v>48855.449531497528</v>
      </c>
      <c r="T367">
        <v>12.734056459222451</v>
      </c>
      <c r="U367">
        <v>14.904817770544593</v>
      </c>
      <c r="V367">
        <v>7.6650000000000009</v>
      </c>
      <c r="W367">
        <v>112.31310074363992</v>
      </c>
      <c r="X367">
        <v>0.11686183136315395</v>
      </c>
      <c r="Y367">
        <v>0.16694134593410867</v>
      </c>
      <c r="Z367">
        <v>0.28896061931961797</v>
      </c>
      <c r="AA367">
        <v>197.13893495388885</v>
      </c>
      <c r="AB367">
        <v>5.8201814652329134</v>
      </c>
      <c r="AC367">
        <v>1.5150928641568016</v>
      </c>
      <c r="AD367">
        <v>2.5867477084099946</v>
      </c>
      <c r="AE367">
        <v>1.4275969345820179</v>
      </c>
      <c r="AF367">
        <v>91.5</v>
      </c>
      <c r="AG367">
        <v>1.0934587735817174E-2</v>
      </c>
      <c r="AH367">
        <v>6.3449999999999998</v>
      </c>
      <c r="AI367">
        <v>2.5673961240194925</v>
      </c>
      <c r="AJ367">
        <v>-343.70700000011129</v>
      </c>
      <c r="AK367">
        <v>0.54171640952501687</v>
      </c>
      <c r="AL367">
        <v>8720359.9875000007</v>
      </c>
      <c r="AM367">
        <v>860.87991720000014</v>
      </c>
    </row>
    <row r="368" spans="1:39" ht="15" x14ac:dyDescent="0.25">
      <c r="A368" t="s">
        <v>543</v>
      </c>
      <c r="B368">
        <v>868240.1</v>
      </c>
      <c r="C368">
        <v>0.34584224263130792</v>
      </c>
      <c r="D368">
        <v>846703</v>
      </c>
      <c r="E368">
        <v>7.7500764886287942E-4</v>
      </c>
      <c r="F368">
        <v>0.67172001908800372</v>
      </c>
      <c r="G368">
        <v>37.631578947368418</v>
      </c>
      <c r="H368">
        <v>33.260000000000005</v>
      </c>
      <c r="I368">
        <v>0</v>
      </c>
      <c r="J368">
        <v>44.290499999999966</v>
      </c>
      <c r="K368">
        <v>9994.5579152112641</v>
      </c>
      <c r="L368">
        <v>1113.55477455</v>
      </c>
      <c r="M368">
        <v>1320.2176416260252</v>
      </c>
      <c r="N368">
        <v>0.42460169805393783</v>
      </c>
      <c r="O368">
        <v>0.13171024749031277</v>
      </c>
      <c r="P368">
        <v>5.9938546828082451E-4</v>
      </c>
      <c r="Q368">
        <v>8430.0401199703301</v>
      </c>
      <c r="R368">
        <v>73.227000000000004</v>
      </c>
      <c r="S368">
        <v>49565.686515902613</v>
      </c>
      <c r="T368">
        <v>12.406625971294742</v>
      </c>
      <c r="U368">
        <v>15.206887822114801</v>
      </c>
      <c r="V368">
        <v>9.7739999999999991</v>
      </c>
      <c r="W368">
        <v>113.93030228667899</v>
      </c>
      <c r="X368">
        <v>0.114788769435368</v>
      </c>
      <c r="Y368">
        <v>0.17875842917820525</v>
      </c>
      <c r="Z368">
        <v>0.30134053389517468</v>
      </c>
      <c r="AA368">
        <v>181.34002441110536</v>
      </c>
      <c r="AB368">
        <v>6.1956638086920828</v>
      </c>
      <c r="AC368">
        <v>1.3428787356935168</v>
      </c>
      <c r="AD368">
        <v>2.7648958473902487</v>
      </c>
      <c r="AE368">
        <v>1.4623551280289371</v>
      </c>
      <c r="AF368">
        <v>104.9</v>
      </c>
      <c r="AG368">
        <v>1.2931220130385246E-2</v>
      </c>
      <c r="AH368">
        <v>7.1400000000000006</v>
      </c>
      <c r="AI368">
        <v>3.1061490493120649</v>
      </c>
      <c r="AJ368">
        <v>-5961.9180000000051</v>
      </c>
      <c r="AK368">
        <v>0.52916845136215351</v>
      </c>
      <c r="AL368">
        <v>11129487.686000001</v>
      </c>
      <c r="AM368">
        <v>1113.55477455</v>
      </c>
    </row>
    <row r="369" spans="1:39" ht="15" x14ac:dyDescent="0.25">
      <c r="A369" t="s">
        <v>544</v>
      </c>
      <c r="B369">
        <v>844103.35</v>
      </c>
      <c r="C369">
        <v>0.31780052241027978</v>
      </c>
      <c r="D369">
        <v>808884.95</v>
      </c>
      <c r="E369">
        <v>5.17071913313117E-3</v>
      </c>
      <c r="F369">
        <v>0.6488338848646773</v>
      </c>
      <c r="G369">
        <v>33.058823529411768</v>
      </c>
      <c r="H369">
        <v>35.506500000000003</v>
      </c>
      <c r="I369">
        <v>0</v>
      </c>
      <c r="J369">
        <v>14.943500000000014</v>
      </c>
      <c r="K369">
        <v>10374.694440571624</v>
      </c>
      <c r="L369">
        <v>1267.2963556</v>
      </c>
      <c r="M369">
        <v>1541.1326689550624</v>
      </c>
      <c r="N369">
        <v>0.52691858920705947</v>
      </c>
      <c r="O369">
        <v>0.14203719749890517</v>
      </c>
      <c r="P369">
        <v>8.6789076220397177E-4</v>
      </c>
      <c r="Q369">
        <v>8531.2658149766194</v>
      </c>
      <c r="R369">
        <v>81.78400000000002</v>
      </c>
      <c r="S369">
        <v>50077.642136603739</v>
      </c>
      <c r="T369">
        <v>12.102611757801036</v>
      </c>
      <c r="U369">
        <v>15.495651418370343</v>
      </c>
      <c r="V369">
        <v>9.8004999999999995</v>
      </c>
      <c r="W369">
        <v>129.30935723687568</v>
      </c>
      <c r="X369">
        <v>0.11500980582672446</v>
      </c>
      <c r="Y369">
        <v>0.18985869808206135</v>
      </c>
      <c r="Z369">
        <v>0.31110992273296495</v>
      </c>
      <c r="AA369">
        <v>171.19460577733864</v>
      </c>
      <c r="AB369">
        <v>6.5274987773922888</v>
      </c>
      <c r="AC369">
        <v>1.4650712108494739</v>
      </c>
      <c r="AD369">
        <v>3.1005489427957871</v>
      </c>
      <c r="AE369">
        <v>1.4159526911157905</v>
      </c>
      <c r="AF369">
        <v>114.05</v>
      </c>
      <c r="AG369">
        <v>6.1287862626008383E-2</v>
      </c>
      <c r="AH369">
        <v>7.8484999999999996</v>
      </c>
      <c r="AI369">
        <v>3.0310728440657795</v>
      </c>
      <c r="AJ369">
        <v>-39466.040500000003</v>
      </c>
      <c r="AK369">
        <v>0.54521536449721364</v>
      </c>
      <c r="AL369">
        <v>13147812.455</v>
      </c>
      <c r="AM369">
        <v>1267.2963556</v>
      </c>
    </row>
    <row r="370" spans="1:39" ht="15" x14ac:dyDescent="0.25">
      <c r="A370" t="s">
        <v>545</v>
      </c>
      <c r="B370">
        <v>1568942.75</v>
      </c>
      <c r="C370">
        <v>0.40433485385799345</v>
      </c>
      <c r="D370">
        <v>1606836.05</v>
      </c>
      <c r="E370">
        <v>3.6439379799538805E-3</v>
      </c>
      <c r="F370">
        <v>0.65939188481239797</v>
      </c>
      <c r="G370">
        <v>52.631578947368418</v>
      </c>
      <c r="H370">
        <v>53.701000000000001</v>
      </c>
      <c r="I370">
        <v>0</v>
      </c>
      <c r="J370">
        <v>-24.998000000000019</v>
      </c>
      <c r="K370">
        <v>10771.272911884213</v>
      </c>
      <c r="L370">
        <v>1700.64678895</v>
      </c>
      <c r="M370">
        <v>2081.1707872253637</v>
      </c>
      <c r="N370">
        <v>0.51277139816223083</v>
      </c>
      <c r="O370">
        <v>0.15401175917411539</v>
      </c>
      <c r="P370">
        <v>3.5666759784640581E-3</v>
      </c>
      <c r="Q370">
        <v>8801.8392353670843</v>
      </c>
      <c r="R370">
        <v>110.08099999999999</v>
      </c>
      <c r="S370">
        <v>51588.262846222322</v>
      </c>
      <c r="T370">
        <v>12.714274034574542</v>
      </c>
      <c r="U370">
        <v>15.449049236017116</v>
      </c>
      <c r="V370">
        <v>13.692500000000001</v>
      </c>
      <c r="W370">
        <v>124.20279634471427</v>
      </c>
      <c r="X370">
        <v>0.10987968973430136</v>
      </c>
      <c r="Y370">
        <v>0.18933430157043235</v>
      </c>
      <c r="Z370">
        <v>0.31851218792931918</v>
      </c>
      <c r="AA370">
        <v>175.57370051211657</v>
      </c>
      <c r="AB370">
        <v>6.127722222380374</v>
      </c>
      <c r="AC370">
        <v>1.236814767195761</v>
      </c>
      <c r="AD370">
        <v>3.2656610034165707</v>
      </c>
      <c r="AE370">
        <v>1.5386207279847819</v>
      </c>
      <c r="AF370">
        <v>190.95</v>
      </c>
      <c r="AG370">
        <v>1.8383392651081944E-2</v>
      </c>
      <c r="AH370">
        <v>10.241499999999998</v>
      </c>
      <c r="AI370">
        <v>3.3631773999082246</v>
      </c>
      <c r="AJ370">
        <v>-43738.049499999965</v>
      </c>
      <c r="AK370">
        <v>0.52618036282356651</v>
      </c>
      <c r="AL370">
        <v>18318130.690499999</v>
      </c>
      <c r="AM370">
        <v>1700.64678895</v>
      </c>
    </row>
    <row r="371" spans="1:39" ht="15" x14ac:dyDescent="0.25">
      <c r="A371" t="s">
        <v>546</v>
      </c>
      <c r="B371">
        <v>1368396.5</v>
      </c>
      <c r="C371">
        <v>0.38561600125277495</v>
      </c>
      <c r="D371">
        <v>1353848.8</v>
      </c>
      <c r="E371">
        <v>7.6532003775641698E-3</v>
      </c>
      <c r="F371">
        <v>0.6533326219290263</v>
      </c>
      <c r="G371">
        <v>52.3</v>
      </c>
      <c r="H371">
        <v>46.637</v>
      </c>
      <c r="I371">
        <v>0</v>
      </c>
      <c r="J371">
        <v>-17.760499999999979</v>
      </c>
      <c r="K371">
        <v>10838.819895336659</v>
      </c>
      <c r="L371">
        <v>1472.5905303</v>
      </c>
      <c r="M371">
        <v>1794.8673873726711</v>
      </c>
      <c r="N371">
        <v>0.50210223119482467</v>
      </c>
      <c r="O371">
        <v>0.15061208359449141</v>
      </c>
      <c r="P371">
        <v>1.7368242409374676E-2</v>
      </c>
      <c r="Q371">
        <v>8892.6589506224973</v>
      </c>
      <c r="R371">
        <v>98.679000000000002</v>
      </c>
      <c r="S371">
        <v>49931.948635221255</v>
      </c>
      <c r="T371">
        <v>12.483912483912484</v>
      </c>
      <c r="U371">
        <v>14.923038643480373</v>
      </c>
      <c r="V371">
        <v>11.99</v>
      </c>
      <c r="W371">
        <v>122.81822604670556</v>
      </c>
      <c r="X371">
        <v>0.11004538752479373</v>
      </c>
      <c r="Y371">
        <v>0.197556188308186</v>
      </c>
      <c r="Z371">
        <v>0.31401857479216505</v>
      </c>
      <c r="AA371">
        <v>193.30281849769142</v>
      </c>
      <c r="AB371">
        <v>5.797101582998982</v>
      </c>
      <c r="AC371">
        <v>1.2384372166535105</v>
      </c>
      <c r="AD371">
        <v>2.9770191255477223</v>
      </c>
      <c r="AE371">
        <v>1.5471185816807724</v>
      </c>
      <c r="AF371">
        <v>180.8</v>
      </c>
      <c r="AG371">
        <v>1.3985844005179476E-2</v>
      </c>
      <c r="AH371">
        <v>6.5269999999999992</v>
      </c>
      <c r="AI371">
        <v>3.2355623333371484</v>
      </c>
      <c r="AJ371">
        <v>-52506.413000000059</v>
      </c>
      <c r="AK371">
        <v>0.53798578863357371</v>
      </c>
      <c r="AL371">
        <v>15961143.5375</v>
      </c>
      <c r="AM371">
        <v>1472.5905303</v>
      </c>
    </row>
    <row r="372" spans="1:39" ht="15" x14ac:dyDescent="0.25">
      <c r="A372" t="s">
        <v>547</v>
      </c>
      <c r="B372">
        <v>1199627.6499999999</v>
      </c>
      <c r="C372">
        <v>0.30881624658671825</v>
      </c>
      <c r="D372">
        <v>1113562.6000000001</v>
      </c>
      <c r="E372">
        <v>6.3026742932973346E-3</v>
      </c>
      <c r="F372">
        <v>0.69983345634028438</v>
      </c>
      <c r="G372">
        <v>46</v>
      </c>
      <c r="H372">
        <v>73.837999999999994</v>
      </c>
      <c r="I372">
        <v>0.05</v>
      </c>
      <c r="J372">
        <v>-5.3079999999999927</v>
      </c>
      <c r="K372">
        <v>9665.7061410197621</v>
      </c>
      <c r="L372">
        <v>2124.1417376499999</v>
      </c>
      <c r="M372">
        <v>2578.0632993877475</v>
      </c>
      <c r="N372">
        <v>0.46961932326305372</v>
      </c>
      <c r="O372">
        <v>0.14847119411104237</v>
      </c>
      <c r="P372">
        <v>6.5209246890107122E-3</v>
      </c>
      <c r="Q372">
        <v>7963.8579250074599</v>
      </c>
      <c r="R372">
        <v>131.5795</v>
      </c>
      <c r="S372">
        <v>53113.495730717936</v>
      </c>
      <c r="T372">
        <v>12.848126037870641</v>
      </c>
      <c r="U372">
        <v>16.143409403820502</v>
      </c>
      <c r="V372">
        <v>14.942500000000001</v>
      </c>
      <c r="W372">
        <v>142.15437427806592</v>
      </c>
      <c r="X372">
        <v>0.11655979871936496</v>
      </c>
      <c r="Y372">
        <v>0.15970888780859932</v>
      </c>
      <c r="Z372">
        <v>0.29313410962435771</v>
      </c>
      <c r="AA372">
        <v>161.787367532357</v>
      </c>
      <c r="AB372">
        <v>5.5397797047831974</v>
      </c>
      <c r="AC372">
        <v>1.3228759821136806</v>
      </c>
      <c r="AD372">
        <v>2.7684446979901312</v>
      </c>
      <c r="AE372">
        <v>1.1669215122737735</v>
      </c>
      <c r="AF372">
        <v>63.5</v>
      </c>
      <c r="AG372">
        <v>2.0001339360271576E-2</v>
      </c>
      <c r="AH372">
        <v>21.966000000000001</v>
      </c>
      <c r="AI372">
        <v>2.5912013228471338</v>
      </c>
      <c r="AJ372">
        <v>15464.953999999911</v>
      </c>
      <c r="AK372">
        <v>0.49785362620698881</v>
      </c>
      <c r="AL372">
        <v>20531329.838</v>
      </c>
      <c r="AM372">
        <v>2124.1417376499999</v>
      </c>
    </row>
    <row r="373" spans="1:39" ht="15" x14ac:dyDescent="0.25">
      <c r="A373" t="s">
        <v>548</v>
      </c>
      <c r="B373">
        <v>963993.15</v>
      </c>
      <c r="C373">
        <v>0.38081815315469636</v>
      </c>
      <c r="D373">
        <v>897988.4</v>
      </c>
      <c r="E373">
        <v>4.1476523536401536E-3</v>
      </c>
      <c r="F373">
        <v>0.67672339598724318</v>
      </c>
      <c r="G373">
        <v>31.882352941176471</v>
      </c>
      <c r="H373">
        <v>20.626315789473686</v>
      </c>
      <c r="I373">
        <v>0</v>
      </c>
      <c r="J373">
        <v>45.123999999999981</v>
      </c>
      <c r="K373">
        <v>9898.1907270223037</v>
      </c>
      <c r="L373">
        <v>1084.9798036</v>
      </c>
      <c r="M373">
        <v>1252.5453645039129</v>
      </c>
      <c r="N373">
        <v>0.27233426587259657</v>
      </c>
      <c r="O373">
        <v>0.12856783309436343</v>
      </c>
      <c r="P373">
        <v>1.9459852552042472E-3</v>
      </c>
      <c r="Q373">
        <v>8574.0104393372276</v>
      </c>
      <c r="R373">
        <v>68.983500000000006</v>
      </c>
      <c r="S373">
        <v>53506.022309682747</v>
      </c>
      <c r="T373">
        <v>13.209680575789861</v>
      </c>
      <c r="U373">
        <v>15.728106048547838</v>
      </c>
      <c r="V373">
        <v>9.2134999999999998</v>
      </c>
      <c r="W373">
        <v>117.75978765941284</v>
      </c>
      <c r="X373">
        <v>0.11770669114251038</v>
      </c>
      <c r="Y373">
        <v>0.1566278476389697</v>
      </c>
      <c r="Z373">
        <v>0.28167876738341691</v>
      </c>
      <c r="AA373">
        <v>170.05911021365301</v>
      </c>
      <c r="AB373">
        <v>5.925031022591102</v>
      </c>
      <c r="AC373">
        <v>1.2818718806009626</v>
      </c>
      <c r="AD373">
        <v>2.4093956854534726</v>
      </c>
      <c r="AE373">
        <v>1.3291602333093748</v>
      </c>
      <c r="AF373">
        <v>81.349999999999994</v>
      </c>
      <c r="AG373">
        <v>2.6412728058093554E-2</v>
      </c>
      <c r="AH373">
        <v>7.8635000000000002</v>
      </c>
      <c r="AI373">
        <v>3.1450129374936315</v>
      </c>
      <c r="AJ373">
        <v>10823.640000000014</v>
      </c>
      <c r="AK373">
        <v>0.47611818155239899</v>
      </c>
      <c r="AL373">
        <v>10739337.030999999</v>
      </c>
      <c r="AM373">
        <v>1084.9798036</v>
      </c>
    </row>
    <row r="374" spans="1:39" ht="15" x14ac:dyDescent="0.25">
      <c r="A374" t="s">
        <v>549</v>
      </c>
      <c r="B374">
        <v>824344.31578947371</v>
      </c>
      <c r="C374">
        <v>0.44986988508584513</v>
      </c>
      <c r="D374">
        <v>781525.94736842101</v>
      </c>
      <c r="E374">
        <v>3.8423547834469281E-3</v>
      </c>
      <c r="F374">
        <v>0.62272818635875793</v>
      </c>
      <c r="G374">
        <v>19.45</v>
      </c>
      <c r="H374">
        <v>22.069499999999998</v>
      </c>
      <c r="I374">
        <v>0</v>
      </c>
      <c r="J374">
        <v>10.055499999999995</v>
      </c>
      <c r="K374">
        <v>10647.720485456821</v>
      </c>
      <c r="L374">
        <v>746.06976520000001</v>
      </c>
      <c r="M374">
        <v>892.04214418165304</v>
      </c>
      <c r="N374">
        <v>0.45552554841690285</v>
      </c>
      <c r="O374">
        <v>0.14578539986919709</v>
      </c>
      <c r="P374">
        <v>3.0653587059474635E-3</v>
      </c>
      <c r="Q374">
        <v>8905.3441861624833</v>
      </c>
      <c r="R374">
        <v>53.918499999999995</v>
      </c>
      <c r="S374">
        <v>49248.987198549665</v>
      </c>
      <c r="T374">
        <v>12.285208230941144</v>
      </c>
      <c r="U374">
        <v>13.836990368797354</v>
      </c>
      <c r="V374">
        <v>7.7444999999999995</v>
      </c>
      <c r="W374">
        <v>96.335433559300142</v>
      </c>
      <c r="X374">
        <v>0.11305264686064209</v>
      </c>
      <c r="Y374">
        <v>0.17105286130726463</v>
      </c>
      <c r="Z374">
        <v>0.2896264288691705</v>
      </c>
      <c r="AA374">
        <v>195.08537510695518</v>
      </c>
      <c r="AB374">
        <v>5.8251246639408629</v>
      </c>
      <c r="AC374">
        <v>1.5544669602253014</v>
      </c>
      <c r="AD374">
        <v>2.5871958119456702</v>
      </c>
      <c r="AE374">
        <v>1.432833145832842</v>
      </c>
      <c r="AF374">
        <v>94.263157894736835</v>
      </c>
      <c r="AG374">
        <v>3.0497596588527669E-2</v>
      </c>
      <c r="AH374">
        <v>4.7084210526315786</v>
      </c>
      <c r="AI374">
        <v>2.4467465053059376</v>
      </c>
      <c r="AJ374">
        <v>-4788.7019999999902</v>
      </c>
      <c r="AK374">
        <v>0.59496223280719729</v>
      </c>
      <c r="AL374">
        <v>7943942.3224999998</v>
      </c>
      <c r="AM374">
        <v>746.06976520000001</v>
      </c>
    </row>
    <row r="375" spans="1:39" ht="15" x14ac:dyDescent="0.25">
      <c r="A375" t="s">
        <v>550</v>
      </c>
      <c r="B375">
        <v>787559.35</v>
      </c>
      <c r="C375">
        <v>0.33649362279174549</v>
      </c>
      <c r="D375">
        <v>746985.5</v>
      </c>
      <c r="E375">
        <v>2.9645700390875602E-3</v>
      </c>
      <c r="F375">
        <v>0.67502365772299011</v>
      </c>
      <c r="G375">
        <v>36.833333333333336</v>
      </c>
      <c r="H375">
        <v>34.265000000000001</v>
      </c>
      <c r="I375">
        <v>0</v>
      </c>
      <c r="J375">
        <v>26.659000000000006</v>
      </c>
      <c r="K375">
        <v>9802.6505473821489</v>
      </c>
      <c r="L375">
        <v>1082.5113557</v>
      </c>
      <c r="M375">
        <v>1290.626274109128</v>
      </c>
      <c r="N375">
        <v>0.41127410479875115</v>
      </c>
      <c r="O375">
        <v>0.13833299776626071</v>
      </c>
      <c r="P375">
        <v>1.148688365671617E-3</v>
      </c>
      <c r="Q375">
        <v>8221.9622724050878</v>
      </c>
      <c r="R375">
        <v>69.698000000000008</v>
      </c>
      <c r="S375">
        <v>51177.160116000465</v>
      </c>
      <c r="T375">
        <v>12.4515768027777</v>
      </c>
      <c r="U375">
        <v>15.531455073316312</v>
      </c>
      <c r="V375">
        <v>9.5509999999999984</v>
      </c>
      <c r="W375">
        <v>113.34010634488537</v>
      </c>
      <c r="X375">
        <v>0.11759605849326762</v>
      </c>
      <c r="Y375">
        <v>0.16726399739815651</v>
      </c>
      <c r="Z375">
        <v>0.29070763089923313</v>
      </c>
      <c r="AA375">
        <v>177.88968123616328</v>
      </c>
      <c r="AB375">
        <v>6.1460708784863094</v>
      </c>
      <c r="AC375">
        <v>1.4103839612686659</v>
      </c>
      <c r="AD375">
        <v>2.9917970364692712</v>
      </c>
      <c r="AE375">
        <v>1.2745191230715811</v>
      </c>
      <c r="AF375">
        <v>72.349999999999994</v>
      </c>
      <c r="AG375">
        <v>2.3110536518572079E-2</v>
      </c>
      <c r="AH375">
        <v>9.5754999999999999</v>
      </c>
      <c r="AI375">
        <v>2.3345273581279495</v>
      </c>
      <c r="AJ375">
        <v>-5660.2550000000629</v>
      </c>
      <c r="AK375">
        <v>0.51076112902731585</v>
      </c>
      <c r="AL375">
        <v>10611480.533499999</v>
      </c>
      <c r="AM375">
        <v>1082.5113557</v>
      </c>
    </row>
    <row r="376" spans="1:39" ht="15" x14ac:dyDescent="0.25">
      <c r="A376" t="s">
        <v>551</v>
      </c>
      <c r="B376">
        <v>672847.8</v>
      </c>
      <c r="C376">
        <v>0.3081036256323611</v>
      </c>
      <c r="D376">
        <v>683987.55</v>
      </c>
      <c r="E376">
        <v>2.0968748959162512E-3</v>
      </c>
      <c r="F376">
        <v>0.67339284591624149</v>
      </c>
      <c r="G376">
        <v>51</v>
      </c>
      <c r="H376">
        <v>34.482499999999995</v>
      </c>
      <c r="I376">
        <v>0</v>
      </c>
      <c r="J376">
        <v>27.503499999999988</v>
      </c>
      <c r="K376">
        <v>9786.7848743442646</v>
      </c>
      <c r="L376">
        <v>1131.66721525</v>
      </c>
      <c r="M376">
        <v>1334.3088068177433</v>
      </c>
      <c r="N376">
        <v>0.37717648960582972</v>
      </c>
      <c r="O376">
        <v>0.13074091186543274</v>
      </c>
      <c r="P376">
        <v>1.3181446629347334E-3</v>
      </c>
      <c r="Q376">
        <v>8300.465026094078</v>
      </c>
      <c r="R376">
        <v>72.11</v>
      </c>
      <c r="S376">
        <v>51441.123977256975</v>
      </c>
      <c r="T376">
        <v>12.099570101234224</v>
      </c>
      <c r="U376">
        <v>15.693623842046877</v>
      </c>
      <c r="V376">
        <v>10.001999999999999</v>
      </c>
      <c r="W376">
        <v>113.14409270645872</v>
      </c>
      <c r="X376">
        <v>0.11722223882565262</v>
      </c>
      <c r="Y376">
        <v>0.16408246527339518</v>
      </c>
      <c r="Z376">
        <v>0.2894336605028231</v>
      </c>
      <c r="AA376">
        <v>169.45966748505217</v>
      </c>
      <c r="AB376">
        <v>6.238211975213269</v>
      </c>
      <c r="AC376">
        <v>1.3251484719219888</v>
      </c>
      <c r="AD376">
        <v>2.6321034958449347</v>
      </c>
      <c r="AE376">
        <v>1.3111901737924143</v>
      </c>
      <c r="AF376">
        <v>88.25</v>
      </c>
      <c r="AG376">
        <v>2.5156793311353398E-2</v>
      </c>
      <c r="AH376">
        <v>8.1005000000000003</v>
      </c>
      <c r="AI376">
        <v>2.6867035567550146</v>
      </c>
      <c r="AJ376">
        <v>-18480.395000000135</v>
      </c>
      <c r="AK376">
        <v>0.49583628394033447</v>
      </c>
      <c r="AL376">
        <v>11075383.584999999</v>
      </c>
      <c r="AM376">
        <v>1131.66721525</v>
      </c>
    </row>
    <row r="377" spans="1:39" ht="15" x14ac:dyDescent="0.25">
      <c r="A377" t="s">
        <v>552</v>
      </c>
      <c r="B377">
        <v>1071103.6000000001</v>
      </c>
      <c r="C377">
        <v>0.37291697742628688</v>
      </c>
      <c r="D377">
        <v>1028780.25</v>
      </c>
      <c r="E377">
        <v>4.3830570685923775E-3</v>
      </c>
      <c r="F377">
        <v>0.71671174280378624</v>
      </c>
      <c r="G377">
        <v>57.3</v>
      </c>
      <c r="H377">
        <v>27.237000000000002</v>
      </c>
      <c r="I377">
        <v>0</v>
      </c>
      <c r="J377">
        <v>25.728999999999992</v>
      </c>
      <c r="K377">
        <v>10315.707442239549</v>
      </c>
      <c r="L377">
        <v>1777.3037563500002</v>
      </c>
      <c r="M377">
        <v>2004.0955118999823</v>
      </c>
      <c r="N377">
        <v>0.14624506014874711</v>
      </c>
      <c r="O377">
        <v>0.10184995139590114</v>
      </c>
      <c r="P377">
        <v>7.1673054223216539E-3</v>
      </c>
      <c r="Q377">
        <v>9148.3392271650355</v>
      </c>
      <c r="R377">
        <v>105.75700000000002</v>
      </c>
      <c r="S377">
        <v>60177.849981561492</v>
      </c>
      <c r="T377">
        <v>13.504543434477148</v>
      </c>
      <c r="U377">
        <v>16.805542482767098</v>
      </c>
      <c r="V377">
        <v>10.6555</v>
      </c>
      <c r="W377">
        <v>166.79684260241189</v>
      </c>
      <c r="X377">
        <v>0.11709650402305558</v>
      </c>
      <c r="Y377">
        <v>0.14990415544104493</v>
      </c>
      <c r="Z377">
        <v>0.27140556741279509</v>
      </c>
      <c r="AA377">
        <v>168.06359010540331</v>
      </c>
      <c r="AB377">
        <v>5.7824139148955629</v>
      </c>
      <c r="AC377">
        <v>1.2500597288149098</v>
      </c>
      <c r="AD377">
        <v>2.4998938081865067</v>
      </c>
      <c r="AE377">
        <v>1.0233511949859575</v>
      </c>
      <c r="AF377">
        <v>52.45</v>
      </c>
      <c r="AG377">
        <v>4.6723496996817139E-2</v>
      </c>
      <c r="AH377">
        <v>35.323999999999991</v>
      </c>
      <c r="AI377">
        <v>5.4165541662889245</v>
      </c>
      <c r="AJ377">
        <v>-1398.605789473746</v>
      </c>
      <c r="AK377">
        <v>0.35744171345513959</v>
      </c>
      <c r="AL377">
        <v>18334145.5865</v>
      </c>
      <c r="AM377">
        <v>1777.3037563500002</v>
      </c>
    </row>
    <row r="378" spans="1:39" ht="15" x14ac:dyDescent="0.25">
      <c r="A378" t="s">
        <v>553</v>
      </c>
      <c r="B378">
        <v>1236411.0526315789</v>
      </c>
      <c r="C378">
        <v>0.25118152883387646</v>
      </c>
      <c r="D378">
        <v>1189464.2631578948</v>
      </c>
      <c r="E378">
        <v>8.3239324032432921E-3</v>
      </c>
      <c r="F378">
        <v>0.70711995171090003</v>
      </c>
      <c r="G378">
        <v>61.85</v>
      </c>
      <c r="H378">
        <v>70.334499999999991</v>
      </c>
      <c r="I378">
        <v>0</v>
      </c>
      <c r="J378">
        <v>109.68099999999998</v>
      </c>
      <c r="K378">
        <v>9350.5147485507514</v>
      </c>
      <c r="L378">
        <v>2533.2726252500006</v>
      </c>
      <c r="M378">
        <v>3035.3365624823737</v>
      </c>
      <c r="N378">
        <v>0.42697948285106296</v>
      </c>
      <c r="O378">
        <v>0.13918153604379813</v>
      </c>
      <c r="P378">
        <v>1.2923646224917889E-2</v>
      </c>
      <c r="Q378">
        <v>7803.8802475096409</v>
      </c>
      <c r="R378">
        <v>151.17800000000003</v>
      </c>
      <c r="S378">
        <v>54718.886195412044</v>
      </c>
      <c r="T378">
        <v>12.44261731204276</v>
      </c>
      <c r="U378">
        <v>16.756886751048437</v>
      </c>
      <c r="V378">
        <v>15.7315</v>
      </c>
      <c r="W378">
        <v>161.03185489304897</v>
      </c>
      <c r="X378">
        <v>0.11214965346935803</v>
      </c>
      <c r="Y378">
        <v>0.1590927950191148</v>
      </c>
      <c r="Z378">
        <v>0.28834471016497915</v>
      </c>
      <c r="AA378">
        <v>160.2907227404817</v>
      </c>
      <c r="AB378">
        <v>5.2879690223196034</v>
      </c>
      <c r="AC378">
        <v>1.1764376209334531</v>
      </c>
      <c r="AD378">
        <v>2.6921253122382627</v>
      </c>
      <c r="AE378">
        <v>1.2495628836940018</v>
      </c>
      <c r="AF378">
        <v>71.900000000000006</v>
      </c>
      <c r="AG378">
        <v>2.5377890206612484E-2</v>
      </c>
      <c r="AH378">
        <v>27.935499999999998</v>
      </c>
      <c r="AI378">
        <v>2.972059863818648</v>
      </c>
      <c r="AJ378">
        <v>36854.740499999723</v>
      </c>
      <c r="AK378">
        <v>0.51533877487121094</v>
      </c>
      <c r="AL378">
        <v>23687403.044500001</v>
      </c>
      <c r="AM378">
        <v>2533.2726252500006</v>
      </c>
    </row>
    <row r="379" spans="1:39" ht="15" x14ac:dyDescent="0.25">
      <c r="A379" t="s">
        <v>554</v>
      </c>
      <c r="B379">
        <v>1624858.85</v>
      </c>
      <c r="C379">
        <v>0.28110918012503672</v>
      </c>
      <c r="D379">
        <v>1365185.4</v>
      </c>
      <c r="E379">
        <v>4.9545098348476833E-3</v>
      </c>
      <c r="F379">
        <v>0.74801758134455587</v>
      </c>
      <c r="G379">
        <v>85.6</v>
      </c>
      <c r="H379">
        <v>102.58099999999999</v>
      </c>
      <c r="I379">
        <v>0</v>
      </c>
      <c r="J379">
        <v>-23.546500000000023</v>
      </c>
      <c r="K379">
        <v>9813.0632032654448</v>
      </c>
      <c r="L379">
        <v>3715.8092661999995</v>
      </c>
      <c r="M379">
        <v>4309.2486095848799</v>
      </c>
      <c r="N379">
        <v>0.22940988976588608</v>
      </c>
      <c r="O379">
        <v>0.11775205543514287</v>
      </c>
      <c r="P379">
        <v>1.6859676361716695E-2</v>
      </c>
      <c r="Q379">
        <v>8461.6773094492237</v>
      </c>
      <c r="R379">
        <v>211.80599999999998</v>
      </c>
      <c r="S379">
        <v>59224.462184262964</v>
      </c>
      <c r="T379">
        <v>12.084407429440148</v>
      </c>
      <c r="U379">
        <v>17.543456116446183</v>
      </c>
      <c r="V379">
        <v>21.372</v>
      </c>
      <c r="W379">
        <v>173.86343188283738</v>
      </c>
      <c r="X379">
        <v>0.11655037211019782</v>
      </c>
      <c r="Y379">
        <v>0.1540188653036616</v>
      </c>
      <c r="Z379">
        <v>0.2777089838116103</v>
      </c>
      <c r="AA379">
        <v>143.15538336121068</v>
      </c>
      <c r="AB379">
        <v>6.259575676192398</v>
      </c>
      <c r="AC379">
        <v>1.2675674603868379</v>
      </c>
      <c r="AD379">
        <v>2.9710044758967253</v>
      </c>
      <c r="AE379">
        <v>1.00970359188801</v>
      </c>
      <c r="AF379">
        <v>40.9</v>
      </c>
      <c r="AG379">
        <v>5.5759454156836044E-2</v>
      </c>
      <c r="AH379">
        <v>71.90900000000002</v>
      </c>
      <c r="AI379">
        <v>1.8565365708784474</v>
      </c>
      <c r="AJ379">
        <v>12008.971499999985</v>
      </c>
      <c r="AK379">
        <v>0.38806867181891913</v>
      </c>
      <c r="AL379">
        <v>36463471.180500001</v>
      </c>
      <c r="AM379">
        <v>3715.8092661999995</v>
      </c>
    </row>
    <row r="380" spans="1:39" ht="15" x14ac:dyDescent="0.25">
      <c r="A380" t="s">
        <v>555</v>
      </c>
      <c r="B380">
        <v>1260333.6499999999</v>
      </c>
      <c r="C380">
        <v>0.35202387639725291</v>
      </c>
      <c r="D380">
        <v>1298731.1000000001</v>
      </c>
      <c r="E380">
        <v>2.9489276858924562E-3</v>
      </c>
      <c r="F380">
        <v>0.70418885219861682</v>
      </c>
      <c r="G380">
        <v>37.222222222222221</v>
      </c>
      <c r="H380">
        <v>51.948</v>
      </c>
      <c r="I380">
        <v>0</v>
      </c>
      <c r="J380">
        <v>74.864499999999978</v>
      </c>
      <c r="K380">
        <v>10772.204811348467</v>
      </c>
      <c r="L380">
        <v>1924.230444</v>
      </c>
      <c r="M380">
        <v>2286.7315677847678</v>
      </c>
      <c r="N380">
        <v>0.34779085547510447</v>
      </c>
      <c r="O380">
        <v>0.12847322500838679</v>
      </c>
      <c r="P380">
        <v>1.0344890713100057E-2</v>
      </c>
      <c r="Q380">
        <v>9064.555166429127</v>
      </c>
      <c r="R380">
        <v>119.55550000000001</v>
      </c>
      <c r="S380">
        <v>59557.711645219184</v>
      </c>
      <c r="T380">
        <v>12.089782569601567</v>
      </c>
      <c r="U380">
        <v>16.09487178757983</v>
      </c>
      <c r="V380">
        <v>14.6615</v>
      </c>
      <c r="W380">
        <v>131.24376387136377</v>
      </c>
      <c r="X380">
        <v>0.1192098679310165</v>
      </c>
      <c r="Y380">
        <v>0.14616798405336057</v>
      </c>
      <c r="Z380">
        <v>0.27654593154837248</v>
      </c>
      <c r="AA380">
        <v>177.81378580038722</v>
      </c>
      <c r="AB380">
        <v>5.8498767998802874</v>
      </c>
      <c r="AC380">
        <v>1.1951937062387277</v>
      </c>
      <c r="AD380">
        <v>2.9369063774368729</v>
      </c>
      <c r="AE380">
        <v>1.1131423466650536</v>
      </c>
      <c r="AF380">
        <v>51.8</v>
      </c>
      <c r="AG380">
        <v>3.4113195498287577E-2</v>
      </c>
      <c r="AH380">
        <v>38.375499999999988</v>
      </c>
      <c r="AI380">
        <v>3.3693308921584384</v>
      </c>
      <c r="AJ380">
        <v>18117.250499999849</v>
      </c>
      <c r="AK380">
        <v>0.44745102727877278</v>
      </c>
      <c r="AL380">
        <v>20728204.447000004</v>
      </c>
      <c r="AM380">
        <v>1924.230444</v>
      </c>
    </row>
    <row r="381" spans="1:39" ht="15" x14ac:dyDescent="0.25">
      <c r="A381" t="s">
        <v>556</v>
      </c>
      <c r="B381">
        <v>1167456.5</v>
      </c>
      <c r="C381">
        <v>0.41311853567498341</v>
      </c>
      <c r="D381">
        <v>1146518.3999999999</v>
      </c>
      <c r="E381">
        <v>3.7603174996333664E-3</v>
      </c>
      <c r="F381">
        <v>0.63387705801480887</v>
      </c>
      <c r="G381">
        <v>26.05263157894737</v>
      </c>
      <c r="H381">
        <v>32.176500000000004</v>
      </c>
      <c r="I381">
        <v>0</v>
      </c>
      <c r="J381">
        <v>44.211500000000029</v>
      </c>
      <c r="K381">
        <v>9956.6683514609158</v>
      </c>
      <c r="L381">
        <v>1174.53560425</v>
      </c>
      <c r="M381">
        <v>1417.8826497576242</v>
      </c>
      <c r="N381">
        <v>0.47864231558053244</v>
      </c>
      <c r="O381">
        <v>0.13760099899500342</v>
      </c>
      <c r="P381">
        <v>1.7828316080184933E-3</v>
      </c>
      <c r="Q381">
        <v>8247.8345302406178</v>
      </c>
      <c r="R381">
        <v>74.3</v>
      </c>
      <c r="S381">
        <v>51357.784266487215</v>
      </c>
      <c r="T381">
        <v>12.462314939434725</v>
      </c>
      <c r="U381">
        <v>15.808016207940783</v>
      </c>
      <c r="V381">
        <v>9.6605000000000008</v>
      </c>
      <c r="W381">
        <v>121.58124364680918</v>
      </c>
      <c r="X381">
        <v>0.11442835100451296</v>
      </c>
      <c r="Y381">
        <v>0.17270164665964571</v>
      </c>
      <c r="Z381">
        <v>0.29418617534819164</v>
      </c>
      <c r="AA381">
        <v>173.24642970694345</v>
      </c>
      <c r="AB381">
        <v>6.4622095682168785</v>
      </c>
      <c r="AC381">
        <v>1.496947781177989</v>
      </c>
      <c r="AD381">
        <v>3.1007298481797836</v>
      </c>
      <c r="AE381">
        <v>1.3456188159712295</v>
      </c>
      <c r="AF381">
        <v>91.526315789473685</v>
      </c>
      <c r="AG381">
        <v>7.0535233075807724E-3</v>
      </c>
      <c r="AH381">
        <v>8.4184210526315777</v>
      </c>
      <c r="AI381">
        <v>2.8332660412116479</v>
      </c>
      <c r="AJ381">
        <v>-12963.728000000003</v>
      </c>
      <c r="AK381">
        <v>0.5233120297818431</v>
      </c>
      <c r="AL381">
        <v>11694461.478499999</v>
      </c>
      <c r="AM381">
        <v>1174.53560425</v>
      </c>
    </row>
    <row r="382" spans="1:39" ht="15" x14ac:dyDescent="0.25">
      <c r="A382" t="s">
        <v>557</v>
      </c>
      <c r="B382">
        <v>580157.30000000005</v>
      </c>
      <c r="C382">
        <v>0.27962706932749487</v>
      </c>
      <c r="D382">
        <v>521187.65</v>
      </c>
      <c r="E382">
        <v>5.1102584756713698E-3</v>
      </c>
      <c r="F382">
        <v>0.6882273631203607</v>
      </c>
      <c r="G382">
        <v>52.8</v>
      </c>
      <c r="H382">
        <v>48.2575</v>
      </c>
      <c r="I382">
        <v>0</v>
      </c>
      <c r="J382">
        <v>52.340500000000034</v>
      </c>
      <c r="K382">
        <v>9858.0116272450086</v>
      </c>
      <c r="L382">
        <v>1527.7018835499998</v>
      </c>
      <c r="M382">
        <v>1833.6087259727985</v>
      </c>
      <c r="N382">
        <v>0.42106323234689308</v>
      </c>
      <c r="O382">
        <v>0.13454050277295018</v>
      </c>
      <c r="P382">
        <v>1.1147233425167558E-3</v>
      </c>
      <c r="Q382">
        <v>8213.3678345199005</v>
      </c>
      <c r="R382">
        <v>95.818999999999988</v>
      </c>
      <c r="S382">
        <v>51696.144900959109</v>
      </c>
      <c r="T382">
        <v>13.232761769586411</v>
      </c>
      <c r="U382">
        <v>15.943621656978266</v>
      </c>
      <c r="V382">
        <v>11.043000000000001</v>
      </c>
      <c r="W382">
        <v>138.34120108213347</v>
      </c>
      <c r="X382">
        <v>0.11916705822999077</v>
      </c>
      <c r="Y382">
        <v>0.16138944366903574</v>
      </c>
      <c r="Z382">
        <v>0.28684392749398041</v>
      </c>
      <c r="AA382">
        <v>176.93887329108151</v>
      </c>
      <c r="AB382">
        <v>5.9923350425446955</v>
      </c>
      <c r="AC382">
        <v>1.4094120044090144</v>
      </c>
      <c r="AD382">
        <v>2.9446281128860088</v>
      </c>
      <c r="AE382">
        <v>1.1815708629565351</v>
      </c>
      <c r="AF382">
        <v>78.5</v>
      </c>
      <c r="AG382">
        <v>2.4591509764981034E-2</v>
      </c>
      <c r="AH382">
        <v>15.217500000000001</v>
      </c>
      <c r="AI382">
        <v>2.7301167733271505</v>
      </c>
      <c r="AJ382">
        <v>15310.354000000167</v>
      </c>
      <c r="AK382">
        <v>0.54111106217133464</v>
      </c>
      <c r="AL382">
        <v>15060102.931</v>
      </c>
      <c r="AM382">
        <v>1527.7018835499998</v>
      </c>
    </row>
    <row r="383" spans="1:39" ht="15" x14ac:dyDescent="0.25">
      <c r="A383" t="s">
        <v>558</v>
      </c>
      <c r="B383">
        <v>1416619.75</v>
      </c>
      <c r="C383">
        <v>0.40492732062905018</v>
      </c>
      <c r="D383">
        <v>1404063.2</v>
      </c>
      <c r="E383">
        <v>6.4716649001402855E-3</v>
      </c>
      <c r="F383">
        <v>0.65738010882277287</v>
      </c>
      <c r="G383">
        <v>53.8</v>
      </c>
      <c r="H383">
        <v>49.6355</v>
      </c>
      <c r="I383">
        <v>0</v>
      </c>
      <c r="J383">
        <v>-31.222000000000008</v>
      </c>
      <c r="K383">
        <v>10811.017065046859</v>
      </c>
      <c r="L383">
        <v>1526.9796128499997</v>
      </c>
      <c r="M383">
        <v>1855.536831972692</v>
      </c>
      <c r="N383">
        <v>0.51194403741315142</v>
      </c>
      <c r="O383">
        <v>0.1501748710135046</v>
      </c>
      <c r="P383">
        <v>1.6683920522325001E-2</v>
      </c>
      <c r="Q383">
        <v>8896.725932920177</v>
      </c>
      <c r="R383">
        <v>102.04249999999999</v>
      </c>
      <c r="S383">
        <v>49719.264016218716</v>
      </c>
      <c r="T383">
        <v>12.70990028664527</v>
      </c>
      <c r="U383">
        <v>14.964153297400594</v>
      </c>
      <c r="V383">
        <v>11.829500000000001</v>
      </c>
      <c r="W383">
        <v>129.08234607126255</v>
      </c>
      <c r="X383">
        <v>0.10805241793863272</v>
      </c>
      <c r="Y383">
        <v>0.21167125608196119</v>
      </c>
      <c r="Z383">
        <v>0.32561144220111682</v>
      </c>
      <c r="AA383">
        <v>189.84035383350991</v>
      </c>
      <c r="AB383">
        <v>5.5784175252477421</v>
      </c>
      <c r="AC383">
        <v>1.2688959383004863</v>
      </c>
      <c r="AD383">
        <v>2.9109153472089622</v>
      </c>
      <c r="AE383">
        <v>1.5631421739821132</v>
      </c>
      <c r="AF383">
        <v>199.7</v>
      </c>
      <c r="AG383">
        <v>1.4497098292685608E-2</v>
      </c>
      <c r="AH383">
        <v>6.3364999999999991</v>
      </c>
      <c r="AI383">
        <v>3.1684147452274916</v>
      </c>
      <c r="AJ383">
        <v>-45179.909999999916</v>
      </c>
      <c r="AK383">
        <v>0.53314562496386908</v>
      </c>
      <c r="AL383">
        <v>16508202.652499998</v>
      </c>
      <c r="AM383">
        <v>1526.9796128499997</v>
      </c>
    </row>
    <row r="384" spans="1:39" ht="15" x14ac:dyDescent="0.25">
      <c r="A384" t="s">
        <v>559</v>
      </c>
      <c r="B384">
        <v>788726.7</v>
      </c>
      <c r="C384">
        <v>0.22365891510592559</v>
      </c>
      <c r="D384">
        <v>808155.3</v>
      </c>
      <c r="E384">
        <v>6.4564795888313233E-3</v>
      </c>
      <c r="F384">
        <v>0.69481908418079363</v>
      </c>
      <c r="G384">
        <v>32.789473684210527</v>
      </c>
      <c r="H384">
        <v>67.273499999999999</v>
      </c>
      <c r="I384">
        <v>0.05</v>
      </c>
      <c r="J384">
        <v>-37.22350000000003</v>
      </c>
      <c r="K384">
        <v>10060.802022076161</v>
      </c>
      <c r="L384">
        <v>1882.9785686499999</v>
      </c>
      <c r="M384">
        <v>2349.7374651446062</v>
      </c>
      <c r="N384">
        <v>0.58237815929376746</v>
      </c>
      <c r="O384">
        <v>0.15622574106666795</v>
      </c>
      <c r="P384">
        <v>8.5483111002905478E-3</v>
      </c>
      <c r="Q384">
        <v>8062.2941379683616</v>
      </c>
      <c r="R384">
        <v>118.96700000000001</v>
      </c>
      <c r="S384">
        <v>51333.076416149008</v>
      </c>
      <c r="T384">
        <v>12.738826733463899</v>
      </c>
      <c r="U384">
        <v>15.827738521186546</v>
      </c>
      <c r="V384">
        <v>13.432499999999999</v>
      </c>
      <c r="W384">
        <v>140.18079796389358</v>
      </c>
      <c r="X384">
        <v>0.109428435092428</v>
      </c>
      <c r="Y384">
        <v>0.18080342144492723</v>
      </c>
      <c r="Z384">
        <v>0.29572365447977755</v>
      </c>
      <c r="AA384">
        <v>176.90936877673951</v>
      </c>
      <c r="AB384">
        <v>5.573801174093572</v>
      </c>
      <c r="AC384">
        <v>1.3898371260749429</v>
      </c>
      <c r="AD384">
        <v>2.8423838503370664</v>
      </c>
      <c r="AE384">
        <v>1.2820507507129109</v>
      </c>
      <c r="AF384">
        <v>55.55</v>
      </c>
      <c r="AG384">
        <v>2.4160289191973262E-2</v>
      </c>
      <c r="AH384">
        <v>51.230999999999995</v>
      </c>
      <c r="AI384">
        <v>2.1504256743216499</v>
      </c>
      <c r="AJ384">
        <v>3584.3230000002077</v>
      </c>
      <c r="AK384">
        <v>0.53442471121657587</v>
      </c>
      <c r="AL384">
        <v>18944274.590999998</v>
      </c>
      <c r="AM384">
        <v>1882.9785686499999</v>
      </c>
    </row>
    <row r="385" spans="1:39" ht="15" x14ac:dyDescent="0.25">
      <c r="A385" t="s">
        <v>560</v>
      </c>
      <c r="B385">
        <v>894064.1</v>
      </c>
      <c r="C385">
        <v>0.32699367468714585</v>
      </c>
      <c r="D385">
        <v>948404.65</v>
      </c>
      <c r="E385">
        <v>4.9603155296335799E-3</v>
      </c>
      <c r="F385">
        <v>0.648206014064867</v>
      </c>
      <c r="G385">
        <v>14.315789473684211</v>
      </c>
      <c r="H385">
        <v>40.305</v>
      </c>
      <c r="I385">
        <v>3.4509999999999996</v>
      </c>
      <c r="J385">
        <v>8.4039999999999964</v>
      </c>
      <c r="K385">
        <v>10290.314057237949</v>
      </c>
      <c r="L385">
        <v>1038.8036799500001</v>
      </c>
      <c r="M385">
        <v>1280.681784022921</v>
      </c>
      <c r="N385">
        <v>0.55099672204429384</v>
      </c>
      <c r="O385">
        <v>0.14189080881682523</v>
      </c>
      <c r="P385">
        <v>2.1751391033854983E-2</v>
      </c>
      <c r="Q385">
        <v>8346.8167064275858</v>
      </c>
      <c r="R385">
        <v>69.751499999999993</v>
      </c>
      <c r="S385">
        <v>53371.085410349595</v>
      </c>
      <c r="T385">
        <v>12.416220439703803</v>
      </c>
      <c r="U385">
        <v>14.892922445395442</v>
      </c>
      <c r="V385">
        <v>10.565999999999999</v>
      </c>
      <c r="W385">
        <v>98.315699408480071</v>
      </c>
      <c r="X385">
        <v>0.1162969401716166</v>
      </c>
      <c r="Y385">
        <v>0.16129009502364683</v>
      </c>
      <c r="Z385">
        <v>0.28356483036395502</v>
      </c>
      <c r="AA385">
        <v>214.13940313602558</v>
      </c>
      <c r="AB385">
        <v>4.6993726376586435</v>
      </c>
      <c r="AC385">
        <v>1.1764808373881992</v>
      </c>
      <c r="AD385">
        <v>2.2114597786097296</v>
      </c>
      <c r="AE385">
        <v>1.1995366245026684</v>
      </c>
      <c r="AF385">
        <v>46.75</v>
      </c>
      <c r="AG385">
        <v>5.271427899813632E-2</v>
      </c>
      <c r="AH385">
        <v>34.293999999999983</v>
      </c>
      <c r="AI385">
        <v>2.6284671393969083</v>
      </c>
      <c r="AJ385">
        <v>16653.116666666698</v>
      </c>
      <c r="AK385">
        <v>0.59289033968026683</v>
      </c>
      <c r="AL385">
        <v>11252227.484736843</v>
      </c>
      <c r="AM385">
        <v>1038.8036799500001</v>
      </c>
    </row>
    <row r="386" spans="1:39" ht="15" x14ac:dyDescent="0.25">
      <c r="A386" t="s">
        <v>561</v>
      </c>
      <c r="B386">
        <v>1003417.35</v>
      </c>
      <c r="C386">
        <v>0.31015789647561037</v>
      </c>
      <c r="D386">
        <v>953442.9</v>
      </c>
      <c r="E386">
        <v>1.3587191508438292E-3</v>
      </c>
      <c r="F386">
        <v>0.69581566916602156</v>
      </c>
      <c r="G386">
        <v>47.421052631578945</v>
      </c>
      <c r="H386">
        <v>48.768999999999991</v>
      </c>
      <c r="I386">
        <v>0</v>
      </c>
      <c r="J386">
        <v>68.539999999999978</v>
      </c>
      <c r="K386">
        <v>9432.8257857650842</v>
      </c>
      <c r="L386">
        <v>1590.0393457000002</v>
      </c>
      <c r="M386">
        <v>1813.9152003065151</v>
      </c>
      <c r="N386">
        <v>0.27883571598337714</v>
      </c>
      <c r="O386">
        <v>0.11143702687557965</v>
      </c>
      <c r="P386">
        <v>5.2499966259168277E-3</v>
      </c>
      <c r="Q386">
        <v>8268.6137356176005</v>
      </c>
      <c r="R386">
        <v>96.271999999999991</v>
      </c>
      <c r="S386">
        <v>54636.958536750048</v>
      </c>
      <c r="T386">
        <v>11.890269237161375</v>
      </c>
      <c r="U386">
        <v>16.516114194158217</v>
      </c>
      <c r="V386">
        <v>11.8705</v>
      </c>
      <c r="W386">
        <v>133.94880971315447</v>
      </c>
      <c r="X386">
        <v>0.1132868954462796</v>
      </c>
      <c r="Y386">
        <v>0.15365916831938092</v>
      </c>
      <c r="Z386">
        <v>0.27259630000586182</v>
      </c>
      <c r="AA386">
        <v>158.5505419609693</v>
      </c>
      <c r="AB386">
        <v>5.5600572427941755</v>
      </c>
      <c r="AC386">
        <v>1.151033000187226</v>
      </c>
      <c r="AD386">
        <v>2.9769708780110875</v>
      </c>
      <c r="AE386">
        <v>1.125841921082279</v>
      </c>
      <c r="AF386">
        <v>60.95</v>
      </c>
      <c r="AG386">
        <v>3.1474164601884021E-2</v>
      </c>
      <c r="AH386">
        <v>19.254000000000001</v>
      </c>
      <c r="AI386">
        <v>3.6632661358043501</v>
      </c>
      <c r="AJ386">
        <v>-14885.233499999857</v>
      </c>
      <c r="AK386">
        <v>0.42932847448887296</v>
      </c>
      <c r="AL386">
        <v>14998564.1405</v>
      </c>
      <c r="AM386">
        <v>1590.0393457000002</v>
      </c>
    </row>
    <row r="387" spans="1:39" ht="15" x14ac:dyDescent="0.25">
      <c r="A387" t="s">
        <v>562</v>
      </c>
      <c r="B387">
        <v>1369918.15</v>
      </c>
      <c r="C387">
        <v>0.3718803506742635</v>
      </c>
      <c r="D387">
        <v>1353212.8</v>
      </c>
      <c r="E387">
        <v>6.3027324815372026E-3</v>
      </c>
      <c r="F387">
        <v>0.68241803940525669</v>
      </c>
      <c r="G387">
        <v>57</v>
      </c>
      <c r="H387">
        <v>64.244499999999988</v>
      </c>
      <c r="I387">
        <v>0</v>
      </c>
      <c r="J387">
        <v>-15.858000000000033</v>
      </c>
      <c r="K387">
        <v>10101.269044363422</v>
      </c>
      <c r="L387">
        <v>2032.3116979499998</v>
      </c>
      <c r="M387">
        <v>2461.9600938233648</v>
      </c>
      <c r="N387">
        <v>0.47138581159393084</v>
      </c>
      <c r="O387">
        <v>0.14563984114669107</v>
      </c>
      <c r="P387">
        <v>5.6596460875574716E-3</v>
      </c>
      <c r="Q387">
        <v>8338.4484153514713</v>
      </c>
      <c r="R387">
        <v>127.2055</v>
      </c>
      <c r="S387">
        <v>52540.382200455162</v>
      </c>
      <c r="T387">
        <v>12.445609663104189</v>
      </c>
      <c r="U387">
        <v>15.976602410666203</v>
      </c>
      <c r="V387">
        <v>15.403499999999999</v>
      </c>
      <c r="W387">
        <v>131.93830609601713</v>
      </c>
      <c r="X387">
        <v>0.11124676866855601</v>
      </c>
      <c r="Y387">
        <v>0.17094037853656943</v>
      </c>
      <c r="Z387">
        <v>0.30089986250705231</v>
      </c>
      <c r="AA387">
        <v>167.70960888716269</v>
      </c>
      <c r="AB387">
        <v>5.6208817570917819</v>
      </c>
      <c r="AC387">
        <v>1.181432434803376</v>
      </c>
      <c r="AD387">
        <v>3.0680932096226301</v>
      </c>
      <c r="AE387">
        <v>1.4366762315891561</v>
      </c>
      <c r="AF387">
        <v>135.35</v>
      </c>
      <c r="AG387">
        <v>1.9644527532187372E-2</v>
      </c>
      <c r="AH387">
        <v>17.655500000000011</v>
      </c>
      <c r="AI387">
        <v>2.6309228373482392</v>
      </c>
      <c r="AJ387">
        <v>4039.4330000000773</v>
      </c>
      <c r="AK387">
        <v>0.51388114712921407</v>
      </c>
      <c r="AL387">
        <v>20528927.242999997</v>
      </c>
      <c r="AM387">
        <v>2032.3116979499998</v>
      </c>
    </row>
    <row r="388" spans="1:39" ht="15" x14ac:dyDescent="0.25">
      <c r="A388" t="s">
        <v>563</v>
      </c>
      <c r="B388">
        <v>2142407.6</v>
      </c>
      <c r="C388">
        <v>0.324753097095833</v>
      </c>
      <c r="D388">
        <v>1884519.3</v>
      </c>
      <c r="E388">
        <v>3.6800752447398782E-3</v>
      </c>
      <c r="F388">
        <v>0.73160103911595997</v>
      </c>
      <c r="G388">
        <v>90.15789473684211</v>
      </c>
      <c r="H388">
        <v>116.53999999999999</v>
      </c>
      <c r="I388">
        <v>0</v>
      </c>
      <c r="J388">
        <v>-19.635999999999996</v>
      </c>
      <c r="K388">
        <v>10231.212678849006</v>
      </c>
      <c r="L388">
        <v>3559.3828724999998</v>
      </c>
      <c r="M388">
        <v>4226.2992201522229</v>
      </c>
      <c r="N388">
        <v>0.32760756746884639</v>
      </c>
      <c r="O388">
        <v>0.12990973827865437</v>
      </c>
      <c r="P388">
        <v>1.7127505647399274E-2</v>
      </c>
      <c r="Q388">
        <v>8616.7119924576327</v>
      </c>
      <c r="R388">
        <v>211.12599999999998</v>
      </c>
      <c r="S388">
        <v>60235.146136667194</v>
      </c>
      <c r="T388">
        <v>11.738487917167946</v>
      </c>
      <c r="U388">
        <v>16.859045652832904</v>
      </c>
      <c r="V388">
        <v>23.012</v>
      </c>
      <c r="W388">
        <v>154.67507702503039</v>
      </c>
      <c r="X388">
        <v>0.11856177533397544</v>
      </c>
      <c r="Y388">
        <v>0.15295808176108275</v>
      </c>
      <c r="Z388">
        <v>0.2779637207867689</v>
      </c>
      <c r="AA388">
        <v>153.32368546705143</v>
      </c>
      <c r="AB388">
        <v>5.757637251375523</v>
      </c>
      <c r="AC388">
        <v>1.1336731702794218</v>
      </c>
      <c r="AD388">
        <v>3.011890537340558</v>
      </c>
      <c r="AE388">
        <v>1.0093464828911958</v>
      </c>
      <c r="AF388">
        <v>40.549999999999997</v>
      </c>
      <c r="AG388">
        <v>7.393673351373875E-2</v>
      </c>
      <c r="AH388">
        <v>66.1875</v>
      </c>
      <c r="AI388">
        <v>3.0474372952506448</v>
      </c>
      <c r="AJ388">
        <v>15872.426315789344</v>
      </c>
      <c r="AK388">
        <v>0.4654342256660704</v>
      </c>
      <c r="AL388">
        <v>36416803.174000002</v>
      </c>
      <c r="AM388">
        <v>3559.3828724999998</v>
      </c>
    </row>
    <row r="389" spans="1:39" ht="15" x14ac:dyDescent="0.25">
      <c r="A389" t="s">
        <v>564</v>
      </c>
      <c r="B389">
        <v>1109774.3500000001</v>
      </c>
      <c r="C389">
        <v>0.33709726930710704</v>
      </c>
      <c r="D389">
        <v>1039794.25</v>
      </c>
      <c r="E389">
        <v>3.0889523623703966E-3</v>
      </c>
      <c r="F389">
        <v>0.69772242100090454</v>
      </c>
      <c r="G389">
        <v>45.25</v>
      </c>
      <c r="H389">
        <v>46.136000000000003</v>
      </c>
      <c r="I389">
        <v>0</v>
      </c>
      <c r="J389">
        <v>53.039000000000001</v>
      </c>
      <c r="K389">
        <v>9550.2935550023576</v>
      </c>
      <c r="L389">
        <v>1796.7580462500002</v>
      </c>
      <c r="M389">
        <v>2128.8651160638642</v>
      </c>
      <c r="N389">
        <v>0.39282572913648367</v>
      </c>
      <c r="O389">
        <v>0.13386018944062933</v>
      </c>
      <c r="P389">
        <v>1.4888124506151773E-3</v>
      </c>
      <c r="Q389">
        <v>8060.4293149050918</v>
      </c>
      <c r="R389">
        <v>110.74549999999999</v>
      </c>
      <c r="S389">
        <v>52057.585641177291</v>
      </c>
      <c r="T389">
        <v>13.834422166137676</v>
      </c>
      <c r="U389">
        <v>16.224208173244058</v>
      </c>
      <c r="V389">
        <v>13.156499999999999</v>
      </c>
      <c r="W389">
        <v>136.5680877322996</v>
      </c>
      <c r="X389">
        <v>0.11912349665891961</v>
      </c>
      <c r="Y389">
        <v>0.17112094332723471</v>
      </c>
      <c r="Z389">
        <v>0.29584762669246339</v>
      </c>
      <c r="AA389">
        <v>169.00650626486657</v>
      </c>
      <c r="AB389">
        <v>5.7993254398449858</v>
      </c>
      <c r="AC389">
        <v>1.2813143812334562</v>
      </c>
      <c r="AD389">
        <v>2.8785989950069779</v>
      </c>
      <c r="AE389">
        <v>1.2612716394633303</v>
      </c>
      <c r="AF389">
        <v>89.95</v>
      </c>
      <c r="AG389">
        <v>2.2506509520666688E-2</v>
      </c>
      <c r="AH389">
        <v>16.006500000000003</v>
      </c>
      <c r="AI389">
        <v>2.5182533799455347</v>
      </c>
      <c r="AJ389">
        <v>7592.4109999999637</v>
      </c>
      <c r="AK389">
        <v>0.52652841524274696</v>
      </c>
      <c r="AL389">
        <v>17159566.788999997</v>
      </c>
      <c r="AM389">
        <v>1796.7580462500002</v>
      </c>
    </row>
    <row r="390" spans="1:39" ht="15" x14ac:dyDescent="0.25">
      <c r="A390" t="s">
        <v>565</v>
      </c>
      <c r="B390">
        <v>852383.15</v>
      </c>
      <c r="C390">
        <v>0.28283961359780124</v>
      </c>
      <c r="D390">
        <v>819085.75</v>
      </c>
      <c r="E390">
        <v>3.0261958405149786E-3</v>
      </c>
      <c r="F390">
        <v>0.69231319734642005</v>
      </c>
      <c r="G390">
        <v>50.9</v>
      </c>
      <c r="H390">
        <v>38.887500000000003</v>
      </c>
      <c r="I390">
        <v>0</v>
      </c>
      <c r="J390">
        <v>39.777000000000001</v>
      </c>
      <c r="K390">
        <v>9750.713776448536</v>
      </c>
      <c r="L390">
        <v>1571.3731726499998</v>
      </c>
      <c r="M390">
        <v>1857.8824269193694</v>
      </c>
      <c r="N390">
        <v>0.38921538469985406</v>
      </c>
      <c r="O390">
        <v>0.12982470609191102</v>
      </c>
      <c r="P390">
        <v>1.5085183718660706E-3</v>
      </c>
      <c r="Q390">
        <v>8247.0288864866707</v>
      </c>
      <c r="R390">
        <v>98.688999999999993</v>
      </c>
      <c r="S390">
        <v>51428.154719624268</v>
      </c>
      <c r="T390">
        <v>13.279088854887576</v>
      </c>
      <c r="U390">
        <v>15.922475378714953</v>
      </c>
      <c r="V390">
        <v>12.625</v>
      </c>
      <c r="W390">
        <v>124.46520179405944</v>
      </c>
      <c r="X390">
        <v>0.1173930397760158</v>
      </c>
      <c r="Y390">
        <v>0.16780086210917991</v>
      </c>
      <c r="Z390">
        <v>0.29229764934102626</v>
      </c>
      <c r="AA390">
        <v>169.43177765406656</v>
      </c>
      <c r="AB390">
        <v>5.6943494501494989</v>
      </c>
      <c r="AC390">
        <v>1.2781879525864865</v>
      </c>
      <c r="AD390">
        <v>2.7758237128040788</v>
      </c>
      <c r="AE390">
        <v>1.3528823980668598</v>
      </c>
      <c r="AF390">
        <v>102.25</v>
      </c>
      <c r="AG390">
        <v>1.8176915190340967E-2</v>
      </c>
      <c r="AH390">
        <v>10.751000000000001</v>
      </c>
      <c r="AI390">
        <v>2.9738836222454714</v>
      </c>
      <c r="AJ390">
        <v>-3313.2784999998985</v>
      </c>
      <c r="AK390">
        <v>0.51869336165310498</v>
      </c>
      <c r="AL390">
        <v>15322010.0425</v>
      </c>
      <c r="AM390">
        <v>1571.3731726499998</v>
      </c>
    </row>
    <row r="391" spans="1:39" ht="15" x14ac:dyDescent="0.25">
      <c r="A391" t="s">
        <v>566</v>
      </c>
      <c r="B391">
        <v>750151.65</v>
      </c>
      <c r="C391">
        <v>0.35910402832672939</v>
      </c>
      <c r="D391">
        <v>630329.25</v>
      </c>
      <c r="E391">
        <v>3.1005659771095374E-3</v>
      </c>
      <c r="F391">
        <v>0.68477231165148111</v>
      </c>
      <c r="G391">
        <v>45.833333333333336</v>
      </c>
      <c r="H391">
        <v>36.982500000000002</v>
      </c>
      <c r="I391">
        <v>0</v>
      </c>
      <c r="J391">
        <v>70.267500000000013</v>
      </c>
      <c r="K391">
        <v>9710.3352278284328</v>
      </c>
      <c r="L391">
        <v>1332.4976302999999</v>
      </c>
      <c r="M391">
        <v>1521.8966776857465</v>
      </c>
      <c r="N391">
        <v>0.26628642635568067</v>
      </c>
      <c r="O391">
        <v>0.11777922360332171</v>
      </c>
      <c r="P391">
        <v>5.6489219784243254E-3</v>
      </c>
      <c r="Q391">
        <v>8501.8903518309326</v>
      </c>
      <c r="R391">
        <v>81.915999999999997</v>
      </c>
      <c r="S391">
        <v>53467.206763635921</v>
      </c>
      <c r="T391">
        <v>10.70486840177743</v>
      </c>
      <c r="U391">
        <v>16.266634482884907</v>
      </c>
      <c r="V391">
        <v>11.614000000000001</v>
      </c>
      <c r="W391">
        <v>114.7320156965731</v>
      </c>
      <c r="X391">
        <v>0.11498324461133845</v>
      </c>
      <c r="Y391">
        <v>0.15475514325312312</v>
      </c>
      <c r="Z391">
        <v>0.2767054666349516</v>
      </c>
      <c r="AA391">
        <v>158.54137012794357</v>
      </c>
      <c r="AB391">
        <v>6.3713273303480138</v>
      </c>
      <c r="AC391">
        <v>1.3276822196766009</v>
      </c>
      <c r="AD391">
        <v>2.6246143233801642</v>
      </c>
      <c r="AE391">
        <v>1.3003649210335635</v>
      </c>
      <c r="AF391">
        <v>73.599999999999994</v>
      </c>
      <c r="AG391">
        <v>2.9230996259307716E-2</v>
      </c>
      <c r="AH391">
        <v>12.697999999999999</v>
      </c>
      <c r="AI391">
        <v>3.0065709868211155</v>
      </c>
      <c r="AJ391">
        <v>5094.8885000000009</v>
      </c>
      <c r="AK391">
        <v>0.43517088021846267</v>
      </c>
      <c r="AL391">
        <v>12938998.680500001</v>
      </c>
      <c r="AM391">
        <v>1332.4976302999999</v>
      </c>
    </row>
    <row r="392" spans="1:39" ht="15" x14ac:dyDescent="0.25">
      <c r="A392" t="s">
        <v>567</v>
      </c>
      <c r="B392">
        <v>1439777.45</v>
      </c>
      <c r="C392">
        <v>0.25503418400426231</v>
      </c>
      <c r="D392">
        <v>1247306.25</v>
      </c>
      <c r="E392">
        <v>3.2016038507212395E-3</v>
      </c>
      <c r="F392">
        <v>0.75795940310920673</v>
      </c>
      <c r="G392">
        <v>88.45</v>
      </c>
      <c r="H392">
        <v>91.6905</v>
      </c>
      <c r="I392">
        <v>0</v>
      </c>
      <c r="J392">
        <v>11.101500000000001</v>
      </c>
      <c r="K392">
        <v>9649.6490390682684</v>
      </c>
      <c r="L392">
        <v>3553.1815574000002</v>
      </c>
      <c r="M392">
        <v>4106.2796609131083</v>
      </c>
      <c r="N392">
        <v>0.23646325630340284</v>
      </c>
      <c r="O392">
        <v>0.11788448930442491</v>
      </c>
      <c r="P392">
        <v>9.3804609085017324E-3</v>
      </c>
      <c r="Q392">
        <v>8349.8830650457076</v>
      </c>
      <c r="R392">
        <v>200.81549999999999</v>
      </c>
      <c r="S392">
        <v>59253.114089300878</v>
      </c>
      <c r="T392">
        <v>12.231874531597411</v>
      </c>
      <c r="U392">
        <v>17.693761474587365</v>
      </c>
      <c r="V392">
        <v>20.513500000000001</v>
      </c>
      <c r="W392">
        <v>173.21186328027881</v>
      </c>
      <c r="X392">
        <v>0.11553009375970022</v>
      </c>
      <c r="Y392">
        <v>0.15484170643005943</v>
      </c>
      <c r="Z392">
        <v>0.27719101083681202</v>
      </c>
      <c r="AA392">
        <v>147.22616661975138</v>
      </c>
      <c r="AB392">
        <v>6.1636693898719104</v>
      </c>
      <c r="AC392">
        <v>1.2226818904143266</v>
      </c>
      <c r="AD392">
        <v>2.9807818033790632</v>
      </c>
      <c r="AE392">
        <v>1.0142315781636717</v>
      </c>
      <c r="AF392">
        <v>55.8</v>
      </c>
      <c r="AG392">
        <v>5.8402966055708161E-2</v>
      </c>
      <c r="AH392">
        <v>55.614500000000007</v>
      </c>
      <c r="AI392">
        <v>2.996993600213639</v>
      </c>
      <c r="AJ392">
        <v>546.13400000007823</v>
      </c>
      <c r="AK392">
        <v>0.39184600547651144</v>
      </c>
      <c r="AL392">
        <v>34286955.001000002</v>
      </c>
      <c r="AM392">
        <v>3553.1815574000002</v>
      </c>
    </row>
    <row r="393" spans="1:39" ht="15" x14ac:dyDescent="0.25">
      <c r="A393" t="s">
        <v>568</v>
      </c>
      <c r="B393">
        <v>825663</v>
      </c>
      <c r="C393">
        <v>0.35450653231162643</v>
      </c>
      <c r="D393">
        <v>774131.4</v>
      </c>
      <c r="E393">
        <v>1.0298437931366175E-3</v>
      </c>
      <c r="F393">
        <v>0.6965511081902388</v>
      </c>
      <c r="G393">
        <v>51.526315789473685</v>
      </c>
      <c r="H393">
        <v>51.015000000000001</v>
      </c>
      <c r="I393">
        <v>0</v>
      </c>
      <c r="J393">
        <v>60.606999999999999</v>
      </c>
      <c r="K393">
        <v>9715.9142854751626</v>
      </c>
      <c r="L393">
        <v>1573.0260028999999</v>
      </c>
      <c r="M393">
        <v>1805.8429444910962</v>
      </c>
      <c r="N393">
        <v>0.30470674932668018</v>
      </c>
      <c r="O393">
        <v>0.11359514287785079</v>
      </c>
      <c r="P393">
        <v>5.6128223778391549E-3</v>
      </c>
      <c r="Q393">
        <v>8463.2973535287165</v>
      </c>
      <c r="R393">
        <v>97.686000000000007</v>
      </c>
      <c r="S393">
        <v>53391.839669962945</v>
      </c>
      <c r="T393">
        <v>12.279139283008822</v>
      </c>
      <c r="U393">
        <v>16.102880688123168</v>
      </c>
      <c r="V393">
        <v>12.980500000000001</v>
      </c>
      <c r="W393">
        <v>121.18377588690727</v>
      </c>
      <c r="X393">
        <v>0.11331848272949813</v>
      </c>
      <c r="Y393">
        <v>0.16409152223383963</v>
      </c>
      <c r="Z393">
        <v>0.28334904160233942</v>
      </c>
      <c r="AA393">
        <v>164.25151238674417</v>
      </c>
      <c r="AB393">
        <v>5.2247252526300274</v>
      </c>
      <c r="AC393">
        <v>1.1806078718312636</v>
      </c>
      <c r="AD393">
        <v>2.6890292346032982</v>
      </c>
      <c r="AE393">
        <v>1.2533432567214025</v>
      </c>
      <c r="AF393">
        <v>82.9</v>
      </c>
      <c r="AG393">
        <v>3.2576152903511811E-2</v>
      </c>
      <c r="AH393">
        <v>13.309000000000001</v>
      </c>
      <c r="AI393">
        <v>3.516159841056445</v>
      </c>
      <c r="AJ393">
        <v>-17164.288500000024</v>
      </c>
      <c r="AK393">
        <v>0.45364122597394124</v>
      </c>
      <c r="AL393">
        <v>15283385.812999999</v>
      </c>
      <c r="AM393">
        <v>1573.0260028999999</v>
      </c>
    </row>
    <row r="394" spans="1:39" ht="15" x14ac:dyDescent="0.25">
      <c r="A394" t="s">
        <v>569</v>
      </c>
      <c r="B394">
        <v>1039344.95</v>
      </c>
      <c r="C394">
        <v>0.32396728419420856</v>
      </c>
      <c r="D394">
        <v>1024896.25</v>
      </c>
      <c r="E394">
        <v>4.7264578471542312E-3</v>
      </c>
      <c r="F394">
        <v>0.68630557325508756</v>
      </c>
      <c r="G394">
        <v>56.1</v>
      </c>
      <c r="H394">
        <v>50.982500000000002</v>
      </c>
      <c r="I394">
        <v>0</v>
      </c>
      <c r="J394">
        <v>-36.433499999999981</v>
      </c>
      <c r="K394">
        <v>9776.3129610773103</v>
      </c>
      <c r="L394">
        <v>1712.30164405</v>
      </c>
      <c r="M394">
        <v>2067.5906269232578</v>
      </c>
      <c r="N394">
        <v>0.44502916909992102</v>
      </c>
      <c r="O394">
        <v>0.14959189514889029</v>
      </c>
      <c r="P394">
        <v>7.9676552594617582E-3</v>
      </c>
      <c r="Q394">
        <v>8096.378721212558</v>
      </c>
      <c r="R394">
        <v>106.80900000000001</v>
      </c>
      <c r="S394">
        <v>52971.633031860612</v>
      </c>
      <c r="T394">
        <v>13.394470503421998</v>
      </c>
      <c r="U394">
        <v>16.031435965602149</v>
      </c>
      <c r="V394">
        <v>12.068999999999999</v>
      </c>
      <c r="W394">
        <v>141.87601657552406</v>
      </c>
      <c r="X394">
        <v>0.11378812194687814</v>
      </c>
      <c r="Y394">
        <v>0.16394708385859305</v>
      </c>
      <c r="Z394">
        <v>0.28648225049335369</v>
      </c>
      <c r="AA394">
        <v>172.50047678595524</v>
      </c>
      <c r="AB394">
        <v>5.5317364459868266</v>
      </c>
      <c r="AC394">
        <v>1.2470362831248709</v>
      </c>
      <c r="AD394">
        <v>2.6377989784775409</v>
      </c>
      <c r="AE394">
        <v>1.285622332828805</v>
      </c>
      <c r="AF394">
        <v>97.4</v>
      </c>
      <c r="AG394">
        <v>4.3243663291509978E-2</v>
      </c>
      <c r="AH394">
        <v>11.030000000000001</v>
      </c>
      <c r="AI394">
        <v>1.8654441399000363</v>
      </c>
      <c r="AJ394">
        <v>26394.246000000043</v>
      </c>
      <c r="AK394">
        <v>0.5407865637692415</v>
      </c>
      <c r="AL394">
        <v>16739996.756000001</v>
      </c>
      <c r="AM394">
        <v>1712.30164405</v>
      </c>
    </row>
    <row r="395" spans="1:39" ht="15" x14ac:dyDescent="0.25">
      <c r="A395" t="s">
        <v>570</v>
      </c>
      <c r="B395">
        <v>690550.7</v>
      </c>
      <c r="C395">
        <v>0.35872066504230971</v>
      </c>
      <c r="D395">
        <v>692312.55</v>
      </c>
      <c r="E395">
        <v>1.5423360280179123E-3</v>
      </c>
      <c r="F395">
        <v>0.65154619178836304</v>
      </c>
      <c r="G395">
        <v>19.899999999999999</v>
      </c>
      <c r="H395">
        <v>18.978499999999997</v>
      </c>
      <c r="I395">
        <v>0</v>
      </c>
      <c r="J395">
        <v>20.203000000000003</v>
      </c>
      <c r="K395">
        <v>10424.505800197643</v>
      </c>
      <c r="L395">
        <v>803.51410119999991</v>
      </c>
      <c r="M395">
        <v>951.05697816285044</v>
      </c>
      <c r="N395">
        <v>0.40845757225648038</v>
      </c>
      <c r="O395">
        <v>0.14251388124860945</v>
      </c>
      <c r="P395">
        <v>5.0943298243139763E-3</v>
      </c>
      <c r="Q395">
        <v>8807.2929391468369</v>
      </c>
      <c r="R395">
        <v>55.132000000000005</v>
      </c>
      <c r="S395">
        <v>50458.635098762963</v>
      </c>
      <c r="T395">
        <v>11.853370093593556</v>
      </c>
      <c r="U395">
        <v>14.574368809402891</v>
      </c>
      <c r="V395">
        <v>8.5295000000000023</v>
      </c>
      <c r="W395">
        <v>94.204126994548361</v>
      </c>
      <c r="X395">
        <v>0.11693852816426581</v>
      </c>
      <c r="Y395">
        <v>0.16682324274876481</v>
      </c>
      <c r="Z395">
        <v>0.28976535935771214</v>
      </c>
      <c r="AA395">
        <v>198.22844398390248</v>
      </c>
      <c r="AB395">
        <v>5.6895213911910094</v>
      </c>
      <c r="AC395">
        <v>1.4546523356605863</v>
      </c>
      <c r="AD395">
        <v>2.4929902589381485</v>
      </c>
      <c r="AE395">
        <v>1.3493284691974814</v>
      </c>
      <c r="AF395">
        <v>80.473684210526315</v>
      </c>
      <c r="AG395">
        <v>2.047445425747799E-2</v>
      </c>
      <c r="AH395">
        <v>5.8410526315789486</v>
      </c>
      <c r="AI395">
        <v>2.1476328989944613</v>
      </c>
      <c r="AJ395">
        <v>1484.6494999999413</v>
      </c>
      <c r="AK395">
        <v>0.5647550060831602</v>
      </c>
      <c r="AL395">
        <v>8376237.408499999</v>
      </c>
      <c r="AM395">
        <v>803.51410119999991</v>
      </c>
    </row>
    <row r="396" spans="1:39" ht="15" x14ac:dyDescent="0.25">
      <c r="A396" t="s">
        <v>571</v>
      </c>
      <c r="B396">
        <v>1609863.3</v>
      </c>
      <c r="C396">
        <v>0.32536940363805245</v>
      </c>
      <c r="D396">
        <v>1665449.5</v>
      </c>
      <c r="E396">
        <v>4.9668492234787526E-3</v>
      </c>
      <c r="F396">
        <v>0.77493754917414803</v>
      </c>
      <c r="G396">
        <v>45.94736842105263</v>
      </c>
      <c r="H396">
        <v>47.38300000000001</v>
      </c>
      <c r="I396">
        <v>0</v>
      </c>
      <c r="J396">
        <v>-18.689999999999998</v>
      </c>
      <c r="K396">
        <v>11130.644903384857</v>
      </c>
      <c r="L396">
        <v>3628.1876672500002</v>
      </c>
      <c r="M396">
        <v>4148.9350845082254</v>
      </c>
      <c r="N396">
        <v>0.11665115997728717</v>
      </c>
      <c r="O396">
        <v>0.10219885630421288</v>
      </c>
      <c r="P396">
        <v>1.476077246042571E-2</v>
      </c>
      <c r="Q396">
        <v>9733.598560698314</v>
      </c>
      <c r="R396">
        <v>212.60650000000001</v>
      </c>
      <c r="S396">
        <v>66390.847452923597</v>
      </c>
      <c r="T396">
        <v>13.385056430541869</v>
      </c>
      <c r="U396">
        <v>17.065271603878525</v>
      </c>
      <c r="V396">
        <v>20.950499999999998</v>
      </c>
      <c r="W396">
        <v>173.17904905610843</v>
      </c>
      <c r="X396">
        <v>0.11901037815266313</v>
      </c>
      <c r="Y396">
        <v>0.13893874660200911</v>
      </c>
      <c r="Z396">
        <v>0.26494057623736367</v>
      </c>
      <c r="AA396">
        <v>173.96142589239162</v>
      </c>
      <c r="AB396">
        <v>6.0828774898215947</v>
      </c>
      <c r="AC396">
        <v>1.1606658262098624</v>
      </c>
      <c r="AD396">
        <v>2.8448182043450783</v>
      </c>
      <c r="AE396">
        <v>0.87628168588228839</v>
      </c>
      <c r="AF396">
        <v>29.2</v>
      </c>
      <c r="AG396">
        <v>9.3819854938450159E-2</v>
      </c>
      <c r="AH396">
        <v>85.441000000000003</v>
      </c>
      <c r="AI396">
        <v>2.6455317374608405</v>
      </c>
      <c r="AJ396">
        <v>9466.0014999997802</v>
      </c>
      <c r="AK396">
        <v>0.31287261290316754</v>
      </c>
      <c r="AL396">
        <v>40384068.567000002</v>
      </c>
      <c r="AM396">
        <v>3628.1876672500002</v>
      </c>
    </row>
    <row r="397" spans="1:39" ht="15" x14ac:dyDescent="0.25">
      <c r="A397" t="s">
        <v>572</v>
      </c>
      <c r="B397">
        <v>701713.45</v>
      </c>
      <c r="C397">
        <v>0.28669664815440393</v>
      </c>
      <c r="D397">
        <v>822480.05</v>
      </c>
      <c r="E397">
        <v>6.2304481429000819E-3</v>
      </c>
      <c r="F397">
        <v>0.78352764915948125</v>
      </c>
      <c r="G397">
        <v>52.315789473684212</v>
      </c>
      <c r="H397">
        <v>48.700499999999991</v>
      </c>
      <c r="I397">
        <v>0</v>
      </c>
      <c r="J397">
        <v>-13.161999999999999</v>
      </c>
      <c r="K397">
        <v>10567.086700664229</v>
      </c>
      <c r="L397">
        <v>3475.3863856999997</v>
      </c>
      <c r="M397">
        <v>3941.6757510908269</v>
      </c>
      <c r="N397">
        <v>0.13014567289872667</v>
      </c>
      <c r="O397">
        <v>9.7459698134191267E-2</v>
      </c>
      <c r="P397">
        <v>1.1639116478225088E-2</v>
      </c>
      <c r="Q397">
        <v>9317.0295009265355</v>
      </c>
      <c r="R397">
        <v>200.91299999999998</v>
      </c>
      <c r="S397">
        <v>63144.340239307559</v>
      </c>
      <c r="T397">
        <v>12.369781945419161</v>
      </c>
      <c r="U397">
        <v>17.297966710466721</v>
      </c>
      <c r="V397">
        <v>19.861000000000001</v>
      </c>
      <c r="W397">
        <v>174.98546828961284</v>
      </c>
      <c r="X397">
        <v>0.11797519652648024</v>
      </c>
      <c r="Y397">
        <v>0.14491388280408374</v>
      </c>
      <c r="Z397">
        <v>0.26875977684637875</v>
      </c>
      <c r="AA397">
        <v>167.59270347509434</v>
      </c>
      <c r="AB397">
        <v>5.9555763178741365</v>
      </c>
      <c r="AC397">
        <v>1.1740947565573936</v>
      </c>
      <c r="AD397">
        <v>2.9096225809486627</v>
      </c>
      <c r="AE397">
        <v>0.92186479459943571</v>
      </c>
      <c r="AF397">
        <v>33.700000000000003</v>
      </c>
      <c r="AG397">
        <v>8.1330003540341395E-2</v>
      </c>
      <c r="AH397">
        <v>79.945999999999998</v>
      </c>
      <c r="AI397">
        <v>2.1708588829748825</v>
      </c>
      <c r="AJ397">
        <v>5516.8634999999776</v>
      </c>
      <c r="AK397">
        <v>0.32366249314050255</v>
      </c>
      <c r="AL397">
        <v>36724709.255999997</v>
      </c>
      <c r="AM397">
        <v>3475.3863856999997</v>
      </c>
    </row>
    <row r="398" spans="1:39" ht="15" x14ac:dyDescent="0.25">
      <c r="A398" t="s">
        <v>573</v>
      </c>
      <c r="B398">
        <v>871422.94736842101</v>
      </c>
      <c r="C398">
        <v>0.28493453464103252</v>
      </c>
      <c r="D398">
        <v>947182.85</v>
      </c>
      <c r="E398">
        <v>1.1006413075308396E-3</v>
      </c>
      <c r="F398">
        <v>0.71342157962066088</v>
      </c>
      <c r="G398">
        <v>36.473684210526315</v>
      </c>
      <c r="H398">
        <v>103.26199999999999</v>
      </c>
      <c r="I398">
        <v>3.7840000000000003</v>
      </c>
      <c r="J398">
        <v>14.632500000000022</v>
      </c>
      <c r="K398">
        <v>9872.4715327614413</v>
      </c>
      <c r="L398">
        <v>2301.2583963000002</v>
      </c>
      <c r="M398">
        <v>2834.5058584437365</v>
      </c>
      <c r="N398">
        <v>0.55084275663615956</v>
      </c>
      <c r="O398">
        <v>0.13937802165793228</v>
      </c>
      <c r="P398">
        <v>2.8676925005946576E-2</v>
      </c>
      <c r="Q398">
        <v>8015.1917623743238</v>
      </c>
      <c r="R398">
        <v>140.72999999999999</v>
      </c>
      <c r="S398">
        <v>54725.402030483907</v>
      </c>
      <c r="T398">
        <v>11.910751083635331</v>
      </c>
      <c r="U398">
        <v>16.352294438286084</v>
      </c>
      <c r="V398">
        <v>16.752500000000001</v>
      </c>
      <c r="W398">
        <v>137.36805827786901</v>
      </c>
      <c r="X398">
        <v>0.11289084685277738</v>
      </c>
      <c r="Y398">
        <v>0.16076307907677767</v>
      </c>
      <c r="Z398">
        <v>0.27919811893718738</v>
      </c>
      <c r="AA398">
        <v>171.14108117246718</v>
      </c>
      <c r="AB398">
        <v>5.6725385750070743</v>
      </c>
      <c r="AC398">
        <v>1.2924840198369973</v>
      </c>
      <c r="AD398">
        <v>2.8764799664127443</v>
      </c>
      <c r="AE398">
        <v>1.2153930860043201</v>
      </c>
      <c r="AF398">
        <v>36</v>
      </c>
      <c r="AG398">
        <v>3.4694228490095853E-2</v>
      </c>
      <c r="AH398">
        <v>82.169999999999987</v>
      </c>
      <c r="AI398">
        <v>2.5880269149559569</v>
      </c>
      <c r="AJ398">
        <v>58702.986999999848</v>
      </c>
      <c r="AK398">
        <v>0.61289329160125539</v>
      </c>
      <c r="AL398">
        <v>22719108.006999999</v>
      </c>
      <c r="AM398">
        <v>2301.2583963000002</v>
      </c>
    </row>
    <row r="399" spans="1:39" ht="15" x14ac:dyDescent="0.25">
      <c r="A399" t="s">
        <v>574</v>
      </c>
      <c r="B399">
        <v>455812.2</v>
      </c>
      <c r="C399">
        <v>0.35774259818639742</v>
      </c>
      <c r="D399">
        <v>377105.5</v>
      </c>
      <c r="E399">
        <v>1.9392026179157263E-3</v>
      </c>
      <c r="F399">
        <v>0.68907992140305641</v>
      </c>
      <c r="G399">
        <v>33.777777777777779</v>
      </c>
      <c r="H399">
        <v>37.352000000000004</v>
      </c>
      <c r="I399">
        <v>0</v>
      </c>
      <c r="J399">
        <v>61.321500000000015</v>
      </c>
      <c r="K399">
        <v>9209.4685366453505</v>
      </c>
      <c r="L399">
        <v>1193.55313955</v>
      </c>
      <c r="M399">
        <v>1354.9996157196838</v>
      </c>
      <c r="N399">
        <v>0.28578643543144133</v>
      </c>
      <c r="O399">
        <v>0.10825681745407296</v>
      </c>
      <c r="P399">
        <v>4.8402909837580686E-3</v>
      </c>
      <c r="Q399">
        <v>8112.172105422922</v>
      </c>
      <c r="R399">
        <v>74.025999999999996</v>
      </c>
      <c r="S399">
        <v>52134.927643665738</v>
      </c>
      <c r="T399">
        <v>11.354118823116202</v>
      </c>
      <c r="U399">
        <v>16.123431490962634</v>
      </c>
      <c r="V399">
        <v>9.7859999999999996</v>
      </c>
      <c r="W399">
        <v>121.96537293582668</v>
      </c>
      <c r="X399">
        <v>0.11639666712729377</v>
      </c>
      <c r="Y399">
        <v>0.15583262405688908</v>
      </c>
      <c r="Z399">
        <v>0.27734789338315763</v>
      </c>
      <c r="AA399">
        <v>155.38084887441326</v>
      </c>
      <c r="AB399">
        <v>5.5264298351139072</v>
      </c>
      <c r="AC399">
        <v>1.1568934886196294</v>
      </c>
      <c r="AD399">
        <v>2.9444789283455362</v>
      </c>
      <c r="AE399">
        <v>1.2094492176314222</v>
      </c>
      <c r="AF399">
        <v>41.05</v>
      </c>
      <c r="AG399">
        <v>3.2370676327041381E-2</v>
      </c>
      <c r="AH399">
        <v>17.6815</v>
      </c>
      <c r="AI399">
        <v>3.1502660811858321</v>
      </c>
      <c r="AJ399">
        <v>-13059.857000000018</v>
      </c>
      <c r="AK399">
        <v>0.40829094934824212</v>
      </c>
      <c r="AL399">
        <v>10991990.085499998</v>
      </c>
      <c r="AM399">
        <v>1193.55313955</v>
      </c>
    </row>
    <row r="400" spans="1:39" ht="15" x14ac:dyDescent="0.25">
      <c r="A400" t="s">
        <v>575</v>
      </c>
      <c r="B400">
        <v>737989.94736842101</v>
      </c>
      <c r="C400">
        <v>0.27519948521167559</v>
      </c>
      <c r="D400">
        <v>704353.63157894742</v>
      </c>
      <c r="E400">
        <v>3.333008129812316E-3</v>
      </c>
      <c r="F400">
        <v>0.71185913338780282</v>
      </c>
      <c r="G400">
        <v>43.55</v>
      </c>
      <c r="H400">
        <v>42.580499999999994</v>
      </c>
      <c r="I400">
        <v>0</v>
      </c>
      <c r="J400">
        <v>84.691499999999991</v>
      </c>
      <c r="K400">
        <v>9598.7288898225161</v>
      </c>
      <c r="L400">
        <v>1548.3886722499999</v>
      </c>
      <c r="M400">
        <v>1775.6371794433678</v>
      </c>
      <c r="N400">
        <v>0.3004041791871872</v>
      </c>
      <c r="O400">
        <v>0.11967500400318173</v>
      </c>
      <c r="P400">
        <v>3.2879422274525749E-3</v>
      </c>
      <c r="Q400">
        <v>8370.2702630157601</v>
      </c>
      <c r="R400">
        <v>94.445999999999998</v>
      </c>
      <c r="S400">
        <v>53511.928688086307</v>
      </c>
      <c r="T400">
        <v>10.736293755161679</v>
      </c>
      <c r="U400">
        <v>16.394433562564853</v>
      </c>
      <c r="V400">
        <v>13.668000000000001</v>
      </c>
      <c r="W400">
        <v>113.28567985440445</v>
      </c>
      <c r="X400">
        <v>0.11615169377666763</v>
      </c>
      <c r="Y400">
        <v>0.16263709413554675</v>
      </c>
      <c r="Z400">
        <v>0.28449034444919113</v>
      </c>
      <c r="AA400">
        <v>160.83749155702336</v>
      </c>
      <c r="AB400">
        <v>5.8168521108846631</v>
      </c>
      <c r="AC400">
        <v>1.239523494216467</v>
      </c>
      <c r="AD400">
        <v>2.852164107261133</v>
      </c>
      <c r="AE400">
        <v>1.1994341425497583</v>
      </c>
      <c r="AF400">
        <v>71.25</v>
      </c>
      <c r="AG400">
        <v>2.8432909817531649E-2</v>
      </c>
      <c r="AH400">
        <v>17.786999999999999</v>
      </c>
      <c r="AI400">
        <v>3.2605696707787648</v>
      </c>
      <c r="AJ400">
        <v>-9152.7504999999655</v>
      </c>
      <c r="AK400">
        <v>0.441779151186459</v>
      </c>
      <c r="AL400">
        <v>14862563.081</v>
      </c>
      <c r="AM400">
        <v>1548.3886722499999</v>
      </c>
    </row>
    <row r="401" spans="1:39" ht="15" x14ac:dyDescent="0.25">
      <c r="A401" t="s">
        <v>576</v>
      </c>
      <c r="B401">
        <v>676049.7</v>
      </c>
      <c r="C401">
        <v>0.30340251818425984</v>
      </c>
      <c r="D401">
        <v>615415.4</v>
      </c>
      <c r="E401">
        <v>3.9842693772052075E-3</v>
      </c>
      <c r="F401">
        <v>0.70787316132241596</v>
      </c>
      <c r="G401">
        <v>50.9</v>
      </c>
      <c r="H401">
        <v>44.714500000000001</v>
      </c>
      <c r="I401">
        <v>0</v>
      </c>
      <c r="J401">
        <v>84.968500000000006</v>
      </c>
      <c r="K401">
        <v>9615.3878406469012</v>
      </c>
      <c r="L401">
        <v>1545.0681395500001</v>
      </c>
      <c r="M401">
        <v>1780.6674741932154</v>
      </c>
      <c r="N401">
        <v>0.30540117148971219</v>
      </c>
      <c r="O401">
        <v>0.1224576043326516</v>
      </c>
      <c r="P401">
        <v>1.9187443091431783E-3</v>
      </c>
      <c r="Q401">
        <v>8343.1800812395632</v>
      </c>
      <c r="R401">
        <v>95.011999999999986</v>
      </c>
      <c r="S401">
        <v>53125.394922483472</v>
      </c>
      <c r="T401">
        <v>11.105439312928894</v>
      </c>
      <c r="U401">
        <v>16.261821028396412</v>
      </c>
      <c r="V401">
        <v>12.717499999999999</v>
      </c>
      <c r="W401">
        <v>121.49149908000787</v>
      </c>
      <c r="X401">
        <v>0.1143272359193733</v>
      </c>
      <c r="Y401">
        <v>0.16634388291600435</v>
      </c>
      <c r="Z401">
        <v>0.28646241156391827</v>
      </c>
      <c r="AA401">
        <v>155.26098419831987</v>
      </c>
      <c r="AB401">
        <v>6.2069880711396275</v>
      </c>
      <c r="AC401">
        <v>1.2216390865267575</v>
      </c>
      <c r="AD401">
        <v>2.9963274608902117</v>
      </c>
      <c r="AE401">
        <v>1.201692272850116</v>
      </c>
      <c r="AF401">
        <v>69.55</v>
      </c>
      <c r="AG401">
        <v>3.0565876924890954E-2</v>
      </c>
      <c r="AH401">
        <v>17.9575</v>
      </c>
      <c r="AI401">
        <v>2.9109334075710391</v>
      </c>
      <c r="AJ401">
        <v>-5526.4274999999907</v>
      </c>
      <c r="AK401">
        <v>0.43548510867788326</v>
      </c>
      <c r="AL401">
        <v>14856429.402000001</v>
      </c>
      <c r="AM401">
        <v>1545.0681395500001</v>
      </c>
    </row>
    <row r="402" spans="1:39" ht="15" x14ac:dyDescent="0.25">
      <c r="A402" t="s">
        <v>577</v>
      </c>
      <c r="B402">
        <v>1104199.7222222222</v>
      </c>
      <c r="C402">
        <v>0.27700660115084635</v>
      </c>
      <c r="D402">
        <v>1124865.2105263157</v>
      </c>
      <c r="E402">
        <v>3.7678246667216301E-3</v>
      </c>
      <c r="F402">
        <v>0.73722118375486068</v>
      </c>
      <c r="G402">
        <v>50.3</v>
      </c>
      <c r="H402">
        <v>74.304000000000002</v>
      </c>
      <c r="I402">
        <v>0</v>
      </c>
      <c r="J402">
        <v>91.87650000000005</v>
      </c>
      <c r="K402">
        <v>9304.702402183193</v>
      </c>
      <c r="L402">
        <v>2559.3052149000005</v>
      </c>
      <c r="M402">
        <v>3053.4751239495135</v>
      </c>
      <c r="N402">
        <v>0.40275221989897569</v>
      </c>
      <c r="O402">
        <v>0.13813212724368759</v>
      </c>
      <c r="P402">
        <v>1.3562085580072639E-2</v>
      </c>
      <c r="Q402">
        <v>7798.8430933075242</v>
      </c>
      <c r="R402">
        <v>153.14699999999999</v>
      </c>
      <c r="S402">
        <v>54560.303569446354</v>
      </c>
      <c r="T402">
        <v>11.90261644041346</v>
      </c>
      <c r="U402">
        <v>16.711428985876317</v>
      </c>
      <c r="V402">
        <v>17.52</v>
      </c>
      <c r="W402">
        <v>146.07906477739724</v>
      </c>
      <c r="X402">
        <v>0.11454518701145019</v>
      </c>
      <c r="Y402">
        <v>0.16451543035182331</v>
      </c>
      <c r="Z402">
        <v>0.28615334722590569</v>
      </c>
      <c r="AA402">
        <v>152.80385384409121</v>
      </c>
      <c r="AB402">
        <v>5.4473083657037833</v>
      </c>
      <c r="AC402">
        <v>1.2481263307981632</v>
      </c>
      <c r="AD402">
        <v>2.738800418184185</v>
      </c>
      <c r="AE402">
        <v>1.1887090513224856</v>
      </c>
      <c r="AF402">
        <v>64.900000000000006</v>
      </c>
      <c r="AG402">
        <v>2.9341366640853385E-2</v>
      </c>
      <c r="AH402">
        <v>29.601999999999997</v>
      </c>
      <c r="AI402">
        <v>3.0667036536424992</v>
      </c>
      <c r="AJ402">
        <v>28973.937999999849</v>
      </c>
      <c r="AK402">
        <v>0.47821518277136515</v>
      </c>
      <c r="AL402">
        <v>23813573.381000001</v>
      </c>
      <c r="AM402">
        <v>2559.3052149000005</v>
      </c>
    </row>
    <row r="403" spans="1:39" ht="15" x14ac:dyDescent="0.25">
      <c r="A403" t="s">
        <v>578</v>
      </c>
      <c r="B403">
        <v>1105800.6000000001</v>
      </c>
      <c r="C403">
        <v>0.2516504268222195</v>
      </c>
      <c r="D403">
        <v>1090693.6000000001</v>
      </c>
      <c r="E403">
        <v>4.499809900745542E-3</v>
      </c>
      <c r="F403">
        <v>0.77122740505831</v>
      </c>
      <c r="G403">
        <v>64</v>
      </c>
      <c r="H403">
        <v>68.013000000000005</v>
      </c>
      <c r="I403">
        <v>0</v>
      </c>
      <c r="J403">
        <v>-23.775499999999997</v>
      </c>
      <c r="K403">
        <v>10382.606894764767</v>
      </c>
      <c r="L403">
        <v>3577.3102869499999</v>
      </c>
      <c r="M403">
        <v>4094.4325463499067</v>
      </c>
      <c r="N403">
        <v>0.16718940281244873</v>
      </c>
      <c r="O403">
        <v>0.10704650696557046</v>
      </c>
      <c r="P403">
        <v>1.1964603924948327E-2</v>
      </c>
      <c r="Q403">
        <v>9071.29523555372</v>
      </c>
      <c r="R403">
        <v>208.7235</v>
      </c>
      <c r="S403">
        <v>62048.889350743942</v>
      </c>
      <c r="T403">
        <v>12.058057669596382</v>
      </c>
      <c r="U403">
        <v>17.138991474127256</v>
      </c>
      <c r="V403">
        <v>21.403500000000001</v>
      </c>
      <c r="W403">
        <v>167.13669665942487</v>
      </c>
      <c r="X403">
        <v>0.11520599513672981</v>
      </c>
      <c r="Y403">
        <v>0.14948269020881944</v>
      </c>
      <c r="Z403">
        <v>0.27188937893196408</v>
      </c>
      <c r="AA403">
        <v>155.01144869174459</v>
      </c>
      <c r="AB403">
        <v>6.0702061623837595</v>
      </c>
      <c r="AC403">
        <v>1.2068317875482588</v>
      </c>
      <c r="AD403">
        <v>3.0150313751044697</v>
      </c>
      <c r="AE403">
        <v>0.96998162208581939</v>
      </c>
      <c r="AF403">
        <v>37.1</v>
      </c>
      <c r="AG403">
        <v>8.4806488901635627E-2</v>
      </c>
      <c r="AH403">
        <v>74.739000000000004</v>
      </c>
      <c r="AI403">
        <v>2.0847966896182215</v>
      </c>
      <c r="AJ403">
        <v>13360.707500000019</v>
      </c>
      <c r="AK403">
        <v>0.35333048474680556</v>
      </c>
      <c r="AL403">
        <v>37141806.450000003</v>
      </c>
      <c r="AM403">
        <v>3577.3102869499999</v>
      </c>
    </row>
    <row r="404" spans="1:39" ht="15" x14ac:dyDescent="0.25">
      <c r="A404" t="s">
        <v>579</v>
      </c>
      <c r="B404">
        <v>-68425.428571428565</v>
      </c>
      <c r="C404">
        <v>0.37238724761728043</v>
      </c>
      <c r="D404">
        <v>377852.42857142858</v>
      </c>
      <c r="E404">
        <v>3.6042975192294023E-3</v>
      </c>
      <c r="F404">
        <v>0.79767465470111443</v>
      </c>
      <c r="G404">
        <v>22.857142857142858</v>
      </c>
      <c r="H404">
        <v>13.195714285714287</v>
      </c>
      <c r="I404">
        <v>0</v>
      </c>
      <c r="J404">
        <v>-2.2128571428571426</v>
      </c>
      <c r="K404">
        <v>12818.880288740907</v>
      </c>
      <c r="L404">
        <v>2071.9026838571431</v>
      </c>
      <c r="M404">
        <v>2347.0718072325485</v>
      </c>
      <c r="N404">
        <v>6.2435401600057248E-2</v>
      </c>
      <c r="O404">
        <v>0.10623393601339309</v>
      </c>
      <c r="P404">
        <v>5.8422444713791422E-3</v>
      </c>
      <c r="Q404">
        <v>11316.003367447969</v>
      </c>
      <c r="R404">
        <v>135.88428571428571</v>
      </c>
      <c r="S404">
        <v>71156.74494054816</v>
      </c>
      <c r="T404">
        <v>14.500783229428402</v>
      </c>
      <c r="U404">
        <v>15.247551789863225</v>
      </c>
      <c r="V404">
        <v>13.52</v>
      </c>
      <c r="W404">
        <v>153.24723993026205</v>
      </c>
      <c r="X404">
        <v>0.11800935380496573</v>
      </c>
      <c r="Y404">
        <v>0.14480874656899528</v>
      </c>
      <c r="Z404">
        <v>0.27079390340959236</v>
      </c>
      <c r="AA404">
        <v>172.24450739089997</v>
      </c>
      <c r="AB404">
        <v>6.8919887098962942</v>
      </c>
      <c r="AC404">
        <v>1.4571661415378061</v>
      </c>
      <c r="AD404">
        <v>3.3081489698040567</v>
      </c>
      <c r="AE404">
        <v>0.77883376937135118</v>
      </c>
      <c r="AF404">
        <v>9.5714285714285712</v>
      </c>
      <c r="AG404">
        <v>0.27834024865961288</v>
      </c>
      <c r="AH404">
        <v>101.73166666666667</v>
      </c>
      <c r="AI404">
        <v>34.342531200135262</v>
      </c>
      <c r="AJ404">
        <v>-21228.59500000003</v>
      </c>
      <c r="AK404">
        <v>0.16753483439177136</v>
      </c>
      <c r="AL404">
        <v>26559472.474285714</v>
      </c>
      <c r="AM404">
        <v>2071.9026838571431</v>
      </c>
    </row>
    <row r="405" spans="1:39" ht="15" x14ac:dyDescent="0.25">
      <c r="A405" t="s">
        <v>580</v>
      </c>
      <c r="B405">
        <v>1395834.55</v>
      </c>
      <c r="C405">
        <v>0.3048799676645374</v>
      </c>
      <c r="D405">
        <v>1364635.3</v>
      </c>
      <c r="E405">
        <v>5.5644412483546275E-3</v>
      </c>
      <c r="F405">
        <v>0.74169420327366486</v>
      </c>
      <c r="G405">
        <v>63.368421052631582</v>
      </c>
      <c r="H405">
        <v>105.43999999999998</v>
      </c>
      <c r="I405">
        <v>0</v>
      </c>
      <c r="J405">
        <v>24.130500000000012</v>
      </c>
      <c r="K405">
        <v>10945.063051663939</v>
      </c>
      <c r="L405">
        <v>3392.0003912500006</v>
      </c>
      <c r="M405">
        <v>4083.5087972669062</v>
      </c>
      <c r="N405">
        <v>0.39272303275268683</v>
      </c>
      <c r="O405">
        <v>0.13339360837551614</v>
      </c>
      <c r="P405">
        <v>2.2410982983992609E-2</v>
      </c>
      <c r="Q405">
        <v>9091.6072418769418</v>
      </c>
      <c r="R405">
        <v>209.94300000000004</v>
      </c>
      <c r="S405">
        <v>60410.980104123497</v>
      </c>
      <c r="T405">
        <v>12.22450855708454</v>
      </c>
      <c r="U405">
        <v>16.156768223994128</v>
      </c>
      <c r="V405">
        <v>23.650500000000001</v>
      </c>
      <c r="W405">
        <v>143.4219315130758</v>
      </c>
      <c r="X405">
        <v>0.11901248542978769</v>
      </c>
      <c r="Y405">
        <v>0.15306072791828274</v>
      </c>
      <c r="Z405">
        <v>0.27861695373739465</v>
      </c>
      <c r="AA405">
        <v>170.09420207860953</v>
      </c>
      <c r="AB405">
        <v>5.8965489030774441</v>
      </c>
      <c r="AC405">
        <v>1.104260028778445</v>
      </c>
      <c r="AD405">
        <v>2.9856615003892819</v>
      </c>
      <c r="AE405">
        <v>0.9808061555314932</v>
      </c>
      <c r="AF405">
        <v>36.799999999999997</v>
      </c>
      <c r="AG405">
        <v>7.2316507526793167E-2</v>
      </c>
      <c r="AH405">
        <v>69.374500000000012</v>
      </c>
      <c r="AI405">
        <v>2.626025466444144</v>
      </c>
      <c r="AJ405">
        <v>5315.6350000002421</v>
      </c>
      <c r="AK405">
        <v>0.47140128210423976</v>
      </c>
      <c r="AL405">
        <v>37125658.153499998</v>
      </c>
      <c r="AM405">
        <v>3392.0003912500006</v>
      </c>
    </row>
    <row r="406" spans="1:39" ht="15" x14ac:dyDescent="0.25">
      <c r="A406" t="s">
        <v>581</v>
      </c>
      <c r="B406">
        <v>3750459.4</v>
      </c>
      <c r="C406">
        <v>0.28044906899282546</v>
      </c>
      <c r="D406">
        <v>3700276.15</v>
      </c>
      <c r="E406">
        <v>3.436754532069632E-3</v>
      </c>
      <c r="F406">
        <v>0.71614257697693295</v>
      </c>
      <c r="G406">
        <v>141.25</v>
      </c>
      <c r="H406">
        <v>603.36850000000004</v>
      </c>
      <c r="I406">
        <v>44.718000000000004</v>
      </c>
      <c r="J406">
        <v>-75.115999999999929</v>
      </c>
      <c r="K406">
        <v>10613.205890816678</v>
      </c>
      <c r="L406">
        <v>7284.1359727500003</v>
      </c>
      <c r="M406">
        <v>9167.4041875798084</v>
      </c>
      <c r="N406">
        <v>0.54087869227578167</v>
      </c>
      <c r="O406">
        <v>0.15465044974643868</v>
      </c>
      <c r="P406">
        <v>3.7317787341821965E-2</v>
      </c>
      <c r="Q406">
        <v>8432.9253116425825</v>
      </c>
      <c r="R406">
        <v>447.13150000000007</v>
      </c>
      <c r="S406">
        <v>59354.708230576456</v>
      </c>
      <c r="T406">
        <v>11.955878751552953</v>
      </c>
      <c r="U406">
        <v>16.290813715316411</v>
      </c>
      <c r="V406">
        <v>44.503</v>
      </c>
      <c r="W406">
        <v>163.67741439341168</v>
      </c>
      <c r="X406">
        <v>0.11731444726244035</v>
      </c>
      <c r="Y406">
        <v>0.14908590365391339</v>
      </c>
      <c r="Z406">
        <v>0.27451523227832314</v>
      </c>
      <c r="AA406">
        <v>147.49951181847257</v>
      </c>
      <c r="AB406">
        <v>6.1324718851756757</v>
      </c>
      <c r="AC406">
        <v>1.2494626461213703</v>
      </c>
      <c r="AD406">
        <v>3.2218513495590355</v>
      </c>
      <c r="AE406">
        <v>0.87229913289973271</v>
      </c>
      <c r="AF406">
        <v>32.9</v>
      </c>
      <c r="AG406">
        <v>0.10420435094191441</v>
      </c>
      <c r="AH406">
        <v>110.8685</v>
      </c>
      <c r="AI406">
        <v>3.6967844969614752</v>
      </c>
      <c r="AJ406">
        <v>115744.17550000036</v>
      </c>
      <c r="AK406">
        <v>0.52393024799973065</v>
      </c>
      <c r="AL406">
        <v>77308034.815499991</v>
      </c>
      <c r="AM406">
        <v>7284.1359727500003</v>
      </c>
    </row>
    <row r="407" spans="1:39" ht="15" x14ac:dyDescent="0.25">
      <c r="A407" t="s">
        <v>582</v>
      </c>
      <c r="B407">
        <v>1070204.6499999999</v>
      </c>
      <c r="C407">
        <v>0.37240709373335606</v>
      </c>
      <c r="D407">
        <v>972783</v>
      </c>
      <c r="E407">
        <v>1.0094046652247441E-2</v>
      </c>
      <c r="F407">
        <v>0.63596584933247846</v>
      </c>
      <c r="G407">
        <v>40.1</v>
      </c>
      <c r="H407">
        <v>45.391500000000001</v>
      </c>
      <c r="I407">
        <v>0</v>
      </c>
      <c r="J407">
        <v>-5.5</v>
      </c>
      <c r="K407">
        <v>10411.207517425586</v>
      </c>
      <c r="L407">
        <v>1318.0356451</v>
      </c>
      <c r="M407">
        <v>1573.624663399587</v>
      </c>
      <c r="N407">
        <v>0.42871865180636159</v>
      </c>
      <c r="O407">
        <v>0.14558724220651958</v>
      </c>
      <c r="P407">
        <v>3.2151150583476736E-3</v>
      </c>
      <c r="Q407">
        <v>8720.213234873223</v>
      </c>
      <c r="R407">
        <v>85.65</v>
      </c>
      <c r="S407">
        <v>50898.097384705194</v>
      </c>
      <c r="T407">
        <v>12.155283129013426</v>
      </c>
      <c r="U407">
        <v>15.388623994162288</v>
      </c>
      <c r="V407">
        <v>9.620000000000001</v>
      </c>
      <c r="W407">
        <v>137.00994231808733</v>
      </c>
      <c r="X407">
        <v>0.11292704659797446</v>
      </c>
      <c r="Y407">
        <v>0.17784793951419967</v>
      </c>
      <c r="Z407">
        <v>0.29799729180623263</v>
      </c>
      <c r="AA407">
        <v>179.78948511822765</v>
      </c>
      <c r="AB407">
        <v>5.6768311080417933</v>
      </c>
      <c r="AC407">
        <v>1.2226717276672747</v>
      </c>
      <c r="AD407">
        <v>2.7733580834113498</v>
      </c>
      <c r="AE407">
        <v>1.2884059040788745</v>
      </c>
      <c r="AF407">
        <v>111.05</v>
      </c>
      <c r="AG407">
        <v>7.932210008346384E-2</v>
      </c>
      <c r="AH407">
        <v>10.2575</v>
      </c>
      <c r="AI407">
        <v>2.9298578125063672</v>
      </c>
      <c r="AJ407">
        <v>-28714.060000000056</v>
      </c>
      <c r="AK407">
        <v>0.49175284461187885</v>
      </c>
      <c r="AL407">
        <v>13722342.616500001</v>
      </c>
      <c r="AM407">
        <v>1318.0356451</v>
      </c>
    </row>
    <row r="408" spans="1:39" ht="15" x14ac:dyDescent="0.25">
      <c r="A408" t="s">
        <v>583</v>
      </c>
      <c r="B408">
        <v>1105002.45</v>
      </c>
      <c r="C408">
        <v>0.35176467049347615</v>
      </c>
      <c r="D408">
        <v>1086119.75</v>
      </c>
      <c r="E408">
        <v>1.7722382264215998E-3</v>
      </c>
      <c r="F408">
        <v>0.69662698791440791</v>
      </c>
      <c r="G408">
        <v>51.789473684210527</v>
      </c>
      <c r="H408">
        <v>55.616499999999995</v>
      </c>
      <c r="I408">
        <v>0</v>
      </c>
      <c r="J408">
        <v>62.801499999999976</v>
      </c>
      <c r="K408">
        <v>9588.3430085100299</v>
      </c>
      <c r="L408">
        <v>1812.4675529000001</v>
      </c>
      <c r="M408">
        <v>2074.9992974986189</v>
      </c>
      <c r="N408">
        <v>0.29334914073318863</v>
      </c>
      <c r="O408">
        <v>0.11372684342414416</v>
      </c>
      <c r="P408">
        <v>4.8465980458214913E-3</v>
      </c>
      <c r="Q408">
        <v>8375.2127578788113</v>
      </c>
      <c r="R408">
        <v>110.02950000000001</v>
      </c>
      <c r="S408">
        <v>55060.67229243066</v>
      </c>
      <c r="T408">
        <v>11.504641936935091</v>
      </c>
      <c r="U408">
        <v>16.472560112515275</v>
      </c>
      <c r="V408">
        <v>14.063499999999999</v>
      </c>
      <c r="W408">
        <v>128.87741692324101</v>
      </c>
      <c r="X408">
        <v>0.11426008524193351</v>
      </c>
      <c r="Y408">
        <v>0.15789320447905411</v>
      </c>
      <c r="Z408">
        <v>0.27895301859837046</v>
      </c>
      <c r="AA408">
        <v>155.07681754096907</v>
      </c>
      <c r="AB408">
        <v>5.628598122827734</v>
      </c>
      <c r="AC408">
        <v>1.1676940901556438</v>
      </c>
      <c r="AD408">
        <v>3.0009113973409631</v>
      </c>
      <c r="AE408">
        <v>1.1221634472187711</v>
      </c>
      <c r="AF408">
        <v>72.7</v>
      </c>
      <c r="AG408">
        <v>2.6621410786680989E-2</v>
      </c>
      <c r="AH408">
        <v>16.999000000000002</v>
      </c>
      <c r="AI408">
        <v>3.5075769397238239</v>
      </c>
      <c r="AJ408">
        <v>-2578.9485000001732</v>
      </c>
      <c r="AK408">
        <v>0.42780336728323354</v>
      </c>
      <c r="AL408">
        <v>17378560.588999998</v>
      </c>
      <c r="AM408">
        <v>1812.4675529000001</v>
      </c>
    </row>
    <row r="409" spans="1:39" ht="15" x14ac:dyDescent="0.25">
      <c r="A409" t="s">
        <v>584</v>
      </c>
      <c r="B409">
        <v>944958.7</v>
      </c>
      <c r="C409">
        <v>0.35751772646059726</v>
      </c>
      <c r="D409">
        <v>914026.6</v>
      </c>
      <c r="E409">
        <v>2.4844516156247447E-3</v>
      </c>
      <c r="F409">
        <v>0.63418039154688932</v>
      </c>
      <c r="G409">
        <v>39.111111111111114</v>
      </c>
      <c r="H409">
        <v>38.581000000000003</v>
      </c>
      <c r="I409">
        <v>0</v>
      </c>
      <c r="J409">
        <v>26.888500000000022</v>
      </c>
      <c r="K409">
        <v>10012.482884824334</v>
      </c>
      <c r="L409">
        <v>1136.5205799500002</v>
      </c>
      <c r="M409">
        <v>1373.3501261045062</v>
      </c>
      <c r="N409">
        <v>0.47586858328055387</v>
      </c>
      <c r="O409">
        <v>0.1383664379020029</v>
      </c>
      <c r="P409">
        <v>2.2483306462540401E-3</v>
      </c>
      <c r="Q409">
        <v>8285.8643536718009</v>
      </c>
      <c r="R409">
        <v>71.02000000000001</v>
      </c>
      <c r="S409">
        <v>50417.456670656167</v>
      </c>
      <c r="T409">
        <v>14.298085046465788</v>
      </c>
      <c r="U409">
        <v>16.002824274148132</v>
      </c>
      <c r="V409">
        <v>8.6590000000000007</v>
      </c>
      <c r="W409">
        <v>131.25309850444629</v>
      </c>
      <c r="X409">
        <v>0.11686856409262428</v>
      </c>
      <c r="Y409">
        <v>0.17367024540142836</v>
      </c>
      <c r="Z409">
        <v>0.29815713540602301</v>
      </c>
      <c r="AA409">
        <v>190.17675862016404</v>
      </c>
      <c r="AB409">
        <v>5.9425351763071861</v>
      </c>
      <c r="AC409">
        <v>1.3597117166759662</v>
      </c>
      <c r="AD409">
        <v>2.5368756749104051</v>
      </c>
      <c r="AE409">
        <v>1.5576442531272414</v>
      </c>
      <c r="AF409">
        <v>115.05</v>
      </c>
      <c r="AG409">
        <v>1.2497166858943625E-2</v>
      </c>
      <c r="AH409">
        <v>6.9314999999999998</v>
      </c>
      <c r="AI409">
        <v>2.653904861120437</v>
      </c>
      <c r="AJ409">
        <v>-14238.449000000022</v>
      </c>
      <c r="AK409">
        <v>0.55267195916785705</v>
      </c>
      <c r="AL409">
        <v>11379392.855</v>
      </c>
      <c r="AM409">
        <v>1136.5205799500002</v>
      </c>
    </row>
    <row r="410" spans="1:39" ht="15" x14ac:dyDescent="0.25">
      <c r="A410" t="s">
        <v>585</v>
      </c>
      <c r="B410">
        <v>1927560.95</v>
      </c>
      <c r="C410">
        <v>0.33917459783910808</v>
      </c>
      <c r="D410">
        <v>1886053.9</v>
      </c>
      <c r="E410">
        <v>2.4630969578910327E-3</v>
      </c>
      <c r="F410">
        <v>0.72406667774679057</v>
      </c>
      <c r="G410">
        <v>91.166666666666671</v>
      </c>
      <c r="H410">
        <v>161.31299999999996</v>
      </c>
      <c r="I410">
        <v>0</v>
      </c>
      <c r="J410">
        <v>-24.843499999999977</v>
      </c>
      <c r="K410">
        <v>10463.791756718081</v>
      </c>
      <c r="L410">
        <v>3889.4656122499996</v>
      </c>
      <c r="M410">
        <v>4825.2633335066348</v>
      </c>
      <c r="N410">
        <v>0.52689068064918443</v>
      </c>
      <c r="O410">
        <v>0.14896847498153376</v>
      </c>
      <c r="P410">
        <v>1.6824880760970145E-2</v>
      </c>
      <c r="Q410">
        <v>8434.4740169700526</v>
      </c>
      <c r="R410">
        <v>241.92399999999998</v>
      </c>
      <c r="S410">
        <v>57422.11637435724</v>
      </c>
      <c r="T410">
        <v>11.833055009011096</v>
      </c>
      <c r="U410">
        <v>16.077220996056617</v>
      </c>
      <c r="V410">
        <v>25.891999999999996</v>
      </c>
      <c r="W410">
        <v>150.21881709601422</v>
      </c>
      <c r="X410">
        <v>0.11278002740004237</v>
      </c>
      <c r="Y410">
        <v>0.15611111173322029</v>
      </c>
      <c r="Z410">
        <v>0.27512238844493597</v>
      </c>
      <c r="AA410">
        <v>161.00187337502791</v>
      </c>
      <c r="AB410">
        <v>5.7955279931492756</v>
      </c>
      <c r="AC410">
        <v>1.1414060846080296</v>
      </c>
      <c r="AD410">
        <v>2.9598606029514798</v>
      </c>
      <c r="AE410">
        <v>1.1505881151774413</v>
      </c>
      <c r="AF410">
        <v>51.3</v>
      </c>
      <c r="AG410">
        <v>5.0880176200473561E-2</v>
      </c>
      <c r="AH410">
        <v>64.641499999999994</v>
      </c>
      <c r="AI410">
        <v>3.0847002333322537</v>
      </c>
      <c r="AJ410">
        <v>37573.617499999702</v>
      </c>
      <c r="AK410">
        <v>0.55020261907617452</v>
      </c>
      <c r="AL410">
        <v>40698558.211500004</v>
      </c>
      <c r="AM410">
        <v>3889.4656122499996</v>
      </c>
    </row>
    <row r="411" spans="1:39" ht="15" x14ac:dyDescent="0.25">
      <c r="A411" t="s">
        <v>586</v>
      </c>
      <c r="B411">
        <v>1785255.1</v>
      </c>
      <c r="C411">
        <v>0.29290567201407608</v>
      </c>
      <c r="D411">
        <v>1533772.75</v>
      </c>
      <c r="E411">
        <v>2.5778599886547727E-3</v>
      </c>
      <c r="F411">
        <v>0.73318343971984656</v>
      </c>
      <c r="G411">
        <v>60.611111111111114</v>
      </c>
      <c r="H411">
        <v>100.07700000000004</v>
      </c>
      <c r="I411">
        <v>0</v>
      </c>
      <c r="J411">
        <v>60.652999999999992</v>
      </c>
      <c r="K411">
        <v>10736.319644684172</v>
      </c>
      <c r="L411">
        <v>3150.1259775499998</v>
      </c>
      <c r="M411">
        <v>3805.4273616238547</v>
      </c>
      <c r="N411">
        <v>0.39866009488189336</v>
      </c>
      <c r="O411">
        <v>0.13561401548526464</v>
      </c>
      <c r="P411">
        <v>1.6305599177956917E-2</v>
      </c>
      <c r="Q411">
        <v>8887.5062383447985</v>
      </c>
      <c r="R411">
        <v>195.2045</v>
      </c>
      <c r="S411">
        <v>59771.579797596867</v>
      </c>
      <c r="T411">
        <v>11.456446956909289</v>
      </c>
      <c r="U411">
        <v>16.137568434897755</v>
      </c>
      <c r="V411">
        <v>21.0015</v>
      </c>
      <c r="W411">
        <v>149.99528498202508</v>
      </c>
      <c r="X411">
        <v>0.11993812966571471</v>
      </c>
      <c r="Y411">
        <v>0.15207659248120842</v>
      </c>
      <c r="Z411">
        <v>0.278677069268563</v>
      </c>
      <c r="AA411">
        <v>168.27784151422438</v>
      </c>
      <c r="AB411">
        <v>5.7888532161320105</v>
      </c>
      <c r="AC411">
        <v>1.1043818633742846</v>
      </c>
      <c r="AD411">
        <v>2.9153806345411888</v>
      </c>
      <c r="AE411">
        <v>1.0418996817502983</v>
      </c>
      <c r="AF411">
        <v>37.5</v>
      </c>
      <c r="AG411">
        <v>5.2369652619476723E-2</v>
      </c>
      <c r="AH411">
        <v>62.246000000000002</v>
      </c>
      <c r="AI411">
        <v>2.5923618238295387</v>
      </c>
      <c r="AJ411">
        <v>6174.2379999996629</v>
      </c>
      <c r="AK411">
        <v>0.46655391612438568</v>
      </c>
      <c r="AL411">
        <v>33820759.415999994</v>
      </c>
      <c r="AM411">
        <v>3150.1259775499998</v>
      </c>
    </row>
    <row r="412" spans="1:39" ht="15" x14ac:dyDescent="0.25">
      <c r="A412" t="s">
        <v>587</v>
      </c>
      <c r="B412">
        <v>1374515.55</v>
      </c>
      <c r="C412">
        <v>0.26945140908561149</v>
      </c>
      <c r="D412">
        <v>1286990.6000000001</v>
      </c>
      <c r="E412">
        <v>4.14449088815683E-3</v>
      </c>
      <c r="F412">
        <v>0.7638436148530815</v>
      </c>
      <c r="G412">
        <v>69.5</v>
      </c>
      <c r="H412">
        <v>61.967000000000006</v>
      </c>
      <c r="I412">
        <v>0</v>
      </c>
      <c r="J412">
        <v>11.318000000000005</v>
      </c>
      <c r="K412">
        <v>10208.523204421721</v>
      </c>
      <c r="L412">
        <v>3238.0817395000004</v>
      </c>
      <c r="M412">
        <v>3704.4577247234638</v>
      </c>
      <c r="N412">
        <v>0.16581057122508133</v>
      </c>
      <c r="O412">
        <v>0.10902289494227262</v>
      </c>
      <c r="P412">
        <v>9.5987443648656492E-3</v>
      </c>
      <c r="Q412">
        <v>8923.3121368573902</v>
      </c>
      <c r="R412">
        <v>185.63900000000001</v>
      </c>
      <c r="S412">
        <v>61287.934186243205</v>
      </c>
      <c r="T412">
        <v>12.988380674319513</v>
      </c>
      <c r="U412">
        <v>17.442895832772212</v>
      </c>
      <c r="V412">
        <v>18.746500000000001</v>
      </c>
      <c r="W412">
        <v>172.72993569466306</v>
      </c>
      <c r="X412">
        <v>0.11439746967460583</v>
      </c>
      <c r="Y412">
        <v>0.14936129738601661</v>
      </c>
      <c r="Z412">
        <v>0.27143162912951418</v>
      </c>
      <c r="AA412">
        <v>157.85163597473786</v>
      </c>
      <c r="AB412">
        <v>6.0025065486420948</v>
      </c>
      <c r="AC412">
        <v>1.1597189664600358</v>
      </c>
      <c r="AD412">
        <v>2.7914216975308941</v>
      </c>
      <c r="AE412">
        <v>1.0002370071451581</v>
      </c>
      <c r="AF412">
        <v>40.549999999999997</v>
      </c>
      <c r="AG412">
        <v>7.0571305224550643E-2</v>
      </c>
      <c r="AH412">
        <v>66.51400000000001</v>
      </c>
      <c r="AI412">
        <v>2.2385536986339583</v>
      </c>
      <c r="AJ412">
        <v>-16829.23600000015</v>
      </c>
      <c r="AK412">
        <v>0.33849824932747041</v>
      </c>
      <c r="AL412">
        <v>33056032.5755</v>
      </c>
      <c r="AM412">
        <v>3238.0817395000004</v>
      </c>
    </row>
    <row r="413" spans="1:39" ht="15" x14ac:dyDescent="0.25">
      <c r="A413" t="s">
        <v>588</v>
      </c>
      <c r="B413">
        <v>1446475.15</v>
      </c>
      <c r="C413">
        <v>0.40618942926395335</v>
      </c>
      <c r="D413">
        <v>1420145.85</v>
      </c>
      <c r="E413">
        <v>6.8981698331373785E-3</v>
      </c>
      <c r="F413">
        <v>0.61887541708687521</v>
      </c>
      <c r="G413">
        <v>31.157894736842106</v>
      </c>
      <c r="H413">
        <v>35.369</v>
      </c>
      <c r="I413">
        <v>0</v>
      </c>
      <c r="J413">
        <v>15.180999999999997</v>
      </c>
      <c r="K413">
        <v>10834.126850432507</v>
      </c>
      <c r="L413">
        <v>1041.1249602499997</v>
      </c>
      <c r="M413">
        <v>1238.1437667644211</v>
      </c>
      <c r="N413">
        <v>0.41676296109144217</v>
      </c>
      <c r="O413">
        <v>0.14696323226489466</v>
      </c>
      <c r="P413">
        <v>3.6705862369127663E-3</v>
      </c>
      <c r="Q413">
        <v>9110.1535938565685</v>
      </c>
      <c r="R413">
        <v>69.5745</v>
      </c>
      <c r="S413">
        <v>50935.369891267634</v>
      </c>
      <c r="T413">
        <v>11.657288230601727</v>
      </c>
      <c r="U413">
        <v>14.964174521556027</v>
      </c>
      <c r="V413">
        <v>8.4130000000000003</v>
      </c>
      <c r="W413">
        <v>123.75192680969926</v>
      </c>
      <c r="X413">
        <v>0.11363533077665458</v>
      </c>
      <c r="Y413">
        <v>0.17727860466871545</v>
      </c>
      <c r="Z413">
        <v>0.29903997955585676</v>
      </c>
      <c r="AA413">
        <v>199.26359267208818</v>
      </c>
      <c r="AB413">
        <v>5.3904712224095146</v>
      </c>
      <c r="AC413">
        <v>1.172825869102369</v>
      </c>
      <c r="AD413">
        <v>2.6462313342006563</v>
      </c>
      <c r="AE413">
        <v>1.3109492274427401</v>
      </c>
      <c r="AF413">
        <v>106.8</v>
      </c>
      <c r="AG413">
        <v>1.730528725501506E-2</v>
      </c>
      <c r="AH413">
        <v>9.3460000000000001</v>
      </c>
      <c r="AI413">
        <v>2.7150708483058135</v>
      </c>
      <c r="AJ413">
        <v>-28027.442499999946</v>
      </c>
      <c r="AK413">
        <v>0.47685251483774099</v>
      </c>
      <c r="AL413">
        <v>11279679.886500001</v>
      </c>
      <c r="AM413">
        <v>1041.1249602499997</v>
      </c>
    </row>
    <row r="414" spans="1:39" ht="15" x14ac:dyDescent="0.25">
      <c r="A414" t="s">
        <v>589</v>
      </c>
      <c r="B414">
        <v>732040.75</v>
      </c>
      <c r="C414">
        <v>0.37595407273090464</v>
      </c>
      <c r="D414">
        <v>657865.4</v>
      </c>
      <c r="E414">
        <v>2.3694880226966968E-3</v>
      </c>
      <c r="F414">
        <v>0.66231407875547366</v>
      </c>
      <c r="G414">
        <v>29.3</v>
      </c>
      <c r="H414">
        <v>20.726500000000001</v>
      </c>
      <c r="I414">
        <v>0</v>
      </c>
      <c r="J414">
        <v>30.366499999999988</v>
      </c>
      <c r="K414">
        <v>10395.921412442251</v>
      </c>
      <c r="L414">
        <v>856.39938595000001</v>
      </c>
      <c r="M414">
        <v>1004.9823810266541</v>
      </c>
      <c r="N414">
        <v>0.362408392791772</v>
      </c>
      <c r="O414">
        <v>0.13435684294934538</v>
      </c>
      <c r="P414">
        <v>2.8734565792223406E-3</v>
      </c>
      <c r="Q414">
        <v>8858.9221881730427</v>
      </c>
      <c r="R414">
        <v>57.094500000000004</v>
      </c>
      <c r="S414">
        <v>51104.448011629851</v>
      </c>
      <c r="T414">
        <v>12.062457854959762</v>
      </c>
      <c r="U414">
        <v>14.999682735640038</v>
      </c>
      <c r="V414">
        <v>9.0570000000000004</v>
      </c>
      <c r="W414">
        <v>94.556628679474457</v>
      </c>
      <c r="X414">
        <v>0.12336993043099224</v>
      </c>
      <c r="Y414">
        <v>0.15420184365975306</v>
      </c>
      <c r="Z414">
        <v>0.28345409704837027</v>
      </c>
      <c r="AA414">
        <v>188.01116936975544</v>
      </c>
      <c r="AB414">
        <v>5.6240597493426749</v>
      </c>
      <c r="AC414">
        <v>1.3626263992301226</v>
      </c>
      <c r="AD414">
        <v>2.3792478541282316</v>
      </c>
      <c r="AE414">
        <v>1.2510505674708825</v>
      </c>
      <c r="AF414">
        <v>62.9</v>
      </c>
      <c r="AG414">
        <v>3.2936299863810921E-2</v>
      </c>
      <c r="AH414">
        <v>8.6630000000000003</v>
      </c>
      <c r="AI414">
        <v>2.1061511219354321</v>
      </c>
      <c r="AJ414">
        <v>203.73300000000745</v>
      </c>
      <c r="AK414">
        <v>0.53025979947769331</v>
      </c>
      <c r="AL414">
        <v>8903060.7139999997</v>
      </c>
      <c r="AM414">
        <v>856.39938595000001</v>
      </c>
    </row>
    <row r="415" spans="1:39" ht="15" x14ac:dyDescent="0.25">
      <c r="A415" t="s">
        <v>590</v>
      </c>
      <c r="B415">
        <v>1208984.25</v>
      </c>
      <c r="C415">
        <v>0.2899886473361678</v>
      </c>
      <c r="D415">
        <v>1158395.5</v>
      </c>
      <c r="E415">
        <v>3.1068533146257327E-3</v>
      </c>
      <c r="F415">
        <v>0.7608116780418569</v>
      </c>
      <c r="G415">
        <v>56.736842105263158</v>
      </c>
      <c r="H415">
        <v>49.660499999999999</v>
      </c>
      <c r="I415">
        <v>0</v>
      </c>
      <c r="J415">
        <v>25.746500000000005</v>
      </c>
      <c r="K415">
        <v>10240.817547444245</v>
      </c>
      <c r="L415">
        <v>2566.0308460000001</v>
      </c>
      <c r="M415">
        <v>2916.2475177396727</v>
      </c>
      <c r="N415">
        <v>0.17710991497177034</v>
      </c>
      <c r="O415">
        <v>0.1062563343987175</v>
      </c>
      <c r="P415">
        <v>9.5605417168862818E-3</v>
      </c>
      <c r="Q415">
        <v>9010.9819400267406</v>
      </c>
      <c r="R415">
        <v>151.291</v>
      </c>
      <c r="S415">
        <v>61001.156648445714</v>
      </c>
      <c r="T415">
        <v>12.748940782994364</v>
      </c>
      <c r="U415">
        <v>16.96089553245071</v>
      </c>
      <c r="V415">
        <v>15.464500000000001</v>
      </c>
      <c r="W415">
        <v>165.93041132917332</v>
      </c>
      <c r="X415">
        <v>0.11475939240914665</v>
      </c>
      <c r="Y415">
        <v>0.15558269593392304</v>
      </c>
      <c r="Z415">
        <v>0.27613353563615833</v>
      </c>
      <c r="AA415">
        <v>154.13520870824323</v>
      </c>
      <c r="AB415">
        <v>5.9377309661790934</v>
      </c>
      <c r="AC415">
        <v>1.1444534730226892</v>
      </c>
      <c r="AD415">
        <v>2.9165274336770954</v>
      </c>
      <c r="AE415">
        <v>1.030914772868432</v>
      </c>
      <c r="AF415">
        <v>46.65</v>
      </c>
      <c r="AG415">
        <v>6.1354555237817743E-2</v>
      </c>
      <c r="AH415">
        <v>45.631999999999991</v>
      </c>
      <c r="AI415">
        <v>1.9886292410424393</v>
      </c>
      <c r="AJ415">
        <v>-14689.813000000082</v>
      </c>
      <c r="AK415">
        <v>0.35167510479204378</v>
      </c>
      <c r="AL415">
        <v>26278253.715</v>
      </c>
      <c r="AM415">
        <v>2566.0308460000001</v>
      </c>
    </row>
    <row r="416" spans="1:39" ht="15" x14ac:dyDescent="0.25">
      <c r="A416" t="s">
        <v>591</v>
      </c>
      <c r="B416">
        <v>741607.47368421056</v>
      </c>
      <c r="C416">
        <v>0.28365649725588882</v>
      </c>
      <c r="D416">
        <v>724548</v>
      </c>
      <c r="E416">
        <v>5.4507632677431965E-3</v>
      </c>
      <c r="F416">
        <v>0.62281056950192371</v>
      </c>
      <c r="G416">
        <v>17.0625</v>
      </c>
      <c r="H416">
        <v>31.206499999999998</v>
      </c>
      <c r="I416">
        <v>0</v>
      </c>
      <c r="J416">
        <v>-12.381999999999991</v>
      </c>
      <c r="K416">
        <v>10370.897834826788</v>
      </c>
      <c r="L416">
        <v>962.20308260000002</v>
      </c>
      <c r="M416">
        <v>1213.2324234119742</v>
      </c>
      <c r="N416">
        <v>0.61666301010663593</v>
      </c>
      <c r="O416">
        <v>0.15919813074812117</v>
      </c>
      <c r="P416">
        <v>1.0051348488581532E-3</v>
      </c>
      <c r="Q416">
        <v>8225.0603210358549</v>
      </c>
      <c r="R416">
        <v>65.673000000000002</v>
      </c>
      <c r="S416">
        <v>46893.816682654964</v>
      </c>
      <c r="T416">
        <v>12.186134332221762</v>
      </c>
      <c r="U416">
        <v>14.65142573964947</v>
      </c>
      <c r="V416">
        <v>8.5984999999999996</v>
      </c>
      <c r="W416">
        <v>111.90359744141418</v>
      </c>
      <c r="X416">
        <v>0.11065775873578429</v>
      </c>
      <c r="Y416">
        <v>0.19107844222614057</v>
      </c>
      <c r="Z416">
        <v>0.30888314264259775</v>
      </c>
      <c r="AA416">
        <v>189.09313770681121</v>
      </c>
      <c r="AB416">
        <v>5.9210426857419227</v>
      </c>
      <c r="AC416">
        <v>1.4981953931386234</v>
      </c>
      <c r="AD416">
        <v>2.4934692683543473</v>
      </c>
      <c r="AE416">
        <v>1.2559794225683691</v>
      </c>
      <c r="AF416">
        <v>57.45</v>
      </c>
      <c r="AG416">
        <v>1.1854201140293053E-2</v>
      </c>
      <c r="AH416">
        <v>14.303000000000001</v>
      </c>
      <c r="AI416">
        <v>2.7378538831034529</v>
      </c>
      <c r="AJ416">
        <v>-30769.54250000004</v>
      </c>
      <c r="AK416">
        <v>0.59942329730013322</v>
      </c>
      <c r="AL416">
        <v>9978909.8660000004</v>
      </c>
      <c r="AM416">
        <v>962.20308260000002</v>
      </c>
    </row>
    <row r="417" spans="1:39" ht="15" x14ac:dyDescent="0.25">
      <c r="A417" t="s">
        <v>592</v>
      </c>
      <c r="B417">
        <v>675223.7</v>
      </c>
      <c r="C417">
        <v>0.37475412475327385</v>
      </c>
      <c r="D417">
        <v>582036.9</v>
      </c>
      <c r="E417">
        <v>3.2303060065980924E-3</v>
      </c>
      <c r="F417">
        <v>0.69142174361334841</v>
      </c>
      <c r="G417">
        <v>47.111111111111114</v>
      </c>
      <c r="H417">
        <v>33.260999999999996</v>
      </c>
      <c r="I417">
        <v>0</v>
      </c>
      <c r="J417">
        <v>40.406500000000023</v>
      </c>
      <c r="K417">
        <v>9482.436409398164</v>
      </c>
      <c r="L417">
        <v>1426.38778385</v>
      </c>
      <c r="M417">
        <v>1627.036445387844</v>
      </c>
      <c r="N417">
        <v>0.26811574561284757</v>
      </c>
      <c r="O417">
        <v>0.11160107388212194</v>
      </c>
      <c r="P417">
        <v>1.9399107180596736E-3</v>
      </c>
      <c r="Q417">
        <v>8313.0476233897934</v>
      </c>
      <c r="R417">
        <v>84.637</v>
      </c>
      <c r="S417">
        <v>54120.843392960523</v>
      </c>
      <c r="T417">
        <v>12.561881919255171</v>
      </c>
      <c r="U417">
        <v>16.853004996041918</v>
      </c>
      <c r="V417">
        <v>9.9015000000000004</v>
      </c>
      <c r="W417">
        <v>144.05774719486945</v>
      </c>
      <c r="X417">
        <v>0.11261406374500887</v>
      </c>
      <c r="Y417">
        <v>0.14911496645663586</v>
      </c>
      <c r="Z417">
        <v>0.2840933622471879</v>
      </c>
      <c r="AA417">
        <v>164.20997336908735</v>
      </c>
      <c r="AB417">
        <v>5.8253391025205881</v>
      </c>
      <c r="AC417">
        <v>1.3963028253348995</v>
      </c>
      <c r="AD417">
        <v>2.6537435932904434</v>
      </c>
      <c r="AE417">
        <v>1.2124015984469003</v>
      </c>
      <c r="AF417">
        <v>63.15</v>
      </c>
      <c r="AG417">
        <v>3.4092154911078365E-2</v>
      </c>
      <c r="AH417">
        <v>14.770999999999997</v>
      </c>
      <c r="AI417">
        <v>3.0737034158619596</v>
      </c>
      <c r="AJ417">
        <v>3103.5169999999925</v>
      </c>
      <c r="AK417">
        <v>0.45229713715702696</v>
      </c>
      <c r="AL417">
        <v>13525631.455500001</v>
      </c>
      <c r="AM417">
        <v>1426.38778385</v>
      </c>
    </row>
    <row r="418" spans="1:39" ht="15" x14ac:dyDescent="0.25">
      <c r="A418" t="s">
        <v>593</v>
      </c>
      <c r="B418">
        <v>778813.45</v>
      </c>
      <c r="C418">
        <v>0.29464925746299298</v>
      </c>
      <c r="D418">
        <v>730006.35</v>
      </c>
      <c r="E418">
        <v>2.9385136171956863E-3</v>
      </c>
      <c r="F418">
        <v>0.67883065528842546</v>
      </c>
      <c r="G418">
        <v>38.799999999999997</v>
      </c>
      <c r="H418">
        <v>37.772000000000006</v>
      </c>
      <c r="I418">
        <v>0</v>
      </c>
      <c r="J418">
        <v>42.28900000000003</v>
      </c>
      <c r="K418">
        <v>9893.2641681205496</v>
      </c>
      <c r="L418">
        <v>1256.942951</v>
      </c>
      <c r="M418">
        <v>1462.6316875919326</v>
      </c>
      <c r="N418">
        <v>0.34500322039675457</v>
      </c>
      <c r="O418">
        <v>0.12562707680915267</v>
      </c>
      <c r="P418">
        <v>2.7931036545508266E-3</v>
      </c>
      <c r="Q418">
        <v>8501.9822584134945</v>
      </c>
      <c r="R418">
        <v>78.95150000000001</v>
      </c>
      <c r="S418">
        <v>52237.039220280807</v>
      </c>
      <c r="T418">
        <v>12.7812644471606</v>
      </c>
      <c r="U418">
        <v>15.920444209419708</v>
      </c>
      <c r="V418">
        <v>9.7865000000000002</v>
      </c>
      <c r="W418">
        <v>128.43641250702495</v>
      </c>
      <c r="X418">
        <v>0.11547102422306862</v>
      </c>
      <c r="Y418">
        <v>0.1616706243864644</v>
      </c>
      <c r="Z418">
        <v>0.28468349851302316</v>
      </c>
      <c r="AA418">
        <v>169.99932242748227</v>
      </c>
      <c r="AB418">
        <v>5.7449774744365909</v>
      </c>
      <c r="AC418">
        <v>1.2345384406408757</v>
      </c>
      <c r="AD418">
        <v>2.8585240719217504</v>
      </c>
      <c r="AE418">
        <v>1.1979214012438977</v>
      </c>
      <c r="AF418">
        <v>73.3</v>
      </c>
      <c r="AG418">
        <v>3.0440783090032862E-2</v>
      </c>
      <c r="AH418">
        <v>14.182499999999999</v>
      </c>
      <c r="AI418">
        <v>3.1275986047526176</v>
      </c>
      <c r="AJ418">
        <v>-20994.882999999973</v>
      </c>
      <c r="AK418">
        <v>0.44147499967871556</v>
      </c>
      <c r="AL418">
        <v>12435268.658500001</v>
      </c>
      <c r="AM418">
        <v>1256.942951</v>
      </c>
    </row>
    <row r="419" spans="1:39" ht="15" x14ac:dyDescent="0.25">
      <c r="A419" t="s">
        <v>594</v>
      </c>
      <c r="B419">
        <v>1235836.8</v>
      </c>
      <c r="C419">
        <v>0.35587964368665292</v>
      </c>
      <c r="D419">
        <v>1146457.8999999999</v>
      </c>
      <c r="E419">
        <v>3.2599410383390977E-3</v>
      </c>
      <c r="F419">
        <v>0.69699583585991909</v>
      </c>
      <c r="G419">
        <v>48.4</v>
      </c>
      <c r="H419">
        <v>49.952999999999996</v>
      </c>
      <c r="I419">
        <v>0</v>
      </c>
      <c r="J419">
        <v>55.198999999999998</v>
      </c>
      <c r="K419">
        <v>9456.3443352450267</v>
      </c>
      <c r="L419">
        <v>1840.3841197000002</v>
      </c>
      <c r="M419">
        <v>2174.7404649238006</v>
      </c>
      <c r="N419">
        <v>0.39479485827036942</v>
      </c>
      <c r="O419">
        <v>0.13167419880231429</v>
      </c>
      <c r="P419">
        <v>1.2433397329971541E-3</v>
      </c>
      <c r="Q419">
        <v>8002.4748818060834</v>
      </c>
      <c r="R419">
        <v>111.167</v>
      </c>
      <c r="S419">
        <v>52262.220079924795</v>
      </c>
      <c r="T419">
        <v>13.878219255714376</v>
      </c>
      <c r="U419">
        <v>16.555129846986961</v>
      </c>
      <c r="V419">
        <v>12.598000000000001</v>
      </c>
      <c r="W419">
        <v>146.08541988410857</v>
      </c>
      <c r="X419">
        <v>0.12143695582454157</v>
      </c>
      <c r="Y419">
        <v>0.16266625754553904</v>
      </c>
      <c r="Z419">
        <v>0.28947829892063859</v>
      </c>
      <c r="AA419">
        <v>174.77150370784088</v>
      </c>
      <c r="AB419">
        <v>5.6336869583925484</v>
      </c>
      <c r="AC419">
        <v>1.2560949871396161</v>
      </c>
      <c r="AD419">
        <v>2.7628887254245105</v>
      </c>
      <c r="AE419">
        <v>1.2781161018885445</v>
      </c>
      <c r="AF419">
        <v>100.7</v>
      </c>
      <c r="AG419">
        <v>1.8057937421125433E-2</v>
      </c>
      <c r="AH419">
        <v>15.053500000000003</v>
      </c>
      <c r="AI419">
        <v>2.54868037916872</v>
      </c>
      <c r="AJ419">
        <v>19200.06799999997</v>
      </c>
      <c r="AK419">
        <v>0.53201001209322585</v>
      </c>
      <c r="AL419">
        <v>17403305.945</v>
      </c>
      <c r="AM419">
        <v>1840.3841197000002</v>
      </c>
    </row>
    <row r="420" spans="1:39" ht="15" x14ac:dyDescent="0.25">
      <c r="A420" t="s">
        <v>595</v>
      </c>
      <c r="B420">
        <v>862473.1</v>
      </c>
      <c r="C420">
        <v>0.38221102633550413</v>
      </c>
      <c r="D420">
        <v>846576.85</v>
      </c>
      <c r="E420">
        <v>2.4102187286630839E-3</v>
      </c>
      <c r="F420">
        <v>0.66843032239118738</v>
      </c>
      <c r="G420">
        <v>33.777777777777779</v>
      </c>
      <c r="H420">
        <v>19.513157894736839</v>
      </c>
      <c r="I420">
        <v>0</v>
      </c>
      <c r="J420">
        <v>61.747000000000007</v>
      </c>
      <c r="K420">
        <v>9643.5580241104708</v>
      </c>
      <c r="L420">
        <v>863.60234854999999</v>
      </c>
      <c r="M420">
        <v>1002.5322146348839</v>
      </c>
      <c r="N420">
        <v>0.30612892159671284</v>
      </c>
      <c r="O420">
        <v>0.13011789365634646</v>
      </c>
      <c r="P420">
        <v>2.1349640295625612E-3</v>
      </c>
      <c r="Q420">
        <v>8307.1638361596979</v>
      </c>
      <c r="R420">
        <v>56.217999999999996</v>
      </c>
      <c r="S420">
        <v>51036.90579529688</v>
      </c>
      <c r="T420">
        <v>12.887331459674837</v>
      </c>
      <c r="U420">
        <v>15.361669724109717</v>
      </c>
      <c r="V420">
        <v>6.7374999999999998</v>
      </c>
      <c r="W420">
        <v>128.17845618552877</v>
      </c>
      <c r="X420">
        <v>0.1175288070319656</v>
      </c>
      <c r="Y420">
        <v>0.16387049205042889</v>
      </c>
      <c r="Z420">
        <v>0.28787850194814901</v>
      </c>
      <c r="AA420">
        <v>189.56826631478475</v>
      </c>
      <c r="AB420">
        <v>5.0587432075674545</v>
      </c>
      <c r="AC420">
        <v>1.0779881175188566</v>
      </c>
      <c r="AD420">
        <v>2.3189143530452334</v>
      </c>
      <c r="AE420">
        <v>1.2900621618559696</v>
      </c>
      <c r="AF420">
        <v>68.650000000000006</v>
      </c>
      <c r="AG420">
        <v>2.270731304160091E-2</v>
      </c>
      <c r="AH420">
        <v>6.4600000000000009</v>
      </c>
      <c r="AI420">
        <v>2.842476157924358</v>
      </c>
      <c r="AJ420">
        <v>7003.7835000000196</v>
      </c>
      <c r="AK420">
        <v>0.51399427920959029</v>
      </c>
      <c r="AL420">
        <v>8328199.358</v>
      </c>
      <c r="AM420">
        <v>863.60234854999999</v>
      </c>
    </row>
    <row r="421" spans="1:39" ht="15" x14ac:dyDescent="0.25">
      <c r="A421" t="s">
        <v>596</v>
      </c>
      <c r="B421">
        <v>663643.6</v>
      </c>
      <c r="C421">
        <v>0.3259191975008458</v>
      </c>
      <c r="D421">
        <v>667493</v>
      </c>
      <c r="E421">
        <v>6.2086824905079989E-3</v>
      </c>
      <c r="F421">
        <v>0.6606868295538646</v>
      </c>
      <c r="G421">
        <v>30.666666666666668</v>
      </c>
      <c r="H421">
        <v>35.545500000000004</v>
      </c>
      <c r="I421">
        <v>0</v>
      </c>
      <c r="J421">
        <v>27.427499999999995</v>
      </c>
      <c r="K421">
        <v>10120.136272234797</v>
      </c>
      <c r="L421">
        <v>1065.3002221500001</v>
      </c>
      <c r="M421">
        <v>1281.1999312199216</v>
      </c>
      <c r="N421">
        <v>0.47467866877887338</v>
      </c>
      <c r="O421">
        <v>0.13899100171139489</v>
      </c>
      <c r="P421">
        <v>2.1940028748730512E-3</v>
      </c>
      <c r="Q421">
        <v>8414.7549155225624</v>
      </c>
      <c r="R421">
        <v>66.962000000000003</v>
      </c>
      <c r="S421">
        <v>50930.113575610056</v>
      </c>
      <c r="T421">
        <v>13.40163077566381</v>
      </c>
      <c r="U421">
        <v>15.90902634553926</v>
      </c>
      <c r="V421">
        <v>8.1195000000000004</v>
      </c>
      <c r="W421">
        <v>131.20268762239053</v>
      </c>
      <c r="X421">
        <v>0.11638243357320176</v>
      </c>
      <c r="Y421">
        <v>0.17029667213357824</v>
      </c>
      <c r="Z421">
        <v>0.29194094787317032</v>
      </c>
      <c r="AA421">
        <v>183.0599449293469</v>
      </c>
      <c r="AB421">
        <v>6.0736272689419915</v>
      </c>
      <c r="AC421">
        <v>1.451030480919812</v>
      </c>
      <c r="AD421">
        <v>2.7495545315254613</v>
      </c>
      <c r="AE421">
        <v>1.357514908860048</v>
      </c>
      <c r="AF421">
        <v>106.95</v>
      </c>
      <c r="AG421">
        <v>4.1426493997127431E-2</v>
      </c>
      <c r="AH421">
        <v>8.0824999999999996</v>
      </c>
      <c r="AI421">
        <v>2.038950858927552</v>
      </c>
      <c r="AJ421">
        <v>-2871.5564999999478</v>
      </c>
      <c r="AK421">
        <v>0.55718122031349826</v>
      </c>
      <c r="AL421">
        <v>10780983.419</v>
      </c>
      <c r="AM421">
        <v>1065.3002221500001</v>
      </c>
    </row>
    <row r="422" spans="1:39" ht="15" x14ac:dyDescent="0.25">
      <c r="A422" t="s">
        <v>597</v>
      </c>
      <c r="B422">
        <v>670416.19999999995</v>
      </c>
      <c r="C422">
        <v>0.32951287149087377</v>
      </c>
      <c r="D422">
        <v>606361.1</v>
      </c>
      <c r="E422">
        <v>1.5466429023825378E-3</v>
      </c>
      <c r="F422">
        <v>0.69835038398981997</v>
      </c>
      <c r="G422">
        <v>39.789473684210527</v>
      </c>
      <c r="H422">
        <v>39.420999999999999</v>
      </c>
      <c r="I422">
        <v>0</v>
      </c>
      <c r="J422">
        <v>69.292999999999992</v>
      </c>
      <c r="K422">
        <v>9436.1480434279001</v>
      </c>
      <c r="L422">
        <v>1438.52602185</v>
      </c>
      <c r="M422">
        <v>1642.3752106200591</v>
      </c>
      <c r="N422">
        <v>0.28403832846522242</v>
      </c>
      <c r="O422">
        <v>0.11103282834229806</v>
      </c>
      <c r="P422">
        <v>5.0587386598966999E-3</v>
      </c>
      <c r="Q422">
        <v>8264.9472658414306</v>
      </c>
      <c r="R422">
        <v>88.133499999999998</v>
      </c>
      <c r="S422">
        <v>54680.171424600179</v>
      </c>
      <c r="T422">
        <v>11.634622476129961</v>
      </c>
      <c r="U422">
        <v>16.322125206079413</v>
      </c>
      <c r="V422">
        <v>11.3445</v>
      </c>
      <c r="W422">
        <v>126.80382756842525</v>
      </c>
      <c r="X422">
        <v>0.11473200034331621</v>
      </c>
      <c r="Y422">
        <v>0.14902919107953788</v>
      </c>
      <c r="Z422">
        <v>0.27045877558746567</v>
      </c>
      <c r="AA422">
        <v>158.78579638500128</v>
      </c>
      <c r="AB422">
        <v>5.3815671938446048</v>
      </c>
      <c r="AC422">
        <v>1.1409236617159366</v>
      </c>
      <c r="AD422">
        <v>2.8759095997460786</v>
      </c>
      <c r="AE422">
        <v>1.1139590421135257</v>
      </c>
      <c r="AF422">
        <v>52.3</v>
      </c>
      <c r="AG422">
        <v>3.5846060762290771E-2</v>
      </c>
      <c r="AH422">
        <v>17.18</v>
      </c>
      <c r="AI422">
        <v>3.3180210708836038</v>
      </c>
      <c r="AJ422">
        <v>-16163.087000000058</v>
      </c>
      <c r="AK422">
        <v>0.42284968678947205</v>
      </c>
      <c r="AL422">
        <v>13574144.5065</v>
      </c>
      <c r="AM422">
        <v>1438.52602185</v>
      </c>
    </row>
    <row r="423" spans="1:39" ht="15" x14ac:dyDescent="0.25">
      <c r="A423" t="s">
        <v>598</v>
      </c>
      <c r="B423">
        <v>819706.05</v>
      </c>
      <c r="C423">
        <v>0.40135435116607626</v>
      </c>
      <c r="D423">
        <v>775998.6</v>
      </c>
      <c r="E423">
        <v>3.6223391628668004E-3</v>
      </c>
      <c r="F423">
        <v>0.62983728019185914</v>
      </c>
      <c r="G423">
        <v>22.263157894736842</v>
      </c>
      <c r="H423">
        <v>24.0425</v>
      </c>
      <c r="I423">
        <v>0</v>
      </c>
      <c r="J423">
        <v>-2.5320000000000107</v>
      </c>
      <c r="K423">
        <v>10671.628226025801</v>
      </c>
      <c r="L423">
        <v>763.2565474999999</v>
      </c>
      <c r="M423">
        <v>914.30146780740904</v>
      </c>
      <c r="N423">
        <v>0.44516145876888141</v>
      </c>
      <c r="O423">
        <v>0.13934636931496483</v>
      </c>
      <c r="P423">
        <v>2.6078582051076347E-3</v>
      </c>
      <c r="Q423">
        <v>8908.648189675363</v>
      </c>
      <c r="R423">
        <v>51.733500000000006</v>
      </c>
      <c r="S423">
        <v>49442.98114857878</v>
      </c>
      <c r="T423">
        <v>12.203891095711677</v>
      </c>
      <c r="U423">
        <v>14.753622845931554</v>
      </c>
      <c r="V423">
        <v>7.8474999999999993</v>
      </c>
      <c r="W423">
        <v>97.261108314749919</v>
      </c>
      <c r="X423">
        <v>0.11576172304871028</v>
      </c>
      <c r="Y423">
        <v>0.16656704752484638</v>
      </c>
      <c r="Z423">
        <v>0.28695097217695298</v>
      </c>
      <c r="AA423">
        <v>196.38134843514069</v>
      </c>
      <c r="AB423">
        <v>5.5028308382149902</v>
      </c>
      <c r="AC423">
        <v>1.2621134056555721</v>
      </c>
      <c r="AD423">
        <v>2.3320270619627079</v>
      </c>
      <c r="AE423">
        <v>1.3954481746065821</v>
      </c>
      <c r="AF423">
        <v>95.95</v>
      </c>
      <c r="AG423">
        <v>3.4605290386988133E-2</v>
      </c>
      <c r="AH423">
        <v>5.6384999999999996</v>
      </c>
      <c r="AI423">
        <v>2.7587195522317578</v>
      </c>
      <c r="AJ423">
        <v>-7359.9554999999818</v>
      </c>
      <c r="AK423">
        <v>0.55996062203594943</v>
      </c>
      <c r="AL423">
        <v>8145190.1159999995</v>
      </c>
      <c r="AM423">
        <v>763.2565474999999</v>
      </c>
    </row>
    <row r="424" spans="1:39" ht="15" x14ac:dyDescent="0.25">
      <c r="A424" t="s">
        <v>599</v>
      </c>
      <c r="B424">
        <v>875132.35</v>
      </c>
      <c r="C424">
        <v>0.32101141329917438</v>
      </c>
      <c r="D424">
        <v>794458.9</v>
      </c>
      <c r="E424">
        <v>6.5897769838876297E-3</v>
      </c>
      <c r="F424">
        <v>0.71862199576739405</v>
      </c>
      <c r="G424">
        <v>56.578947368421055</v>
      </c>
      <c r="H424">
        <v>55.787999999999997</v>
      </c>
      <c r="I424">
        <v>0</v>
      </c>
      <c r="J424">
        <v>56.053499999999929</v>
      </c>
      <c r="K424">
        <v>9558.7160753774169</v>
      </c>
      <c r="L424">
        <v>1841.1944536500002</v>
      </c>
      <c r="M424">
        <v>2175.7149212752547</v>
      </c>
      <c r="N424">
        <v>0.36557205933119236</v>
      </c>
      <c r="O424">
        <v>0.13369913344133649</v>
      </c>
      <c r="P424">
        <v>9.2538523653617547E-3</v>
      </c>
      <c r="Q424">
        <v>8089.0445939877118</v>
      </c>
      <c r="R424">
        <v>110.982</v>
      </c>
      <c r="S424">
        <v>54392.586320304203</v>
      </c>
      <c r="T424">
        <v>12.678182047539241</v>
      </c>
      <c r="U424">
        <v>16.59002769503163</v>
      </c>
      <c r="V424">
        <v>13.873499999999998</v>
      </c>
      <c r="W424">
        <v>132.71304671856419</v>
      </c>
      <c r="X424">
        <v>0.11500121681581375</v>
      </c>
      <c r="Y424">
        <v>0.15798564989136443</v>
      </c>
      <c r="Z424">
        <v>0.28072213281884678</v>
      </c>
      <c r="AA424">
        <v>161.97832847518038</v>
      </c>
      <c r="AB424">
        <v>5.5124251123951158</v>
      </c>
      <c r="AC424">
        <v>1.2223834101858408</v>
      </c>
      <c r="AD424">
        <v>2.8168503800376619</v>
      </c>
      <c r="AE424">
        <v>1.233764564407319</v>
      </c>
      <c r="AF424">
        <v>84.65</v>
      </c>
      <c r="AG424">
        <v>2.3992770973852103E-2</v>
      </c>
      <c r="AH424">
        <v>16.814999999999998</v>
      </c>
      <c r="AI424">
        <v>3.3904082448636004</v>
      </c>
      <c r="AJ424">
        <v>3085.3029999999562</v>
      </c>
      <c r="AK424">
        <v>0.49143445283313408</v>
      </c>
      <c r="AL424">
        <v>17599455.022</v>
      </c>
      <c r="AM424">
        <v>1841.1944536500002</v>
      </c>
    </row>
    <row r="425" spans="1:39" ht="15" x14ac:dyDescent="0.25">
      <c r="A425" t="s">
        <v>600</v>
      </c>
      <c r="B425">
        <v>912405.5</v>
      </c>
      <c r="C425">
        <v>0.29894503646631954</v>
      </c>
      <c r="D425">
        <v>899064.2</v>
      </c>
      <c r="E425">
        <v>1.2801250146168121E-3</v>
      </c>
      <c r="F425">
        <v>0.65050508975937305</v>
      </c>
      <c r="G425">
        <v>41.315789473684212</v>
      </c>
      <c r="H425">
        <v>32.237000000000002</v>
      </c>
      <c r="I425">
        <v>0</v>
      </c>
      <c r="J425">
        <v>15.595500000000015</v>
      </c>
      <c r="K425">
        <v>9743.5899907419025</v>
      </c>
      <c r="L425">
        <v>1091.3550793500001</v>
      </c>
      <c r="M425">
        <v>1312.0910407395133</v>
      </c>
      <c r="N425">
        <v>0.44878908873701567</v>
      </c>
      <c r="O425">
        <v>0.13716065965364307</v>
      </c>
      <c r="P425">
        <v>7.6269732532490992E-4</v>
      </c>
      <c r="Q425">
        <v>8104.4044180857163</v>
      </c>
      <c r="R425">
        <v>69.158000000000001</v>
      </c>
      <c r="S425">
        <v>50385.370597038673</v>
      </c>
      <c r="T425">
        <v>13.231296451603578</v>
      </c>
      <c r="U425">
        <v>15.78060498207005</v>
      </c>
      <c r="V425">
        <v>8.2405000000000026</v>
      </c>
      <c r="W425">
        <v>132.43796849098965</v>
      </c>
      <c r="X425">
        <v>0.11802693725620791</v>
      </c>
      <c r="Y425">
        <v>0.16548537625322313</v>
      </c>
      <c r="Z425">
        <v>0.29203427088964884</v>
      </c>
      <c r="AA425">
        <v>198.08754647365259</v>
      </c>
      <c r="AB425">
        <v>4.9780015065880265</v>
      </c>
      <c r="AC425">
        <v>1.1922875089882989</v>
      </c>
      <c r="AD425">
        <v>2.3623824767668817</v>
      </c>
      <c r="AE425">
        <v>1.3870595620964461</v>
      </c>
      <c r="AF425">
        <v>80.95</v>
      </c>
      <c r="AG425">
        <v>1.8077508907500258E-2</v>
      </c>
      <c r="AH425">
        <v>9.9640000000000004</v>
      </c>
      <c r="AI425">
        <v>2.6115822558191222</v>
      </c>
      <c r="AJ425">
        <v>216.69699999998556</v>
      </c>
      <c r="AK425">
        <v>0.53014851786127593</v>
      </c>
      <c r="AL425">
        <v>10633716.4275</v>
      </c>
      <c r="AM425">
        <v>1091.3550793500001</v>
      </c>
    </row>
    <row r="426" spans="1:39" ht="15" x14ac:dyDescent="0.25">
      <c r="A426" t="s">
        <v>601</v>
      </c>
      <c r="B426">
        <v>997972</v>
      </c>
      <c r="C426">
        <v>0.32894839779970736</v>
      </c>
      <c r="D426">
        <v>1003821.2</v>
      </c>
      <c r="E426">
        <v>3.7370661714449011E-3</v>
      </c>
      <c r="F426">
        <v>0.71219640320763555</v>
      </c>
      <c r="G426">
        <v>57.277777777777779</v>
      </c>
      <c r="H426">
        <v>53.352499999999999</v>
      </c>
      <c r="I426">
        <v>0</v>
      </c>
      <c r="J426">
        <v>55.677499999999981</v>
      </c>
      <c r="K426">
        <v>9826.9294947126709</v>
      </c>
      <c r="L426">
        <v>1988.0059426</v>
      </c>
      <c r="M426">
        <v>2275.3859599563366</v>
      </c>
      <c r="N426">
        <v>0.26493199173297072</v>
      </c>
      <c r="O426">
        <v>0.11018293077309638</v>
      </c>
      <c r="P426">
        <v>7.3452179327504596E-3</v>
      </c>
      <c r="Q426">
        <v>8585.7936089993673</v>
      </c>
      <c r="R426">
        <v>119.22449999999999</v>
      </c>
      <c r="S426">
        <v>56003.451945699089</v>
      </c>
      <c r="T426">
        <v>12.340584359758273</v>
      </c>
      <c r="U426">
        <v>16.674474982910393</v>
      </c>
      <c r="V426">
        <v>13.553999999999998</v>
      </c>
      <c r="W426">
        <v>146.67300742216318</v>
      </c>
      <c r="X426">
        <v>0.11434493069831606</v>
      </c>
      <c r="Y426">
        <v>0.15358512995420356</v>
      </c>
      <c r="Z426">
        <v>0.27325114365561909</v>
      </c>
      <c r="AA426">
        <v>156.14488032868923</v>
      </c>
      <c r="AB426">
        <v>5.7667602268497262</v>
      </c>
      <c r="AC426">
        <v>1.2182177890092665</v>
      </c>
      <c r="AD426">
        <v>2.9920341366668279</v>
      </c>
      <c r="AE426">
        <v>1.1252419589007228</v>
      </c>
      <c r="AF426">
        <v>74.849999999999994</v>
      </c>
      <c r="AG426">
        <v>3.3929925952248828E-2</v>
      </c>
      <c r="AH426">
        <v>23.514000000000003</v>
      </c>
      <c r="AI426">
        <v>3.7789926077920271</v>
      </c>
      <c r="AJ426">
        <v>-21763.852999999886</v>
      </c>
      <c r="AK426">
        <v>0.412832993532745</v>
      </c>
      <c r="AL426">
        <v>19535994.232999999</v>
      </c>
      <c r="AM426">
        <v>1988.0059426</v>
      </c>
    </row>
    <row r="427" spans="1:39" ht="15" x14ac:dyDescent="0.25">
      <c r="A427" t="s">
        <v>602</v>
      </c>
      <c r="B427">
        <v>747164.65</v>
      </c>
      <c r="C427">
        <v>0.33382335356592646</v>
      </c>
      <c r="D427">
        <v>740368.9</v>
      </c>
      <c r="E427">
        <v>1.7683862334284173E-3</v>
      </c>
      <c r="F427">
        <v>0.70994115088549281</v>
      </c>
      <c r="G427">
        <v>55.166666666666664</v>
      </c>
      <c r="H427">
        <v>54.606000000000009</v>
      </c>
      <c r="I427">
        <v>0</v>
      </c>
      <c r="J427">
        <v>76.70499999999997</v>
      </c>
      <c r="K427">
        <v>9271.4611613696361</v>
      </c>
      <c r="L427">
        <v>1969.4842964000004</v>
      </c>
      <c r="M427">
        <v>2275.59700221</v>
      </c>
      <c r="N427">
        <v>0.33163626099679527</v>
      </c>
      <c r="O427">
        <v>0.11617499480357876</v>
      </c>
      <c r="P427">
        <v>7.2175362484398218E-3</v>
      </c>
      <c r="Q427">
        <v>8024.2666624478625</v>
      </c>
      <c r="R427">
        <v>115.47799999999999</v>
      </c>
      <c r="S427">
        <v>53918.304473579374</v>
      </c>
      <c r="T427">
        <v>12.402362354734233</v>
      </c>
      <c r="U427">
        <v>17.055060673028624</v>
      </c>
      <c r="V427">
        <v>14.526</v>
      </c>
      <c r="W427">
        <v>135.58338815916289</v>
      </c>
      <c r="X427">
        <v>0.11229204492693633</v>
      </c>
      <c r="Y427">
        <v>0.15920941267501401</v>
      </c>
      <c r="Z427">
        <v>0.28027669043702408</v>
      </c>
      <c r="AA427">
        <v>161.33769158800388</v>
      </c>
      <c r="AB427">
        <v>5.2570919605396735</v>
      </c>
      <c r="AC427">
        <v>1.2320203551794551</v>
      </c>
      <c r="AD427">
        <v>2.692673255766564</v>
      </c>
      <c r="AE427">
        <v>1.2279469654324711</v>
      </c>
      <c r="AF427">
        <v>94.3</v>
      </c>
      <c r="AG427">
        <v>1.9438991966389128E-2</v>
      </c>
      <c r="AH427">
        <v>15.241499999999998</v>
      </c>
      <c r="AI427">
        <v>3.6457842527465552</v>
      </c>
      <c r="AJ427">
        <v>-7679.4875000000466</v>
      </c>
      <c r="AK427">
        <v>0.46511922013007628</v>
      </c>
      <c r="AL427">
        <v>18259997.162</v>
      </c>
      <c r="AM427">
        <v>1969.4842964000004</v>
      </c>
    </row>
    <row r="428" spans="1:39" ht="15" x14ac:dyDescent="0.25">
      <c r="A428" t="s">
        <v>603</v>
      </c>
      <c r="B428">
        <v>1585965.45</v>
      </c>
      <c r="C428">
        <v>0.29376951531119827</v>
      </c>
      <c r="D428">
        <v>1593925.85</v>
      </c>
      <c r="E428">
        <v>4.467150798780406E-3</v>
      </c>
      <c r="F428">
        <v>0.75122298099905904</v>
      </c>
      <c r="G428">
        <v>88.9</v>
      </c>
      <c r="H428">
        <v>51.672000000000004</v>
      </c>
      <c r="I428">
        <v>0</v>
      </c>
      <c r="J428">
        <v>-11.270500000000006</v>
      </c>
      <c r="K428">
        <v>10089.277521950868</v>
      </c>
      <c r="L428">
        <v>3070.5951622500006</v>
      </c>
      <c r="M428">
        <v>3485.2413440441806</v>
      </c>
      <c r="N428">
        <v>0.14688024697776161</v>
      </c>
      <c r="O428">
        <v>0.10603945759538397</v>
      </c>
      <c r="P428">
        <v>6.1556055915068554E-3</v>
      </c>
      <c r="Q428">
        <v>8888.9358558886852</v>
      </c>
      <c r="R428">
        <v>173.892</v>
      </c>
      <c r="S428">
        <v>61262.15164009844</v>
      </c>
      <c r="T428">
        <v>12.907149265061072</v>
      </c>
      <c r="U428">
        <v>17.658058808053273</v>
      </c>
      <c r="V428">
        <v>17.384</v>
      </c>
      <c r="W428">
        <v>176.63340786067647</v>
      </c>
      <c r="X428">
        <v>0.11295573898986139</v>
      </c>
      <c r="Y428">
        <v>0.1545262946346872</v>
      </c>
      <c r="Z428">
        <v>0.27506171054916456</v>
      </c>
      <c r="AA428">
        <v>162.09085656062049</v>
      </c>
      <c r="AB428">
        <v>5.7595166484701901</v>
      </c>
      <c r="AC428">
        <v>1.2003512147705295</v>
      </c>
      <c r="AD428">
        <v>2.6222287767266192</v>
      </c>
      <c r="AE428">
        <v>1.0601600367867299</v>
      </c>
      <c r="AF428">
        <v>52</v>
      </c>
      <c r="AG428">
        <v>7.7949858206999414E-2</v>
      </c>
      <c r="AH428">
        <v>58.87149999999999</v>
      </c>
      <c r="AI428">
        <v>6.6159770098051291</v>
      </c>
      <c r="AJ428">
        <v>5528.6165000000037</v>
      </c>
      <c r="AK428">
        <v>0.33709000690471747</v>
      </c>
      <c r="AL428">
        <v>30980086.749499999</v>
      </c>
      <c r="AM428">
        <v>3070.5951622500006</v>
      </c>
    </row>
    <row r="429" spans="1:39" ht="15" x14ac:dyDescent="0.25">
      <c r="A429" t="s">
        <v>604</v>
      </c>
      <c r="B429">
        <v>749046.94736842101</v>
      </c>
      <c r="C429">
        <v>0.27938056880816414</v>
      </c>
      <c r="D429">
        <v>733602.21052631584</v>
      </c>
      <c r="E429">
        <v>1.956096102316372E-3</v>
      </c>
      <c r="F429">
        <v>0.64677349316126687</v>
      </c>
      <c r="G429">
        <v>30.315789473684209</v>
      </c>
      <c r="H429">
        <v>27.5685</v>
      </c>
      <c r="I429">
        <v>0</v>
      </c>
      <c r="J429">
        <v>9.485500000000016</v>
      </c>
      <c r="K429">
        <v>10387.027583181676</v>
      </c>
      <c r="L429">
        <v>854.73445659999993</v>
      </c>
      <c r="M429">
        <v>1029.1746795731508</v>
      </c>
      <c r="N429">
        <v>0.44986971852001501</v>
      </c>
      <c r="O429">
        <v>0.14133930282927126</v>
      </c>
      <c r="P429">
        <v>2.31615823454098E-3</v>
      </c>
      <c r="Q429">
        <v>8626.4757122495539</v>
      </c>
      <c r="R429">
        <v>56.683500000000002</v>
      </c>
      <c r="S429">
        <v>50123.088006209917</v>
      </c>
      <c r="T429">
        <v>12.917339260984239</v>
      </c>
      <c r="U429">
        <v>15.07906986336412</v>
      </c>
      <c r="V429">
        <v>7.2879999999999985</v>
      </c>
      <c r="W429">
        <v>117.27970041163557</v>
      </c>
      <c r="X429">
        <v>0.11514551183362462</v>
      </c>
      <c r="Y429">
        <v>0.17618116611983381</v>
      </c>
      <c r="Z429">
        <v>0.29878728135844562</v>
      </c>
      <c r="AA429">
        <v>194.40230672455613</v>
      </c>
      <c r="AB429">
        <v>5.9353063013372163</v>
      </c>
      <c r="AC429">
        <v>1.3900468818598195</v>
      </c>
      <c r="AD429">
        <v>2.568994405170606</v>
      </c>
      <c r="AE429">
        <v>1.6023703653894035</v>
      </c>
      <c r="AF429">
        <v>95.736842105263165</v>
      </c>
      <c r="AG429">
        <v>1.1605832161722125E-2</v>
      </c>
      <c r="AH429">
        <v>6.3689473684210522</v>
      </c>
      <c r="AI429">
        <v>2.665674704609621</v>
      </c>
      <c r="AJ429">
        <v>-15087.521500000032</v>
      </c>
      <c r="AK429">
        <v>0.52158596925341261</v>
      </c>
      <c r="AL429">
        <v>8878150.3770000003</v>
      </c>
      <c r="AM429">
        <v>854.73445659999993</v>
      </c>
    </row>
    <row r="430" spans="1:39" ht="15" x14ac:dyDescent="0.25">
      <c r="A430" t="s">
        <v>606</v>
      </c>
      <c r="B430">
        <v>1317246.2105263157</v>
      </c>
      <c r="C430">
        <v>0.32868918616023712</v>
      </c>
      <c r="D430">
        <v>1188967.6842105263</v>
      </c>
      <c r="E430">
        <v>1.2337779200686457E-2</v>
      </c>
      <c r="F430">
        <v>0.65118466758564519</v>
      </c>
      <c r="G430">
        <v>22.875</v>
      </c>
      <c r="H430">
        <v>50.510000000000005</v>
      </c>
      <c r="I430">
        <v>0</v>
      </c>
      <c r="J430">
        <v>-12.507999999999981</v>
      </c>
      <c r="K430">
        <v>10900.909674890234</v>
      </c>
      <c r="L430">
        <v>1358.0306967500001</v>
      </c>
      <c r="M430">
        <v>1765.4847538604142</v>
      </c>
      <c r="N430">
        <v>0.79990200482925855</v>
      </c>
      <c r="O430">
        <v>0.16618287542401977</v>
      </c>
      <c r="P430">
        <v>8.6139231079203512E-4</v>
      </c>
      <c r="Q430">
        <v>8385.1021248583638</v>
      </c>
      <c r="R430">
        <v>89.371499999999997</v>
      </c>
      <c r="S430">
        <v>52234.239567423618</v>
      </c>
      <c r="T430">
        <v>12.473775196790923</v>
      </c>
      <c r="U430">
        <v>15.195344116972413</v>
      </c>
      <c r="V430">
        <v>11.042</v>
      </c>
      <c r="W430">
        <v>122.987746490672</v>
      </c>
      <c r="X430">
        <v>0.10836599237143615</v>
      </c>
      <c r="Y430">
        <v>0.20207020977573376</v>
      </c>
      <c r="Z430">
        <v>0.31485449315996566</v>
      </c>
      <c r="AA430">
        <v>178.85965360083085</v>
      </c>
      <c r="AB430">
        <v>5.9415746022283527</v>
      </c>
      <c r="AC430">
        <v>1.4475929808079064</v>
      </c>
      <c r="AD430">
        <v>2.882850310152167</v>
      </c>
      <c r="AE430">
        <v>1.4440062334065185</v>
      </c>
      <c r="AF430">
        <v>105.45</v>
      </c>
      <c r="AG430">
        <v>1.3374042315608889E-2</v>
      </c>
      <c r="AH430">
        <v>15.3405</v>
      </c>
      <c r="AI430">
        <v>3.0516830835531668</v>
      </c>
      <c r="AJ430">
        <v>-27587.446999999927</v>
      </c>
      <c r="AK430">
        <v>0.65873245062115993</v>
      </c>
      <c r="AL430">
        <v>14803769.960999999</v>
      </c>
      <c r="AM430">
        <v>1358.0306967500001</v>
      </c>
    </row>
    <row r="431" spans="1:39" ht="15" x14ac:dyDescent="0.25">
      <c r="A431" t="s">
        <v>607</v>
      </c>
      <c r="B431">
        <v>800835.75</v>
      </c>
      <c r="C431">
        <v>0.34968802608344951</v>
      </c>
      <c r="D431">
        <v>801448.45</v>
      </c>
      <c r="E431">
        <v>6.0598077078828699E-3</v>
      </c>
      <c r="F431">
        <v>0.6564150102274583</v>
      </c>
      <c r="G431">
        <v>20.444444444444443</v>
      </c>
      <c r="H431">
        <v>32.149500000000003</v>
      </c>
      <c r="I431">
        <v>0</v>
      </c>
      <c r="J431">
        <v>-13.272000000000006</v>
      </c>
      <c r="K431">
        <v>10988.417177581279</v>
      </c>
      <c r="L431">
        <v>1092.3764211</v>
      </c>
      <c r="M431">
        <v>1412.2642497009426</v>
      </c>
      <c r="N431">
        <v>0.75522686114851378</v>
      </c>
      <c r="O431">
        <v>0.15695656033782548</v>
      </c>
      <c r="P431">
        <v>2.8640713398496112E-4</v>
      </c>
      <c r="Q431">
        <v>8499.4630661661413</v>
      </c>
      <c r="R431">
        <v>74.271500000000017</v>
      </c>
      <c r="S431">
        <v>49269.853887426551</v>
      </c>
      <c r="T431">
        <v>12.229455443878205</v>
      </c>
      <c r="U431">
        <v>14.707881503672338</v>
      </c>
      <c r="V431">
        <v>9.3170000000000019</v>
      </c>
      <c r="W431">
        <v>117.24551047547492</v>
      </c>
      <c r="X431">
        <v>0.10731929591378894</v>
      </c>
      <c r="Y431">
        <v>0.20775651615892157</v>
      </c>
      <c r="Z431">
        <v>0.32065362641925899</v>
      </c>
      <c r="AA431">
        <v>187.69088753631283</v>
      </c>
      <c r="AB431">
        <v>6.3650612327713478</v>
      </c>
      <c r="AC431">
        <v>1.4473749116588814</v>
      </c>
      <c r="AD431">
        <v>3.0190933945474074</v>
      </c>
      <c r="AE431">
        <v>1.3106725727098256</v>
      </c>
      <c r="AF431">
        <v>98.55</v>
      </c>
      <c r="AG431">
        <v>1.1627362451953316E-2</v>
      </c>
      <c r="AH431">
        <v>11.1335</v>
      </c>
      <c r="AI431">
        <v>2.540433447004808</v>
      </c>
      <c r="AJ431">
        <v>-20673.748000000021</v>
      </c>
      <c r="AK431">
        <v>0.63484628349335848</v>
      </c>
      <c r="AL431">
        <v>12003487.83</v>
      </c>
      <c r="AM431">
        <v>1092.3764211</v>
      </c>
    </row>
    <row r="432" spans="1:39" ht="15" x14ac:dyDescent="0.25">
      <c r="A432" t="s">
        <v>608</v>
      </c>
      <c r="B432">
        <v>749145.75</v>
      </c>
      <c r="C432">
        <v>0.42523638982687051</v>
      </c>
      <c r="D432">
        <v>655328.69999999995</v>
      </c>
      <c r="E432">
        <v>2.0899656437740658E-3</v>
      </c>
      <c r="F432">
        <v>0.68031699985267091</v>
      </c>
      <c r="G432">
        <v>15</v>
      </c>
      <c r="H432">
        <v>9.339444444444446</v>
      </c>
      <c r="I432">
        <v>0</v>
      </c>
      <c r="J432">
        <v>87.509499999999974</v>
      </c>
      <c r="K432">
        <v>9610.4978871189142</v>
      </c>
      <c r="L432">
        <v>837.19389629999989</v>
      </c>
      <c r="M432">
        <v>944.61111066745923</v>
      </c>
      <c r="N432">
        <v>0.21552383545489071</v>
      </c>
      <c r="O432">
        <v>0.10479409804316321</v>
      </c>
      <c r="P432">
        <v>2.2031758212186577E-3</v>
      </c>
      <c r="Q432">
        <v>8517.6323681126596</v>
      </c>
      <c r="R432">
        <v>51.238000000000014</v>
      </c>
      <c r="S432">
        <v>53603.890598774356</v>
      </c>
      <c r="T432">
        <v>15.145009563214801</v>
      </c>
      <c r="U432">
        <v>16.339316450681132</v>
      </c>
      <c r="V432">
        <v>6.8109999999999999</v>
      </c>
      <c r="W432">
        <v>122.91791165761266</v>
      </c>
      <c r="X432">
        <v>0.11371940423225581</v>
      </c>
      <c r="Y432">
        <v>0.15942250294398924</v>
      </c>
      <c r="Z432">
        <v>0.28105332641913888</v>
      </c>
      <c r="AA432">
        <v>197.96304145606325</v>
      </c>
      <c r="AB432">
        <v>5.0584144238836517</v>
      </c>
      <c r="AC432">
        <v>1.1258272666139515</v>
      </c>
      <c r="AD432">
        <v>2.3837698666141325</v>
      </c>
      <c r="AE432">
        <v>1.2724598796297442</v>
      </c>
      <c r="AF432">
        <v>62.7</v>
      </c>
      <c r="AG432">
        <v>1.0729981534100822E-2</v>
      </c>
      <c r="AH432">
        <v>6.6840000000000002</v>
      </c>
      <c r="AI432">
        <v>4.0992858512906389</v>
      </c>
      <c r="AJ432">
        <v>4149.8424999999115</v>
      </c>
      <c r="AK432">
        <v>0.585780601855595</v>
      </c>
      <c r="AL432">
        <v>8045850.1715000002</v>
      </c>
      <c r="AM432">
        <v>837.19389629999989</v>
      </c>
    </row>
    <row r="433" spans="1:39" ht="15" x14ac:dyDescent="0.25">
      <c r="A433" t="s">
        <v>609</v>
      </c>
      <c r="B433">
        <v>860983.25</v>
      </c>
      <c r="C433">
        <v>0.41398436334457966</v>
      </c>
      <c r="D433">
        <v>792392.85</v>
      </c>
      <c r="E433">
        <v>2.5505345690254298E-3</v>
      </c>
      <c r="F433">
        <v>0.66038427427772284</v>
      </c>
      <c r="G433">
        <v>23.842105263157894</v>
      </c>
      <c r="H433">
        <v>21.341500000000003</v>
      </c>
      <c r="I433">
        <v>0</v>
      </c>
      <c r="J433">
        <v>53.250500000000002</v>
      </c>
      <c r="K433">
        <v>9897.6658858602677</v>
      </c>
      <c r="L433">
        <v>970.73585710000009</v>
      </c>
      <c r="M433">
        <v>1130.010597990241</v>
      </c>
      <c r="N433">
        <v>0.3378939637914401</v>
      </c>
      <c r="O433">
        <v>0.12757673253151741</v>
      </c>
      <c r="P433">
        <v>1.9315801886638684E-3</v>
      </c>
      <c r="Q433">
        <v>8502.5920943468645</v>
      </c>
      <c r="R433">
        <v>62.695000000000007</v>
      </c>
      <c r="S433">
        <v>51716.187542866261</v>
      </c>
      <c r="T433">
        <v>12.524124730839782</v>
      </c>
      <c r="U433">
        <v>15.483465301858205</v>
      </c>
      <c r="V433">
        <v>9.0210000000000008</v>
      </c>
      <c r="W433">
        <v>107.60845328677532</v>
      </c>
      <c r="X433">
        <v>0.11785934318896646</v>
      </c>
      <c r="Y433">
        <v>0.15770108626720042</v>
      </c>
      <c r="Z433">
        <v>0.2833367802671759</v>
      </c>
      <c r="AA433">
        <v>179.06163528282423</v>
      </c>
      <c r="AB433">
        <v>5.9273318498195415</v>
      </c>
      <c r="AC433">
        <v>1.4828317374916982</v>
      </c>
      <c r="AD433">
        <v>2.6067525114118473</v>
      </c>
      <c r="AE433">
        <v>1.3849259500842086</v>
      </c>
      <c r="AF433">
        <v>99.578947368421055</v>
      </c>
      <c r="AG433">
        <v>1.6085270736340151E-2</v>
      </c>
      <c r="AH433">
        <v>5.8857894736842109</v>
      </c>
      <c r="AI433">
        <v>2.7449572244525275</v>
      </c>
      <c r="AJ433">
        <v>12449.548000000068</v>
      </c>
      <c r="AK433">
        <v>0.53689253314523855</v>
      </c>
      <c r="AL433">
        <v>9608019.1769999992</v>
      </c>
      <c r="AM433">
        <v>970.73585710000009</v>
      </c>
    </row>
    <row r="434" spans="1:39" ht="15" x14ac:dyDescent="0.25">
      <c r="A434" t="s">
        <v>610</v>
      </c>
      <c r="B434">
        <v>854231.45</v>
      </c>
      <c r="C434">
        <v>0.39296292133455929</v>
      </c>
      <c r="D434">
        <v>798183.55</v>
      </c>
      <c r="E434">
        <v>3.3097907817363709E-3</v>
      </c>
      <c r="F434">
        <v>0.68883854395934563</v>
      </c>
      <c r="G434">
        <v>34.833333333333336</v>
      </c>
      <c r="H434">
        <v>16.522000000000002</v>
      </c>
      <c r="I434">
        <v>0</v>
      </c>
      <c r="J434">
        <v>82.09050000000002</v>
      </c>
      <c r="K434">
        <v>9629.0706572360777</v>
      </c>
      <c r="L434">
        <v>1013.8146936500001</v>
      </c>
      <c r="M434">
        <v>1152.4884893901083</v>
      </c>
      <c r="N434">
        <v>0.23825062840664227</v>
      </c>
      <c r="O434">
        <v>0.11415610221955867</v>
      </c>
      <c r="P434">
        <v>1.744022562579279E-3</v>
      </c>
      <c r="Q434">
        <v>8470.4475648742082</v>
      </c>
      <c r="R434">
        <v>63.682000000000002</v>
      </c>
      <c r="S434">
        <v>53279.823159291482</v>
      </c>
      <c r="T434">
        <v>13.039006312615809</v>
      </c>
      <c r="U434">
        <v>15.919956873998933</v>
      </c>
      <c r="V434">
        <v>8.0244999999999997</v>
      </c>
      <c r="W434">
        <v>126.33992069910899</v>
      </c>
      <c r="X434">
        <v>0.11545215582354841</v>
      </c>
      <c r="Y434">
        <v>0.15764120839469253</v>
      </c>
      <c r="Z434">
        <v>0.28172185706969272</v>
      </c>
      <c r="AA434">
        <v>169.99003967829302</v>
      </c>
      <c r="AB434">
        <v>5.5888194534706139</v>
      </c>
      <c r="AC434">
        <v>1.2612334366571816</v>
      </c>
      <c r="AD434">
        <v>2.5418554831656781</v>
      </c>
      <c r="AE434">
        <v>1.2433862345453774</v>
      </c>
      <c r="AF434">
        <v>73.45</v>
      </c>
      <c r="AG434">
        <v>2.5946180912053668E-2</v>
      </c>
      <c r="AH434">
        <v>7.3899999999999988</v>
      </c>
      <c r="AI434">
        <v>3.4382827436070844</v>
      </c>
      <c r="AJ434">
        <v>2562.9100000000908</v>
      </c>
      <c r="AK434">
        <v>0.47180438912375205</v>
      </c>
      <c r="AL434">
        <v>9762093.318500001</v>
      </c>
      <c r="AM434">
        <v>1013.8146936500001</v>
      </c>
    </row>
    <row r="435" spans="1:39" ht="15" x14ac:dyDescent="0.25">
      <c r="A435" t="s">
        <v>611</v>
      </c>
      <c r="B435">
        <v>775520</v>
      </c>
      <c r="C435">
        <v>0.36889458785019386</v>
      </c>
      <c r="D435">
        <v>749989.45</v>
      </c>
      <c r="E435">
        <v>2.7804278512901432E-3</v>
      </c>
      <c r="F435">
        <v>0.69227596799077729</v>
      </c>
      <c r="G435">
        <v>32.166666666666664</v>
      </c>
      <c r="H435">
        <v>19.771578947368422</v>
      </c>
      <c r="I435">
        <v>0</v>
      </c>
      <c r="J435">
        <v>71.215999999999994</v>
      </c>
      <c r="K435">
        <v>9720.1027801445507</v>
      </c>
      <c r="L435">
        <v>1046.4922040000001</v>
      </c>
      <c r="M435">
        <v>1203.5563664086785</v>
      </c>
      <c r="N435">
        <v>0.27297404004358944</v>
      </c>
      <c r="O435">
        <v>0.1200487891068895</v>
      </c>
      <c r="P435">
        <v>1.5203810347735758E-3</v>
      </c>
      <c r="Q435">
        <v>8451.6289102873634</v>
      </c>
      <c r="R435">
        <v>66.451499999999996</v>
      </c>
      <c r="S435">
        <v>52321.308900927754</v>
      </c>
      <c r="T435">
        <v>13.753639872689105</v>
      </c>
      <c r="U435">
        <v>15.748210409095355</v>
      </c>
      <c r="V435">
        <v>9.0330000000000013</v>
      </c>
      <c r="W435">
        <v>115.85212044724898</v>
      </c>
      <c r="X435">
        <v>0.11759720674677294</v>
      </c>
      <c r="Y435">
        <v>0.16560882717838168</v>
      </c>
      <c r="Z435">
        <v>0.2909632076773474</v>
      </c>
      <c r="AA435">
        <v>178.66286942735792</v>
      </c>
      <c r="AB435">
        <v>5.408685610418396</v>
      </c>
      <c r="AC435">
        <v>1.2157664707521507</v>
      </c>
      <c r="AD435">
        <v>2.454389742059258</v>
      </c>
      <c r="AE435">
        <v>1.2764593619900608</v>
      </c>
      <c r="AF435">
        <v>85.45</v>
      </c>
      <c r="AG435">
        <v>1.9929512276180131E-2</v>
      </c>
      <c r="AH435">
        <v>6.9304999999999994</v>
      </c>
      <c r="AI435">
        <v>3.4507574985919414</v>
      </c>
      <c r="AJ435">
        <v>-3828.0224999999627</v>
      </c>
      <c r="AK435">
        <v>0.5040585408253393</v>
      </c>
      <c r="AL435">
        <v>10172011.781500001</v>
      </c>
      <c r="AM435">
        <v>1046.4922040000001</v>
      </c>
    </row>
    <row r="436" spans="1:39" ht="15" x14ac:dyDescent="0.25">
      <c r="A436" t="s">
        <v>612</v>
      </c>
      <c r="B436">
        <v>899559.7</v>
      </c>
      <c r="C436">
        <v>0.32552960014341337</v>
      </c>
      <c r="D436">
        <v>843804.7</v>
      </c>
      <c r="E436">
        <v>2.702602114455895E-3</v>
      </c>
      <c r="F436">
        <v>0.68967758584992256</v>
      </c>
      <c r="G436">
        <v>45.736842105263158</v>
      </c>
      <c r="H436">
        <v>38.603999999999999</v>
      </c>
      <c r="I436">
        <v>0</v>
      </c>
      <c r="J436">
        <v>55.237999999999985</v>
      </c>
      <c r="K436">
        <v>9801.7827762561883</v>
      </c>
      <c r="L436">
        <v>1379.4385086</v>
      </c>
      <c r="M436">
        <v>1571.8980416756838</v>
      </c>
      <c r="N436">
        <v>0.25973557738621478</v>
      </c>
      <c r="O436">
        <v>0.11399304863512205</v>
      </c>
      <c r="P436">
        <v>5.4894032628429127E-3</v>
      </c>
      <c r="Q436">
        <v>8601.6753351803363</v>
      </c>
      <c r="R436">
        <v>83.611500000000007</v>
      </c>
      <c r="S436">
        <v>54092.993541558288</v>
      </c>
      <c r="T436">
        <v>11.597686921057511</v>
      </c>
      <c r="U436">
        <v>16.498191141170771</v>
      </c>
      <c r="V436">
        <v>11.632000000000001</v>
      </c>
      <c r="W436">
        <v>118.58996807083905</v>
      </c>
      <c r="X436">
        <v>0.11554575669463261</v>
      </c>
      <c r="Y436">
        <v>0.15396518759678368</v>
      </c>
      <c r="Z436">
        <v>0.27681506614993012</v>
      </c>
      <c r="AA436">
        <v>163.26146370131863</v>
      </c>
      <c r="AB436">
        <v>5.9646945206267157</v>
      </c>
      <c r="AC436">
        <v>1.2948653396187499</v>
      </c>
      <c r="AD436">
        <v>2.7532075916986494</v>
      </c>
      <c r="AE436">
        <v>1.2658435423283643</v>
      </c>
      <c r="AF436">
        <v>75.150000000000006</v>
      </c>
      <c r="AG436">
        <v>3.3332287963893294E-2</v>
      </c>
      <c r="AH436">
        <v>13.477500000000001</v>
      </c>
      <c r="AI436">
        <v>2.8415609879757344</v>
      </c>
      <c r="AJ436">
        <v>13370.525000000023</v>
      </c>
      <c r="AK436">
        <v>0.46071543396023695</v>
      </c>
      <c r="AL436">
        <v>13520956.614500001</v>
      </c>
      <c r="AM436">
        <v>1379.4385086</v>
      </c>
    </row>
    <row r="437" spans="1:39" ht="15" x14ac:dyDescent="0.25">
      <c r="A437" t="s">
        <v>613</v>
      </c>
      <c r="B437">
        <v>861215.9</v>
      </c>
      <c r="C437">
        <v>0.34121284529604617</v>
      </c>
      <c r="D437">
        <v>783717.85</v>
      </c>
      <c r="E437">
        <v>2.0677028208402953E-3</v>
      </c>
      <c r="F437">
        <v>0.6856580600333817</v>
      </c>
      <c r="G437">
        <v>38.444444444444443</v>
      </c>
      <c r="H437">
        <v>26.32947368421053</v>
      </c>
      <c r="I437">
        <v>0</v>
      </c>
      <c r="J437">
        <v>66.281000000000006</v>
      </c>
      <c r="K437">
        <v>9624.8671625321458</v>
      </c>
      <c r="L437">
        <v>1181.7111639500001</v>
      </c>
      <c r="M437">
        <v>1364.8912102128293</v>
      </c>
      <c r="N437">
        <v>0.27479266072478231</v>
      </c>
      <c r="O437">
        <v>0.11811778335361976</v>
      </c>
      <c r="P437">
        <v>2.4903230922886633E-3</v>
      </c>
      <c r="Q437">
        <v>8333.127865719398</v>
      </c>
      <c r="R437">
        <v>74.248999999999995</v>
      </c>
      <c r="S437">
        <v>52461.399224231965</v>
      </c>
      <c r="T437">
        <v>12.733504828347856</v>
      </c>
      <c r="U437">
        <v>15.9155162217673</v>
      </c>
      <c r="V437">
        <v>9.3659999999999997</v>
      </c>
      <c r="W437">
        <v>126.17031432308353</v>
      </c>
      <c r="X437">
        <v>0.11458290620811773</v>
      </c>
      <c r="Y437">
        <v>0.16425751387550186</v>
      </c>
      <c r="Z437">
        <v>0.28660211375171918</v>
      </c>
      <c r="AA437">
        <v>172.39225304350222</v>
      </c>
      <c r="AB437">
        <v>6.0312951172418128</v>
      </c>
      <c r="AC437">
        <v>1.2622568199104793</v>
      </c>
      <c r="AD437">
        <v>2.4995188958650409</v>
      </c>
      <c r="AE437">
        <v>1.2389321454720443</v>
      </c>
      <c r="AF437">
        <v>65.349999999999994</v>
      </c>
      <c r="AG437">
        <v>1.8994211292001909E-2</v>
      </c>
      <c r="AH437">
        <v>10.824999999999999</v>
      </c>
      <c r="AI437">
        <v>3.1467724004487048</v>
      </c>
      <c r="AJ437">
        <v>17306.533499999961</v>
      </c>
      <c r="AK437">
        <v>0.50103755023145291</v>
      </c>
      <c r="AL437">
        <v>11373812.977500001</v>
      </c>
      <c r="AM437">
        <v>1181.7111639500001</v>
      </c>
    </row>
    <row r="438" spans="1:39" ht="15" x14ac:dyDescent="0.25">
      <c r="A438" t="s">
        <v>614</v>
      </c>
      <c r="B438">
        <v>879567.85</v>
      </c>
      <c r="C438">
        <v>0.43732575723683687</v>
      </c>
      <c r="D438">
        <v>856568.5</v>
      </c>
      <c r="E438">
        <v>3.0673827410346325E-3</v>
      </c>
      <c r="F438">
        <v>0.62036049516241376</v>
      </c>
      <c r="G438">
        <v>19.94736842105263</v>
      </c>
      <c r="H438">
        <v>12.819999999999999</v>
      </c>
      <c r="I438">
        <v>0</v>
      </c>
      <c r="J438">
        <v>41.992999999999995</v>
      </c>
      <c r="K438">
        <v>9852.150860524991</v>
      </c>
      <c r="L438">
        <v>667.92700214999991</v>
      </c>
      <c r="M438">
        <v>777.2687030299395</v>
      </c>
      <c r="N438">
        <v>0.3194575708320912</v>
      </c>
      <c r="O438">
        <v>0.12779823277878238</v>
      </c>
      <c r="P438">
        <v>1.1586928624068352E-3</v>
      </c>
      <c r="Q438">
        <v>8466.2068128407936</v>
      </c>
      <c r="R438">
        <v>45.679499999999997</v>
      </c>
      <c r="S438">
        <v>48694.760642082336</v>
      </c>
      <c r="T438">
        <v>13.0397661970906</v>
      </c>
      <c r="U438">
        <v>14.622029622697276</v>
      </c>
      <c r="V438">
        <v>7.109</v>
      </c>
      <c r="W438">
        <v>93.955127605851757</v>
      </c>
      <c r="X438">
        <v>0.11733170992961153</v>
      </c>
      <c r="Y438">
        <v>0.15043176329917843</v>
      </c>
      <c r="Z438">
        <v>0.27807096783197027</v>
      </c>
      <c r="AA438">
        <v>210.20597991705247</v>
      </c>
      <c r="AB438">
        <v>5.3926871114957207</v>
      </c>
      <c r="AC438">
        <v>1.2392659768629066</v>
      </c>
      <c r="AD438">
        <v>2.2617378318367409</v>
      </c>
      <c r="AE438">
        <v>1.1655065923022518</v>
      </c>
      <c r="AF438">
        <v>58.55</v>
      </c>
      <c r="AG438">
        <v>2.1342369723905071E-2</v>
      </c>
      <c r="AH438">
        <v>5.1850000000000005</v>
      </c>
      <c r="AI438">
        <v>2.1688177449261361</v>
      </c>
      <c r="AJ438">
        <v>4072.8129999999946</v>
      </c>
      <c r="AK438">
        <v>0.49687066440653149</v>
      </c>
      <c r="AL438">
        <v>6580517.5889999997</v>
      </c>
      <c r="AM438">
        <v>667.92700214999991</v>
      </c>
    </row>
    <row r="439" spans="1:39" ht="15" x14ac:dyDescent="0.25">
      <c r="A439" t="s">
        <v>615</v>
      </c>
      <c r="B439">
        <v>1428353.7</v>
      </c>
      <c r="C439">
        <v>0.41285420183689431</v>
      </c>
      <c r="D439">
        <v>1402956.5</v>
      </c>
      <c r="E439">
        <v>7.5919065840724864E-3</v>
      </c>
      <c r="F439">
        <v>0.66679835151895284</v>
      </c>
      <c r="G439">
        <v>54.4</v>
      </c>
      <c r="H439">
        <v>50.387999999999998</v>
      </c>
      <c r="I439">
        <v>0</v>
      </c>
      <c r="J439">
        <v>-29.771499999999975</v>
      </c>
      <c r="K439">
        <v>10788.316286601685</v>
      </c>
      <c r="L439">
        <v>1589.4215123999998</v>
      </c>
      <c r="M439">
        <v>1937.4934136299339</v>
      </c>
      <c r="N439">
        <v>0.52706219634906715</v>
      </c>
      <c r="O439">
        <v>0.15008093123126653</v>
      </c>
      <c r="P439">
        <v>3.31857324117592E-3</v>
      </c>
      <c r="Q439">
        <v>8850.1885311570695</v>
      </c>
      <c r="R439">
        <v>104.752</v>
      </c>
      <c r="S439">
        <v>50999.694449747971</v>
      </c>
      <c r="T439">
        <v>12.063254162211701</v>
      </c>
      <c r="U439">
        <v>15.173185355888192</v>
      </c>
      <c r="V439">
        <v>12.461000000000002</v>
      </c>
      <c r="W439">
        <v>127.55168224059064</v>
      </c>
      <c r="X439">
        <v>0.10626881360775506</v>
      </c>
      <c r="Y439">
        <v>0.20529962363495652</v>
      </c>
      <c r="Z439">
        <v>0.31802355407525013</v>
      </c>
      <c r="AA439">
        <v>188.58880269425001</v>
      </c>
      <c r="AB439">
        <v>5.6795753320048803</v>
      </c>
      <c r="AC439">
        <v>1.1567515048519237</v>
      </c>
      <c r="AD439">
        <v>2.9744627971379871</v>
      </c>
      <c r="AE439">
        <v>1.611833589479589</v>
      </c>
      <c r="AF439">
        <v>202.55</v>
      </c>
      <c r="AG439">
        <v>6.1061279074831096E-2</v>
      </c>
      <c r="AH439">
        <v>5.9759999999999991</v>
      </c>
      <c r="AI439">
        <v>3.2747000152363746</v>
      </c>
      <c r="AJ439">
        <v>-39851.76500000013</v>
      </c>
      <c r="AK439">
        <v>0.52763501557124404</v>
      </c>
      <c r="AL439">
        <v>17147181.988499999</v>
      </c>
      <c r="AM439">
        <v>1589.4215123999998</v>
      </c>
    </row>
    <row r="440" spans="1:39" ht="15" x14ac:dyDescent="0.25">
      <c r="A440" t="s">
        <v>617</v>
      </c>
      <c r="B440">
        <v>711353.36842105258</v>
      </c>
      <c r="C440">
        <v>0.29347029412314218</v>
      </c>
      <c r="D440">
        <v>628293.15</v>
      </c>
      <c r="E440">
        <v>4.134190544356116E-3</v>
      </c>
      <c r="F440">
        <v>0.69939735173313633</v>
      </c>
      <c r="G440">
        <v>45.315789473684212</v>
      </c>
      <c r="H440">
        <v>33.874499999999998</v>
      </c>
      <c r="I440">
        <v>0</v>
      </c>
      <c r="J440">
        <v>59.733000000000004</v>
      </c>
      <c r="K440">
        <v>9701.476436414061</v>
      </c>
      <c r="L440">
        <v>1439.3068233500001</v>
      </c>
      <c r="M440">
        <v>1677.3053504438049</v>
      </c>
      <c r="N440">
        <v>0.35697812746702845</v>
      </c>
      <c r="O440">
        <v>0.12513455256940931</v>
      </c>
      <c r="P440">
        <v>9.1382805157462965E-4</v>
      </c>
      <c r="Q440">
        <v>8324.9011444489624</v>
      </c>
      <c r="R440">
        <v>91.299000000000007</v>
      </c>
      <c r="S440">
        <v>52141.799033943411</v>
      </c>
      <c r="T440">
        <v>12.440442940229357</v>
      </c>
      <c r="U440">
        <v>15.764760001204831</v>
      </c>
      <c r="V440">
        <v>11.529</v>
      </c>
      <c r="W440">
        <v>124.8422953725388</v>
      </c>
      <c r="X440">
        <v>0.11573072676080427</v>
      </c>
      <c r="Y440">
        <v>0.16454017484157318</v>
      </c>
      <c r="Z440">
        <v>0.28648243803534007</v>
      </c>
      <c r="AA440">
        <v>166.3278434564784</v>
      </c>
      <c r="AB440">
        <v>5.7999205899995347</v>
      </c>
      <c r="AC440">
        <v>1.3530520687828742</v>
      </c>
      <c r="AD440">
        <v>2.8616288208530776</v>
      </c>
      <c r="AE440">
        <v>1.2819324490500779</v>
      </c>
      <c r="AF440">
        <v>84.5</v>
      </c>
      <c r="AG440">
        <v>3.2656438751959664E-2</v>
      </c>
      <c r="AH440">
        <v>13.686000000000002</v>
      </c>
      <c r="AI440">
        <v>2.7893717888296448</v>
      </c>
      <c r="AJ440">
        <v>-7347.2304999999469</v>
      </c>
      <c r="AK440">
        <v>0.49836856613257979</v>
      </c>
      <c r="AL440">
        <v>13963401.2315</v>
      </c>
      <c r="AM440">
        <v>1439.3068233500001</v>
      </c>
    </row>
    <row r="441" spans="1:39" ht="15" x14ac:dyDescent="0.25">
      <c r="A441" t="s">
        <v>618</v>
      </c>
      <c r="B441">
        <v>1104149.05</v>
      </c>
      <c r="C441">
        <v>0.34778277172363109</v>
      </c>
      <c r="D441">
        <v>992791.45</v>
      </c>
      <c r="E441">
        <v>5.1383243758112793E-3</v>
      </c>
      <c r="F441">
        <v>0.61434599902846432</v>
      </c>
      <c r="G441">
        <v>14.05</v>
      </c>
      <c r="H441">
        <v>95.94550000000001</v>
      </c>
      <c r="I441">
        <v>9.605500000000001</v>
      </c>
      <c r="J441">
        <v>-31.659500000000008</v>
      </c>
      <c r="K441">
        <v>11240.666540224065</v>
      </c>
      <c r="L441">
        <v>1171.9064473499998</v>
      </c>
      <c r="M441">
        <v>1579.5482598824967</v>
      </c>
      <c r="N441">
        <v>0.86210159401765307</v>
      </c>
      <c r="O441">
        <v>0.16900248569146159</v>
      </c>
      <c r="P441">
        <v>1.8108971879102442E-2</v>
      </c>
      <c r="Q441">
        <v>8339.7322674901679</v>
      </c>
      <c r="R441">
        <v>79.739999999999995</v>
      </c>
      <c r="S441">
        <v>52184.418491346871</v>
      </c>
      <c r="T441">
        <v>11.448457486832204</v>
      </c>
      <c r="U441">
        <v>14.696594524078256</v>
      </c>
      <c r="V441">
        <v>11.3</v>
      </c>
      <c r="W441">
        <v>103.70853516371683</v>
      </c>
      <c r="X441">
        <v>0.11039753637599931</v>
      </c>
      <c r="Y441">
        <v>0.16759209524188623</v>
      </c>
      <c r="Z441">
        <v>0.28655438015771195</v>
      </c>
      <c r="AA441">
        <v>211.26635198556659</v>
      </c>
      <c r="AB441">
        <v>5.7627811404918905</v>
      </c>
      <c r="AC441">
        <v>1.3071676365716094</v>
      </c>
      <c r="AD441">
        <v>2.5848599366519052</v>
      </c>
      <c r="AE441">
        <v>1.1527456722401088</v>
      </c>
      <c r="AF441">
        <v>39.35</v>
      </c>
      <c r="AG441">
        <v>5.8923031411632312E-2</v>
      </c>
      <c r="AH441">
        <v>45.115789473684224</v>
      </c>
      <c r="AI441">
        <v>2.967791699335852</v>
      </c>
      <c r="AJ441">
        <v>27366.977000000072</v>
      </c>
      <c r="AK441">
        <v>0.72412184221230147</v>
      </c>
      <c r="AL441">
        <v>13173009.591</v>
      </c>
      <c r="AM441">
        <v>1171.9064473499998</v>
      </c>
    </row>
    <row r="442" spans="1:39" ht="15" x14ac:dyDescent="0.25">
      <c r="A442" t="s">
        <v>619</v>
      </c>
      <c r="B442">
        <v>1343867.65</v>
      </c>
      <c r="C442">
        <v>0.21860282105938841</v>
      </c>
      <c r="D442">
        <v>1389190.15</v>
      </c>
      <c r="E442">
        <v>8.1648660977239572E-3</v>
      </c>
      <c r="F442">
        <v>0.63181241716854086</v>
      </c>
      <c r="G442">
        <v>35.176470588235297</v>
      </c>
      <c r="H442">
        <v>346.35950000000003</v>
      </c>
      <c r="I442">
        <v>84.066499999999991</v>
      </c>
      <c r="J442">
        <v>-229.03150000000005</v>
      </c>
      <c r="K442">
        <v>11696.095807640731</v>
      </c>
      <c r="L442">
        <v>2990.4764944000003</v>
      </c>
      <c r="M442">
        <v>4127.3867630866544</v>
      </c>
      <c r="N442">
        <v>0.89018764739834966</v>
      </c>
      <c r="O442">
        <v>0.18740205545820252</v>
      </c>
      <c r="P442">
        <v>2.9052407806145094E-2</v>
      </c>
      <c r="Q442">
        <v>8474.3450509209433</v>
      </c>
      <c r="R442">
        <v>196.48150000000001</v>
      </c>
      <c r="S442">
        <v>54647.776882301907</v>
      </c>
      <c r="T442">
        <v>11.249914114051451</v>
      </c>
      <c r="U442">
        <v>15.220142834821603</v>
      </c>
      <c r="V442">
        <v>24.042000000000002</v>
      </c>
      <c r="W442">
        <v>124.38551261958243</v>
      </c>
      <c r="X442">
        <v>0.1099990104727855</v>
      </c>
      <c r="Y442">
        <v>0.17208454250170213</v>
      </c>
      <c r="Z442">
        <v>0.2896189078990058</v>
      </c>
      <c r="AA442">
        <v>191.0533324939683</v>
      </c>
      <c r="AB442">
        <v>6.134488426778776</v>
      </c>
      <c r="AC442">
        <v>1.4133773669116754</v>
      </c>
      <c r="AD442">
        <v>2.7718703662702016</v>
      </c>
      <c r="AE442">
        <v>0.97062407788522409</v>
      </c>
      <c r="AF442">
        <v>14.5</v>
      </c>
      <c r="AG442">
        <v>0.10122235009595341</v>
      </c>
      <c r="AH442">
        <v>101.53700000000001</v>
      </c>
      <c r="AI442">
        <v>3.7668472415105358</v>
      </c>
      <c r="AJ442">
        <v>148161.03500000015</v>
      </c>
      <c r="AK442">
        <v>0.74172014754849258</v>
      </c>
      <c r="AL442">
        <v>34976899.589000002</v>
      </c>
      <c r="AM442">
        <v>2990.4764944000003</v>
      </c>
    </row>
    <row r="443" spans="1:39" ht="15" x14ac:dyDescent="0.25">
      <c r="A443" t="s">
        <v>620</v>
      </c>
      <c r="B443">
        <v>1788213.4</v>
      </c>
      <c r="C443">
        <v>0.29486572744708012</v>
      </c>
      <c r="D443">
        <v>1947230.6842105263</v>
      </c>
      <c r="E443">
        <v>1.5765381130377087E-3</v>
      </c>
      <c r="F443">
        <v>0.69059002105590528</v>
      </c>
      <c r="G443">
        <v>51.555555555555557</v>
      </c>
      <c r="H443">
        <v>146.53350000000006</v>
      </c>
      <c r="I443">
        <v>1.153</v>
      </c>
      <c r="J443">
        <v>-56.511500000000012</v>
      </c>
      <c r="K443">
        <v>10042.298774013025</v>
      </c>
      <c r="L443">
        <v>3060.1992497500005</v>
      </c>
      <c r="M443">
        <v>3868.5493937170349</v>
      </c>
      <c r="N443">
        <v>0.64572286824507619</v>
      </c>
      <c r="O443">
        <v>0.14930849597042647</v>
      </c>
      <c r="P443">
        <v>1.3232520677635006E-2</v>
      </c>
      <c r="Q443">
        <v>7943.9169689577575</v>
      </c>
      <c r="R443">
        <v>190.2895</v>
      </c>
      <c r="S443">
        <v>53800.662121399233</v>
      </c>
      <c r="T443">
        <v>11.363737883593156</v>
      </c>
      <c r="U443">
        <v>16.081808243492151</v>
      </c>
      <c r="V443">
        <v>21.776499999999999</v>
      </c>
      <c r="W443">
        <v>140.5275985465984</v>
      </c>
      <c r="X443">
        <v>0.11587585273206999</v>
      </c>
      <c r="Y443">
        <v>0.16494033293550864</v>
      </c>
      <c r="Z443">
        <v>0.28705101856425963</v>
      </c>
      <c r="AA443">
        <v>168.60509982876158</v>
      </c>
      <c r="AB443">
        <v>5.6363786976330967</v>
      </c>
      <c r="AC443">
        <v>1.2946183250343239</v>
      </c>
      <c r="AD443">
        <v>2.9246429361902706</v>
      </c>
      <c r="AE443">
        <v>1.2002023097450389</v>
      </c>
      <c r="AF443">
        <v>30.1</v>
      </c>
      <c r="AG443">
        <v>3.0744924825682023E-2</v>
      </c>
      <c r="AH443">
        <v>89.856499999999983</v>
      </c>
      <c r="AI443">
        <v>2.2231527621015221</v>
      </c>
      <c r="AJ443">
        <v>79597.024499999825</v>
      </c>
      <c r="AK443">
        <v>0.60008810433395432</v>
      </c>
      <c r="AL443">
        <v>30731435.174000002</v>
      </c>
      <c r="AM443">
        <v>3060.1992497500005</v>
      </c>
    </row>
    <row r="444" spans="1:39" ht="15" x14ac:dyDescent="0.25">
      <c r="A444" t="s">
        <v>621</v>
      </c>
      <c r="B444">
        <v>750336.05263157899</v>
      </c>
      <c r="C444">
        <v>0.32472494818749947</v>
      </c>
      <c r="D444">
        <v>766323.94736842101</v>
      </c>
      <c r="E444">
        <v>4.0595488278873746E-3</v>
      </c>
      <c r="F444">
        <v>0.66105976631988206</v>
      </c>
      <c r="G444">
        <v>31.111111111111111</v>
      </c>
      <c r="H444">
        <v>37.863999999999997</v>
      </c>
      <c r="I444">
        <v>0</v>
      </c>
      <c r="J444">
        <v>28.094499999999996</v>
      </c>
      <c r="K444">
        <v>10061.957458711468</v>
      </c>
      <c r="L444">
        <v>1136.9979816</v>
      </c>
      <c r="M444">
        <v>1384.7002193402461</v>
      </c>
      <c r="N444">
        <v>0.51350618241941814</v>
      </c>
      <c r="O444">
        <v>0.14845022645728859</v>
      </c>
      <c r="P444">
        <v>9.8911437680603183E-4</v>
      </c>
      <c r="Q444">
        <v>8262.0231886371093</v>
      </c>
      <c r="R444">
        <v>75.141000000000005</v>
      </c>
      <c r="S444">
        <v>49491.979774889871</v>
      </c>
      <c r="T444">
        <v>12.842522723945647</v>
      </c>
      <c r="U444">
        <v>15.131525819459414</v>
      </c>
      <c r="V444">
        <v>9.3159999999999989</v>
      </c>
      <c r="W444">
        <v>122.04787264920566</v>
      </c>
      <c r="X444">
        <v>0.11338753600410889</v>
      </c>
      <c r="Y444">
        <v>0.18489621327836822</v>
      </c>
      <c r="Z444">
        <v>0.30426047573101711</v>
      </c>
      <c r="AA444">
        <v>190.97452547315939</v>
      </c>
      <c r="AB444">
        <v>5.6540950659639178</v>
      </c>
      <c r="AC444">
        <v>1.4130909908990912</v>
      </c>
      <c r="AD444">
        <v>2.6367722709534713</v>
      </c>
      <c r="AE444">
        <v>1.3059563927756082</v>
      </c>
      <c r="AF444">
        <v>79.368421052631575</v>
      </c>
      <c r="AG444">
        <v>1.1848306492444484E-2</v>
      </c>
      <c r="AH444">
        <v>10.447368421052632</v>
      </c>
      <c r="AI444">
        <v>2.050004267510197</v>
      </c>
      <c r="AJ444">
        <v>-2506.3125</v>
      </c>
      <c r="AK444">
        <v>0.55481335664199272</v>
      </c>
      <c r="AL444">
        <v>11440425.321500001</v>
      </c>
      <c r="AM444">
        <v>1136.9979816</v>
      </c>
    </row>
    <row r="445" spans="1:39" ht="15" x14ac:dyDescent="0.25">
      <c r="A445" t="s">
        <v>622</v>
      </c>
      <c r="B445">
        <v>2264029.9500000002</v>
      </c>
      <c r="C445">
        <v>0.28061090489007584</v>
      </c>
      <c r="D445">
        <v>2062232.7</v>
      </c>
      <c r="E445">
        <v>5.0470206478021619E-3</v>
      </c>
      <c r="F445">
        <v>0.70337822933464089</v>
      </c>
      <c r="G445">
        <v>88.941176470588232</v>
      </c>
      <c r="H445">
        <v>148.73549999999997</v>
      </c>
      <c r="I445">
        <v>0</v>
      </c>
      <c r="J445">
        <v>58.703499999999991</v>
      </c>
      <c r="K445">
        <v>9425.8723179395547</v>
      </c>
      <c r="L445">
        <v>3988.2956371</v>
      </c>
      <c r="M445">
        <v>4744.2715335814437</v>
      </c>
      <c r="N445">
        <v>0.38392061259364646</v>
      </c>
      <c r="O445">
        <v>0.12348548637385062</v>
      </c>
      <c r="P445">
        <v>2.1877511470901081E-2</v>
      </c>
      <c r="Q445">
        <v>7923.9067948374741</v>
      </c>
      <c r="R445">
        <v>227.5745</v>
      </c>
      <c r="S445">
        <v>56460.783562745382</v>
      </c>
      <c r="T445">
        <v>10.764606755150512</v>
      </c>
      <c r="U445">
        <v>17.525230801781397</v>
      </c>
      <c r="V445">
        <v>24.456499999999998</v>
      </c>
      <c r="W445">
        <v>163.07712211886414</v>
      </c>
      <c r="X445">
        <v>0.11640724522691369</v>
      </c>
      <c r="Y445">
        <v>0.15346360044542942</v>
      </c>
      <c r="Z445">
        <v>0.27618222832245132</v>
      </c>
      <c r="AA445">
        <v>145.27873626271804</v>
      </c>
      <c r="AB445">
        <v>5.9840384341401149</v>
      </c>
      <c r="AC445">
        <v>1.2744499003347431</v>
      </c>
      <c r="AD445">
        <v>2.9133667061001489</v>
      </c>
      <c r="AE445">
        <v>1.031403076890026</v>
      </c>
      <c r="AF445">
        <v>48.9</v>
      </c>
      <c r="AG445">
        <v>5.4212210152097096E-2</v>
      </c>
      <c r="AH445">
        <v>70.453000000000003</v>
      </c>
      <c r="AI445">
        <v>2.6755010646140485</v>
      </c>
      <c r="AJ445">
        <v>63568.679499999853</v>
      </c>
      <c r="AK445">
        <v>0.48213883753623255</v>
      </c>
      <c r="AL445">
        <v>37593165.441499993</v>
      </c>
      <c r="AM445">
        <v>3988.2956371</v>
      </c>
    </row>
    <row r="446" spans="1:39" ht="15" x14ac:dyDescent="0.25">
      <c r="A446" t="s">
        <v>623</v>
      </c>
      <c r="B446">
        <v>1804989.4210526317</v>
      </c>
      <c r="C446">
        <v>0.25857183330370892</v>
      </c>
      <c r="D446">
        <v>1820048.5263157894</v>
      </c>
      <c r="E446">
        <v>5.7041031005999792E-3</v>
      </c>
      <c r="F446">
        <v>0.61897630659268232</v>
      </c>
      <c r="G446">
        <v>29.263157894736842</v>
      </c>
      <c r="H446">
        <v>256.46149999999994</v>
      </c>
      <c r="I446">
        <v>55.057999999999993</v>
      </c>
      <c r="J446">
        <v>-239.51949999999988</v>
      </c>
      <c r="K446">
        <v>11672.29146943978</v>
      </c>
      <c r="L446">
        <v>2461.3733094499999</v>
      </c>
      <c r="M446">
        <v>3418.3403243432576</v>
      </c>
      <c r="N446">
        <v>0.95393938736772366</v>
      </c>
      <c r="O446">
        <v>0.18362291669238609</v>
      </c>
      <c r="P446">
        <v>9.5467334880830011E-3</v>
      </c>
      <c r="Q446">
        <v>8404.624454272167</v>
      </c>
      <c r="R446">
        <v>162.25900000000004</v>
      </c>
      <c r="S446">
        <v>54333.973966004967</v>
      </c>
      <c r="T446">
        <v>12.198090706832904</v>
      </c>
      <c r="U446">
        <v>15.169410075558215</v>
      </c>
      <c r="V446">
        <v>21.604999999999997</v>
      </c>
      <c r="W446">
        <v>113.92609624855361</v>
      </c>
      <c r="X446">
        <v>0.11135948979832996</v>
      </c>
      <c r="Y446">
        <v>0.17493816543749743</v>
      </c>
      <c r="Z446">
        <v>0.29212454279001876</v>
      </c>
      <c r="AA446">
        <v>200.75280661526878</v>
      </c>
      <c r="AB446">
        <v>5.9580329271224697</v>
      </c>
      <c r="AC446">
        <v>1.316802233876432</v>
      </c>
      <c r="AD446">
        <v>2.7587895080137197</v>
      </c>
      <c r="AE446">
        <v>1.0580371507575441</v>
      </c>
      <c r="AF446">
        <v>18.3</v>
      </c>
      <c r="AG446">
        <v>7.4847758592144278E-2</v>
      </c>
      <c r="AH446">
        <v>72.404736842105265</v>
      </c>
      <c r="AI446">
        <v>3.649465081241404</v>
      </c>
      <c r="AJ446">
        <v>128703.69750000001</v>
      </c>
      <c r="AK446">
        <v>0.761759251101921</v>
      </c>
      <c r="AL446">
        <v>28729866.683000006</v>
      </c>
      <c r="AM446">
        <v>2461.3733094499999</v>
      </c>
    </row>
    <row r="447" spans="1:39" ht="15" x14ac:dyDescent="0.25">
      <c r="A447" t="s">
        <v>624</v>
      </c>
      <c r="B447">
        <v>787171.1</v>
      </c>
      <c r="C447">
        <v>0.30016994855749612</v>
      </c>
      <c r="D447">
        <v>760864.6</v>
      </c>
      <c r="E447">
        <v>4.2841358067944634E-3</v>
      </c>
      <c r="F447">
        <v>0.70574031077448807</v>
      </c>
      <c r="G447">
        <v>47</v>
      </c>
      <c r="H447">
        <v>39.729500000000009</v>
      </c>
      <c r="I447">
        <v>0</v>
      </c>
      <c r="J447">
        <v>94.649500000000003</v>
      </c>
      <c r="K447">
        <v>9710.2906109070991</v>
      </c>
      <c r="L447">
        <v>1546.9951695499999</v>
      </c>
      <c r="M447">
        <v>1783.5058656313006</v>
      </c>
      <c r="N447">
        <v>0.29225365059253172</v>
      </c>
      <c r="O447">
        <v>0.12384244480590657</v>
      </c>
      <c r="P447">
        <v>2.6176271456477347E-3</v>
      </c>
      <c r="Q447">
        <v>8422.6090642448253</v>
      </c>
      <c r="R447">
        <v>95.032000000000011</v>
      </c>
      <c r="S447">
        <v>53510.037417659318</v>
      </c>
      <c r="T447">
        <v>12.522623958245642</v>
      </c>
      <c r="U447">
        <v>16.278676335865814</v>
      </c>
      <c r="V447">
        <v>12.342000000000001</v>
      </c>
      <c r="W447">
        <v>125.34396123399775</v>
      </c>
      <c r="X447">
        <v>0.11377280507755921</v>
      </c>
      <c r="Y447">
        <v>0.16266662520041886</v>
      </c>
      <c r="Z447">
        <v>0.28360712479993039</v>
      </c>
      <c r="AA447">
        <v>161.93282624978704</v>
      </c>
      <c r="AB447">
        <v>5.8663047539552426</v>
      </c>
      <c r="AC447">
        <v>1.2728515408409988</v>
      </c>
      <c r="AD447">
        <v>2.8197495821512417</v>
      </c>
      <c r="AE447">
        <v>1.1889557313740551</v>
      </c>
      <c r="AF447">
        <v>80.150000000000006</v>
      </c>
      <c r="AG447">
        <v>1.8778491480719091E-2</v>
      </c>
      <c r="AH447">
        <v>15.096499999999997</v>
      </c>
      <c r="AI447">
        <v>2.9541980357129467</v>
      </c>
      <c r="AJ447">
        <v>-4057.7955000000075</v>
      </c>
      <c r="AK447">
        <v>0.45469365563274577</v>
      </c>
      <c r="AL447">
        <v>15021772.669999998</v>
      </c>
      <c r="AM447">
        <v>1546.9951695499999</v>
      </c>
    </row>
    <row r="448" spans="1:39" ht="15" x14ac:dyDescent="0.25">
      <c r="A448" t="s">
        <v>625</v>
      </c>
      <c r="B448">
        <v>2797931.65</v>
      </c>
      <c r="C448">
        <v>0.27135972466261987</v>
      </c>
      <c r="D448">
        <v>2882837.6</v>
      </c>
      <c r="E448">
        <v>1.2684313841883209E-3</v>
      </c>
      <c r="F448">
        <v>0.70321321948928162</v>
      </c>
      <c r="G448">
        <v>108.52631578947368</v>
      </c>
      <c r="H448">
        <v>390.45600000000002</v>
      </c>
      <c r="I448">
        <v>9.1979999999999986</v>
      </c>
      <c r="J448">
        <v>7.0180000000000575</v>
      </c>
      <c r="K448">
        <v>10238.231475964827</v>
      </c>
      <c r="L448">
        <v>6100.1433610499998</v>
      </c>
      <c r="M448">
        <v>7634.2915765052503</v>
      </c>
      <c r="N448">
        <v>0.5424723342781248</v>
      </c>
      <c r="O448">
        <v>0.15012101696612792</v>
      </c>
      <c r="P448">
        <v>2.9153629222148095E-2</v>
      </c>
      <c r="Q448">
        <v>8180.8088073562785</v>
      </c>
      <c r="R448">
        <v>362.64150000000001</v>
      </c>
      <c r="S448">
        <v>57579.649267389432</v>
      </c>
      <c r="T448">
        <v>11.257398836040554</v>
      </c>
      <c r="U448">
        <v>16.82141553310915</v>
      </c>
      <c r="V448">
        <v>37.414000000000001</v>
      </c>
      <c r="W448">
        <v>163.04440479633297</v>
      </c>
      <c r="X448">
        <v>0.11711625788262577</v>
      </c>
      <c r="Y448">
        <v>0.1506082092499427</v>
      </c>
      <c r="Z448">
        <v>0.27513475010805916</v>
      </c>
      <c r="AA448">
        <v>148.3724556014711</v>
      </c>
      <c r="AB448">
        <v>6.4581909703779123</v>
      </c>
      <c r="AC448">
        <v>1.3411973130945345</v>
      </c>
      <c r="AD448">
        <v>3.0391547346088381</v>
      </c>
      <c r="AE448">
        <v>0.94049039760344666</v>
      </c>
      <c r="AF448">
        <v>26.05</v>
      </c>
      <c r="AG448">
        <v>8.3259278844938306E-2</v>
      </c>
      <c r="AH448">
        <v>127.81949999999999</v>
      </c>
      <c r="AI448">
        <v>3.6901025576033253</v>
      </c>
      <c r="AJ448">
        <v>36728.235000000335</v>
      </c>
      <c r="AK448">
        <v>0.54751937274008122</v>
      </c>
      <c r="AL448">
        <v>62454679.766999997</v>
      </c>
      <c r="AM448">
        <v>6100.1433610499998</v>
      </c>
    </row>
    <row r="449" spans="1:39" ht="15" x14ac:dyDescent="0.25">
      <c r="A449" t="s">
        <v>626</v>
      </c>
      <c r="B449">
        <v>730620.94736842101</v>
      </c>
      <c r="C449">
        <v>0.27582236990367004</v>
      </c>
      <c r="D449">
        <v>803368.95</v>
      </c>
      <c r="E449">
        <v>1.774856468050355E-3</v>
      </c>
      <c r="F449">
        <v>0.69034185402303971</v>
      </c>
      <c r="G449">
        <v>35.722222222222221</v>
      </c>
      <c r="H449">
        <v>57.765999999999998</v>
      </c>
      <c r="I449">
        <v>0</v>
      </c>
      <c r="J449">
        <v>-22.174000000000007</v>
      </c>
      <c r="K449">
        <v>10280.008875603149</v>
      </c>
      <c r="L449">
        <v>1768.4643779000003</v>
      </c>
      <c r="M449">
        <v>2193.1790122366438</v>
      </c>
      <c r="N449">
        <v>0.54367388976854325</v>
      </c>
      <c r="O449">
        <v>0.16752003885528763</v>
      </c>
      <c r="P449">
        <v>3.4170993069003227E-3</v>
      </c>
      <c r="Q449">
        <v>8289.2592896281094</v>
      </c>
      <c r="R449">
        <v>114.72850000000001</v>
      </c>
      <c r="S449">
        <v>51467.49622587239</v>
      </c>
      <c r="T449">
        <v>12.598874734699749</v>
      </c>
      <c r="U449">
        <v>15.414342363928753</v>
      </c>
      <c r="V449">
        <v>14.934000000000001</v>
      </c>
      <c r="W449">
        <v>118.41866732958351</v>
      </c>
      <c r="X449">
        <v>0.11205520053471851</v>
      </c>
      <c r="Y449">
        <v>0.17934827020447769</v>
      </c>
      <c r="Z449">
        <v>0.2977758000288544</v>
      </c>
      <c r="AA449">
        <v>186.78815594366404</v>
      </c>
      <c r="AB449">
        <v>5.3947656679024085</v>
      </c>
      <c r="AC449">
        <v>1.3713409375887375</v>
      </c>
      <c r="AD449">
        <v>2.7864584495056732</v>
      </c>
      <c r="AE449">
        <v>1.3389908571977518</v>
      </c>
      <c r="AF449">
        <v>94</v>
      </c>
      <c r="AG449">
        <v>2.3131345849564371E-2</v>
      </c>
      <c r="AH449">
        <v>14.598500000000001</v>
      </c>
      <c r="AI449">
        <v>2.443582717452077</v>
      </c>
      <c r="AJ449">
        <v>3004.9285000000382</v>
      </c>
      <c r="AK449">
        <v>0.5879611409351948</v>
      </c>
      <c r="AL449">
        <v>18179829.500999998</v>
      </c>
      <c r="AM449">
        <v>1768.4643779000003</v>
      </c>
    </row>
    <row r="450" spans="1:39" ht="15" x14ac:dyDescent="0.25">
      <c r="A450" t="s">
        <v>628</v>
      </c>
      <c r="B450">
        <v>598340.31578947371</v>
      </c>
      <c r="C450">
        <v>0.31861149918167186</v>
      </c>
      <c r="D450">
        <v>577603.26315789472</v>
      </c>
      <c r="E450">
        <v>4.2458134418352864E-3</v>
      </c>
      <c r="F450">
        <v>0.68446289220451539</v>
      </c>
      <c r="G450">
        <v>39.421052631578945</v>
      </c>
      <c r="H450">
        <v>41.377000000000002</v>
      </c>
      <c r="I450">
        <v>0</v>
      </c>
      <c r="J450">
        <v>23.906500000000008</v>
      </c>
      <c r="K450">
        <v>9734.3948133336089</v>
      </c>
      <c r="L450">
        <v>1156.7191151500001</v>
      </c>
      <c r="M450">
        <v>1385.0957423674108</v>
      </c>
      <c r="N450">
        <v>0.43257332220632833</v>
      </c>
      <c r="O450">
        <v>0.13798210776459996</v>
      </c>
      <c r="P450">
        <v>7.9266157876287948E-4</v>
      </c>
      <c r="Q450">
        <v>8129.3734509315818</v>
      </c>
      <c r="R450">
        <v>74.587999999999994</v>
      </c>
      <c r="S450">
        <v>50885.719814179225</v>
      </c>
      <c r="T450">
        <v>13.026894406606964</v>
      </c>
      <c r="U450">
        <v>15.508112768139648</v>
      </c>
      <c r="V450">
        <v>9.8145000000000007</v>
      </c>
      <c r="W450">
        <v>117.85818076825103</v>
      </c>
      <c r="X450">
        <v>0.1196180087146817</v>
      </c>
      <c r="Y450">
        <v>0.17361302576915047</v>
      </c>
      <c r="Z450">
        <v>0.29868670424256955</v>
      </c>
      <c r="AA450">
        <v>173.31208361158897</v>
      </c>
      <c r="AB450">
        <v>5.8281427211789696</v>
      </c>
      <c r="AC450">
        <v>1.4574707492365568</v>
      </c>
      <c r="AD450">
        <v>3.0630029170952358</v>
      </c>
      <c r="AE450">
        <v>1.2540915314636936</v>
      </c>
      <c r="AF450">
        <v>80.099999999999994</v>
      </c>
      <c r="AG450">
        <v>3.4146887591051854E-2</v>
      </c>
      <c r="AH450">
        <v>9.6564999999999994</v>
      </c>
      <c r="AI450">
        <v>2.1145063566171798</v>
      </c>
      <c r="AJ450">
        <v>-384.83899999997811</v>
      </c>
      <c r="AK450">
        <v>0.53437874676338704</v>
      </c>
      <c r="AL450">
        <v>11259960.555000002</v>
      </c>
      <c r="AM450">
        <v>1156.7191151500001</v>
      </c>
    </row>
    <row r="451" spans="1:39" ht="15" x14ac:dyDescent="0.25">
      <c r="A451" t="s">
        <v>629</v>
      </c>
      <c r="B451">
        <v>455508.15</v>
      </c>
      <c r="C451">
        <v>0.32695837169645525</v>
      </c>
      <c r="D451">
        <v>474915.9</v>
      </c>
      <c r="E451">
        <v>4.8804226334095971E-3</v>
      </c>
      <c r="F451">
        <v>0.70886599427001384</v>
      </c>
      <c r="G451">
        <v>50.421052631578945</v>
      </c>
      <c r="H451">
        <v>42.453999999999994</v>
      </c>
      <c r="I451">
        <v>0</v>
      </c>
      <c r="J451">
        <v>66.059500000000014</v>
      </c>
      <c r="K451">
        <v>9784.8662144087939</v>
      </c>
      <c r="L451">
        <v>1452.59471515</v>
      </c>
      <c r="M451">
        <v>1741.5334697787926</v>
      </c>
      <c r="N451">
        <v>0.41850999505200831</v>
      </c>
      <c r="O451">
        <v>0.13577056149459721</v>
      </c>
      <c r="P451">
        <v>7.0333348272886979E-4</v>
      </c>
      <c r="Q451">
        <v>8161.4537981319272</v>
      </c>
      <c r="R451">
        <v>92.245999999999995</v>
      </c>
      <c r="S451">
        <v>51208.195182067524</v>
      </c>
      <c r="T451">
        <v>12.457992758493596</v>
      </c>
      <c r="U451">
        <v>15.746966970383543</v>
      </c>
      <c r="V451">
        <v>12.0335</v>
      </c>
      <c r="W451">
        <v>120.71257033697596</v>
      </c>
      <c r="X451">
        <v>0.11460000190797587</v>
      </c>
      <c r="Y451">
        <v>0.16727782421168819</v>
      </c>
      <c r="Z451">
        <v>0.29002454508595332</v>
      </c>
      <c r="AA451">
        <v>183.77875619107783</v>
      </c>
      <c r="AB451">
        <v>5.9539902841685004</v>
      </c>
      <c r="AC451">
        <v>1.434369307232408</v>
      </c>
      <c r="AD451">
        <v>2.9529046822501304</v>
      </c>
      <c r="AE451">
        <v>1.1998787428890119</v>
      </c>
      <c r="AF451">
        <v>86.8</v>
      </c>
      <c r="AG451">
        <v>2.0408679669303875E-2</v>
      </c>
      <c r="AH451">
        <v>12.561000000000002</v>
      </c>
      <c r="AI451">
        <v>2.746279350962872</v>
      </c>
      <c r="AJ451">
        <v>2370.6485000000102</v>
      </c>
      <c r="AK451">
        <v>0.51811404404325212</v>
      </c>
      <c r="AL451">
        <v>14213444.951499999</v>
      </c>
      <c r="AM451">
        <v>1452.59471515</v>
      </c>
    </row>
    <row r="452" spans="1:39" ht="15" x14ac:dyDescent="0.25">
      <c r="A452" t="s">
        <v>630</v>
      </c>
      <c r="B452">
        <v>651322.75</v>
      </c>
      <c r="C452">
        <v>0.30233460774660526</v>
      </c>
      <c r="D452">
        <v>652139.65</v>
      </c>
      <c r="E452">
        <v>2.7864561855390486E-3</v>
      </c>
      <c r="F452">
        <v>0.67113941386163356</v>
      </c>
      <c r="G452">
        <v>43.8</v>
      </c>
      <c r="H452">
        <v>37.141500000000001</v>
      </c>
      <c r="I452">
        <v>0</v>
      </c>
      <c r="J452">
        <v>24.254999999999995</v>
      </c>
      <c r="K452">
        <v>9890.8312674052577</v>
      </c>
      <c r="L452">
        <v>1098.3888761000001</v>
      </c>
      <c r="M452">
        <v>1315.0306638299528</v>
      </c>
      <c r="N452">
        <v>0.42015867084216907</v>
      </c>
      <c r="O452">
        <v>0.14140802126610319</v>
      </c>
      <c r="P452">
        <v>9.8018686589646528E-4</v>
      </c>
      <c r="Q452">
        <v>8261.3883754309354</v>
      </c>
      <c r="R452">
        <v>71.643999999999991</v>
      </c>
      <c r="S452">
        <v>51465.095978239631</v>
      </c>
      <c r="T452">
        <v>12.911060242309196</v>
      </c>
      <c r="U452">
        <v>15.331205350064211</v>
      </c>
      <c r="V452">
        <v>9.3780000000000001</v>
      </c>
      <c r="W452">
        <v>117.12400043719347</v>
      </c>
      <c r="X452">
        <v>0.11983455566189989</v>
      </c>
      <c r="Y452">
        <v>0.16831663728376892</v>
      </c>
      <c r="Z452">
        <v>0.29589801987091269</v>
      </c>
      <c r="AA452">
        <v>181.03228676716563</v>
      </c>
      <c r="AB452">
        <v>5.9021213303805986</v>
      </c>
      <c r="AC452">
        <v>1.3767904715182286</v>
      </c>
      <c r="AD452">
        <v>2.8597545058597489</v>
      </c>
      <c r="AE452">
        <v>1.3768687232979255</v>
      </c>
      <c r="AF452">
        <v>87.5</v>
      </c>
      <c r="AG452">
        <v>2.2769705424010227E-2</v>
      </c>
      <c r="AH452">
        <v>8.2385000000000002</v>
      </c>
      <c r="AI452">
        <v>2.2658962939340643</v>
      </c>
      <c r="AJ452">
        <v>4090.0239999999176</v>
      </c>
      <c r="AK452">
        <v>0.50483537080638818</v>
      </c>
      <c r="AL452">
        <v>10863979.0395</v>
      </c>
      <c r="AM452">
        <v>1098.3888761000001</v>
      </c>
    </row>
    <row r="453" spans="1:39" ht="15" x14ac:dyDescent="0.25">
      <c r="A453" t="s">
        <v>631</v>
      </c>
      <c r="B453">
        <v>1122785.2</v>
      </c>
      <c r="C453">
        <v>0.28458874342548868</v>
      </c>
      <c r="D453">
        <v>1097190.8</v>
      </c>
      <c r="E453">
        <v>4.906941687938377E-3</v>
      </c>
      <c r="F453">
        <v>0.69979304373324902</v>
      </c>
      <c r="G453">
        <v>50.684210526315788</v>
      </c>
      <c r="H453">
        <v>57.159000000000006</v>
      </c>
      <c r="I453">
        <v>0</v>
      </c>
      <c r="J453">
        <v>53.47199999999998</v>
      </c>
      <c r="K453">
        <v>9735.4619791147779</v>
      </c>
      <c r="L453">
        <v>2031.6281104000002</v>
      </c>
      <c r="M453">
        <v>2387.0279937866649</v>
      </c>
      <c r="N453">
        <v>0.35915752802629658</v>
      </c>
      <c r="O453">
        <v>0.12813421930785665</v>
      </c>
      <c r="P453">
        <v>3.0265646889426896E-3</v>
      </c>
      <c r="Q453">
        <v>8285.9682735114529</v>
      </c>
      <c r="R453">
        <v>122.61199999999999</v>
      </c>
      <c r="S453">
        <v>54326.126264150334</v>
      </c>
      <c r="T453">
        <v>12.47594036472776</v>
      </c>
      <c r="U453">
        <v>16.569569947476595</v>
      </c>
      <c r="V453">
        <v>14.468500000000001</v>
      </c>
      <c r="W453">
        <v>140.41732801603484</v>
      </c>
      <c r="X453">
        <v>0.11242164129201113</v>
      </c>
      <c r="Y453">
        <v>0.15483340776896679</v>
      </c>
      <c r="Z453">
        <v>0.28627205146368256</v>
      </c>
      <c r="AA453">
        <v>159.57071490617034</v>
      </c>
      <c r="AB453">
        <v>5.747373223004467</v>
      </c>
      <c r="AC453">
        <v>1.340964905123827</v>
      </c>
      <c r="AD453">
        <v>2.8602380375482341</v>
      </c>
      <c r="AE453">
        <v>1.2225267621867244</v>
      </c>
      <c r="AF453">
        <v>101.6</v>
      </c>
      <c r="AG453">
        <v>2.593029634932385E-2</v>
      </c>
      <c r="AH453">
        <v>15.872999999999999</v>
      </c>
      <c r="AI453">
        <v>3.3045602889711461</v>
      </c>
      <c r="AJ453">
        <v>-5265.5409999998519</v>
      </c>
      <c r="AK453">
        <v>0.49707588124211516</v>
      </c>
      <c r="AL453">
        <v>19778838.2245</v>
      </c>
      <c r="AM453">
        <v>2031.6281104000002</v>
      </c>
    </row>
    <row r="454" spans="1:39" ht="15" x14ac:dyDescent="0.25">
      <c r="A454" t="s">
        <v>632</v>
      </c>
      <c r="B454">
        <v>1551345</v>
      </c>
      <c r="C454">
        <v>0.34901839807914908</v>
      </c>
      <c r="D454">
        <v>1524614.2</v>
      </c>
      <c r="E454">
        <v>6.2081320283266543E-3</v>
      </c>
      <c r="F454">
        <v>0.67095554013305914</v>
      </c>
      <c r="G454">
        <v>58.631578947368418</v>
      </c>
      <c r="H454">
        <v>61.058500000000002</v>
      </c>
      <c r="I454">
        <v>0</v>
      </c>
      <c r="J454">
        <v>-59.572500000000019</v>
      </c>
      <c r="K454">
        <v>10368.006991157767</v>
      </c>
      <c r="L454">
        <v>1875.3607963499999</v>
      </c>
      <c r="M454">
        <v>2276.9418213233312</v>
      </c>
      <c r="N454">
        <v>0.49869515283151772</v>
      </c>
      <c r="O454">
        <v>0.15027661594425437</v>
      </c>
      <c r="P454">
        <v>5.6214697569227012E-3</v>
      </c>
      <c r="Q454">
        <v>8539.4161877177557</v>
      </c>
      <c r="R454">
        <v>120.5575</v>
      </c>
      <c r="S454">
        <v>50865.304480227271</v>
      </c>
      <c r="T454">
        <v>12.374593036517844</v>
      </c>
      <c r="U454">
        <v>15.555737273500199</v>
      </c>
      <c r="V454">
        <v>14.609500000000001</v>
      </c>
      <c r="W454">
        <v>128.36584389267259</v>
      </c>
      <c r="X454">
        <v>0.10760038543735764</v>
      </c>
      <c r="Y454">
        <v>0.18971287440194212</v>
      </c>
      <c r="Z454">
        <v>0.31672725292291087</v>
      </c>
      <c r="AA454">
        <v>176.57260973167936</v>
      </c>
      <c r="AB454">
        <v>5.5857820523719246</v>
      </c>
      <c r="AC454">
        <v>1.1444359598819038</v>
      </c>
      <c r="AD454">
        <v>2.8987001013325733</v>
      </c>
      <c r="AE454">
        <v>1.4427741030690633</v>
      </c>
      <c r="AF454">
        <v>169.7</v>
      </c>
      <c r="AG454">
        <v>1.874564710185591E-2</v>
      </c>
      <c r="AH454">
        <v>14.375999999999999</v>
      </c>
      <c r="AI454">
        <v>2.7299809443639473</v>
      </c>
      <c r="AJ454">
        <v>-18693.766500000027</v>
      </c>
      <c r="AK454">
        <v>0.51225046738428082</v>
      </c>
      <c r="AL454">
        <v>19443753.8475</v>
      </c>
      <c r="AM454">
        <v>1875.3607963499999</v>
      </c>
    </row>
    <row r="455" spans="1:39" ht="15" x14ac:dyDescent="0.25">
      <c r="A455" t="s">
        <v>633</v>
      </c>
      <c r="B455">
        <v>721679.2</v>
      </c>
      <c r="C455">
        <v>0.22429413336657866</v>
      </c>
      <c r="D455">
        <v>667704.57894736843</v>
      </c>
      <c r="E455">
        <v>9.9875376595897972E-3</v>
      </c>
      <c r="F455">
        <v>0.68007738808717799</v>
      </c>
      <c r="G455">
        <v>37.625</v>
      </c>
      <c r="H455">
        <v>83.018499999999989</v>
      </c>
      <c r="I455">
        <v>1.05</v>
      </c>
      <c r="J455">
        <v>-35.891000000000005</v>
      </c>
      <c r="K455">
        <v>10537.64057915456</v>
      </c>
      <c r="L455">
        <v>1898.4236422499998</v>
      </c>
      <c r="M455">
        <v>2385.0997323271758</v>
      </c>
      <c r="N455">
        <v>0.63993826607644788</v>
      </c>
      <c r="O455">
        <v>0.1564492524956069</v>
      </c>
      <c r="P455">
        <v>1.5579987702294428E-3</v>
      </c>
      <c r="Q455">
        <v>8387.4505278992801</v>
      </c>
      <c r="R455">
        <v>124.71099999999998</v>
      </c>
      <c r="S455">
        <v>50733.767033381177</v>
      </c>
      <c r="T455">
        <v>11.99332857566694</v>
      </c>
      <c r="U455">
        <v>15.222583751633778</v>
      </c>
      <c r="V455">
        <v>13.060499999999999</v>
      </c>
      <c r="W455">
        <v>145.35612283220399</v>
      </c>
      <c r="X455">
        <v>0.11434699968610466</v>
      </c>
      <c r="Y455">
        <v>0.1947727532480536</v>
      </c>
      <c r="Z455">
        <v>0.3150611990966159</v>
      </c>
      <c r="AA455">
        <v>169.24057036036945</v>
      </c>
      <c r="AB455">
        <v>5.9065168322853205</v>
      </c>
      <c r="AC455">
        <v>1.4703379918410238</v>
      </c>
      <c r="AD455">
        <v>3.0014507798710386</v>
      </c>
      <c r="AE455">
        <v>1.2739630518349163</v>
      </c>
      <c r="AF455">
        <v>87.2</v>
      </c>
      <c r="AG455">
        <v>1.4193265577123729E-2</v>
      </c>
      <c r="AH455">
        <v>27.337</v>
      </c>
      <c r="AI455">
        <v>2.3428027706791092</v>
      </c>
      <c r="AJ455">
        <v>-42973.60950000002</v>
      </c>
      <c r="AK455">
        <v>0.5975776588048628</v>
      </c>
      <c r="AL455">
        <v>20004906.009</v>
      </c>
      <c r="AM455">
        <v>1898.4236422499998</v>
      </c>
    </row>
    <row r="456" spans="1:39" ht="15" x14ac:dyDescent="0.25">
      <c r="A456" t="s">
        <v>634</v>
      </c>
      <c r="B456">
        <v>1787285.75</v>
      </c>
      <c r="C456">
        <v>0.37091806163913921</v>
      </c>
      <c r="D456">
        <v>1747656.9</v>
      </c>
      <c r="E456">
        <v>2.0310781486831929E-3</v>
      </c>
      <c r="F456">
        <v>0.71164437283745374</v>
      </c>
      <c r="G456">
        <v>73.599999999999994</v>
      </c>
      <c r="H456">
        <v>70.393000000000001</v>
      </c>
      <c r="I456">
        <v>0</v>
      </c>
      <c r="J456">
        <v>-13.204499999999996</v>
      </c>
      <c r="K456">
        <v>9528.3242511294775</v>
      </c>
      <c r="L456">
        <v>2497.1206635500002</v>
      </c>
      <c r="M456">
        <v>2962.6258217098507</v>
      </c>
      <c r="N456">
        <v>0.40441711777929024</v>
      </c>
      <c r="O456">
        <v>0.13417903359289993</v>
      </c>
      <c r="P456">
        <v>7.3193394763777014E-3</v>
      </c>
      <c r="Q456">
        <v>8031.1780185483831</v>
      </c>
      <c r="R456">
        <v>154.226</v>
      </c>
      <c r="S456">
        <v>54500.427898019792</v>
      </c>
      <c r="T456">
        <v>12.660640877673025</v>
      </c>
      <c r="U456">
        <v>16.191307973687966</v>
      </c>
      <c r="V456">
        <v>17.237500000000001</v>
      </c>
      <c r="W456">
        <v>144.86559324437999</v>
      </c>
      <c r="X456">
        <v>0.11524885433772931</v>
      </c>
      <c r="Y456">
        <v>0.15841740599364526</v>
      </c>
      <c r="Z456">
        <v>0.2812792092275469</v>
      </c>
      <c r="AA456">
        <v>173.08612928041057</v>
      </c>
      <c r="AB456">
        <v>5.0758112933794033</v>
      </c>
      <c r="AC456">
        <v>1.1659665429595025</v>
      </c>
      <c r="AD456">
        <v>2.3613319641906689</v>
      </c>
      <c r="AE456">
        <v>1.3477652744147133</v>
      </c>
      <c r="AF456">
        <v>113</v>
      </c>
      <c r="AG456">
        <v>2.7132558147678631E-2</v>
      </c>
      <c r="AH456">
        <v>13.677499999999998</v>
      </c>
      <c r="AI456">
        <v>3.2183457836950828</v>
      </c>
      <c r="AJ456">
        <v>7797.5520000000251</v>
      </c>
      <c r="AK456">
        <v>0.53013935760815412</v>
      </c>
      <c r="AL456">
        <v>23793375.376499999</v>
      </c>
      <c r="AM456">
        <v>2497.1206635500002</v>
      </c>
    </row>
    <row r="457" spans="1:39" ht="15" x14ac:dyDescent="0.25">
      <c r="A457" t="s">
        <v>635</v>
      </c>
      <c r="B457">
        <v>1092802.8999999999</v>
      </c>
      <c r="C457">
        <v>0.34006003334101126</v>
      </c>
      <c r="D457">
        <v>1058273.8500000001</v>
      </c>
      <c r="E457">
        <v>6.920373937917417E-3</v>
      </c>
      <c r="F457">
        <v>0.68295659214547977</v>
      </c>
      <c r="G457">
        <v>39.277777777777779</v>
      </c>
      <c r="H457">
        <v>57.165499999999994</v>
      </c>
      <c r="I457">
        <v>0</v>
      </c>
      <c r="J457">
        <v>21.192000000000007</v>
      </c>
      <c r="K457">
        <v>10165.535393379663</v>
      </c>
      <c r="L457">
        <v>1760.2658050999999</v>
      </c>
      <c r="M457">
        <v>2119.812921759838</v>
      </c>
      <c r="N457">
        <v>0.46923478664807483</v>
      </c>
      <c r="O457">
        <v>0.13770636031086755</v>
      </c>
      <c r="P457">
        <v>5.7665969654073571E-3</v>
      </c>
      <c r="Q457">
        <v>8441.3318551924949</v>
      </c>
      <c r="R457">
        <v>107.26399999999998</v>
      </c>
      <c r="S457">
        <v>53354.550367318021</v>
      </c>
      <c r="T457">
        <v>13.341382010739858</v>
      </c>
      <c r="U457">
        <v>16.410592604228821</v>
      </c>
      <c r="V457">
        <v>12.9495</v>
      </c>
      <c r="W457">
        <v>135.93310978030041</v>
      </c>
      <c r="X457">
        <v>0.11316971879864846</v>
      </c>
      <c r="Y457">
        <v>0.16495784000087599</v>
      </c>
      <c r="Z457">
        <v>0.29967204221157329</v>
      </c>
      <c r="AA457">
        <v>170.8738243556987</v>
      </c>
      <c r="AB457">
        <v>5.7704752906036845</v>
      </c>
      <c r="AC457">
        <v>1.1859265664139986</v>
      </c>
      <c r="AD457">
        <v>3.0997029124118738</v>
      </c>
      <c r="AE457">
        <v>1.2389541337089285</v>
      </c>
      <c r="AF457">
        <v>93.7</v>
      </c>
      <c r="AG457">
        <v>3.2968264997828116E-2</v>
      </c>
      <c r="AH457">
        <v>20.663499999999999</v>
      </c>
      <c r="AI457">
        <v>2.6427783532490881</v>
      </c>
      <c r="AJ457">
        <v>5570.2544999998063</v>
      </c>
      <c r="AK457">
        <v>0.51436360579374552</v>
      </c>
      <c r="AL457">
        <v>17894044.343499999</v>
      </c>
      <c r="AM457">
        <v>1760.2658050999999</v>
      </c>
    </row>
    <row r="458" spans="1:39" ht="15" x14ac:dyDescent="0.25">
      <c r="A458" t="s">
        <v>636</v>
      </c>
      <c r="B458">
        <v>1300123.75</v>
      </c>
      <c r="C458">
        <v>0.3592663563489486</v>
      </c>
      <c r="D458">
        <v>1312289.1000000001</v>
      </c>
      <c r="E458">
        <v>8.4153709779681701E-3</v>
      </c>
      <c r="F458">
        <v>0.64151510757240315</v>
      </c>
      <c r="G458">
        <v>43.4</v>
      </c>
      <c r="H458">
        <v>40.690999999999995</v>
      </c>
      <c r="I458">
        <v>0</v>
      </c>
      <c r="J458">
        <v>-33.402499999999975</v>
      </c>
      <c r="K458">
        <v>10860.145320868307</v>
      </c>
      <c r="L458">
        <v>1268.4526602999999</v>
      </c>
      <c r="M458">
        <v>1541.2137467308578</v>
      </c>
      <c r="N458">
        <v>0.48924336348762676</v>
      </c>
      <c r="O458">
        <v>0.15489388705569179</v>
      </c>
      <c r="P458">
        <v>3.0299760647677677E-3</v>
      </c>
      <c r="Q458">
        <v>8938.1373951017795</v>
      </c>
      <c r="R458">
        <v>83.58850000000001</v>
      </c>
      <c r="S458">
        <v>48932.068668237851</v>
      </c>
      <c r="T458">
        <v>12.203233698415451</v>
      </c>
      <c r="U458">
        <v>15.174966177165517</v>
      </c>
      <c r="V458">
        <v>10.641999999999999</v>
      </c>
      <c r="W458">
        <v>119.19307087953392</v>
      </c>
      <c r="X458">
        <v>0.10703413479190495</v>
      </c>
      <c r="Y458">
        <v>0.21160185441559848</v>
      </c>
      <c r="Z458">
        <v>0.32562613835834558</v>
      </c>
      <c r="AA458">
        <v>193.87850070954673</v>
      </c>
      <c r="AB458">
        <v>5.9530007071241453</v>
      </c>
      <c r="AC458">
        <v>1.2285523290164468</v>
      </c>
      <c r="AD458">
        <v>2.8835952972788124</v>
      </c>
      <c r="AE458">
        <v>1.5096757724813188</v>
      </c>
      <c r="AF458">
        <v>172.05</v>
      </c>
      <c r="AG458">
        <v>2.1392923757450354E-2</v>
      </c>
      <c r="AH458">
        <v>5.9339999999999993</v>
      </c>
      <c r="AI458">
        <v>3.1798337284264488</v>
      </c>
      <c r="AJ458">
        <v>-45725.86350000021</v>
      </c>
      <c r="AK458">
        <v>0.4986313621102646</v>
      </c>
      <c r="AL458">
        <v>13775580.223500002</v>
      </c>
      <c r="AM458">
        <v>1268.4526602999999</v>
      </c>
    </row>
    <row r="459" spans="1:39" ht="15" x14ac:dyDescent="0.25">
      <c r="A459" t="s">
        <v>637</v>
      </c>
      <c r="B459">
        <v>1252045.05</v>
      </c>
      <c r="C459">
        <v>0.45270019578540843</v>
      </c>
      <c r="D459">
        <v>1213003.05</v>
      </c>
      <c r="E459">
        <v>7.8921409286816738E-3</v>
      </c>
      <c r="F459">
        <v>0.69954392498082529</v>
      </c>
      <c r="G459">
        <v>45.055555555555557</v>
      </c>
      <c r="H459">
        <v>46.856999999999999</v>
      </c>
      <c r="I459">
        <v>0</v>
      </c>
      <c r="J459">
        <v>78.619000000000028</v>
      </c>
      <c r="K459">
        <v>10987.530782578708</v>
      </c>
      <c r="L459">
        <v>1820.8649534999997</v>
      </c>
      <c r="M459">
        <v>2169.3955611740153</v>
      </c>
      <c r="N459">
        <v>0.38014205329698003</v>
      </c>
      <c r="O459">
        <v>0.12942816121371406</v>
      </c>
      <c r="P459">
        <v>8.4522785286284003E-3</v>
      </c>
      <c r="Q459">
        <v>9222.2967934316603</v>
      </c>
      <c r="R459">
        <v>114.10250000000001</v>
      </c>
      <c r="S459">
        <v>58031.155203435519</v>
      </c>
      <c r="T459">
        <v>11.805613373940099</v>
      </c>
      <c r="U459">
        <v>15.95815125435464</v>
      </c>
      <c r="V459">
        <v>13.584</v>
      </c>
      <c r="W459">
        <v>134.04482873233215</v>
      </c>
      <c r="X459">
        <v>0.11334919305784316</v>
      </c>
      <c r="Y459">
        <v>0.16046273933631702</v>
      </c>
      <c r="Z459">
        <v>0.28189240004157251</v>
      </c>
      <c r="AA459">
        <v>189.31384743135482</v>
      </c>
      <c r="AB459">
        <v>5.5598338989939382</v>
      </c>
      <c r="AC459">
        <v>1.201382250755298</v>
      </c>
      <c r="AD459">
        <v>2.9860155383455229</v>
      </c>
      <c r="AE459">
        <v>1.1920275885614777</v>
      </c>
      <c r="AF459">
        <v>92.5</v>
      </c>
      <c r="AG459">
        <v>2.0955141606962522E-2</v>
      </c>
      <c r="AH459">
        <v>20.786499999999997</v>
      </c>
      <c r="AI459">
        <v>3.3424583762855211</v>
      </c>
      <c r="AJ459">
        <v>2535.9020000000019</v>
      </c>
      <c r="AK459">
        <v>0.46391414057165559</v>
      </c>
      <c r="AL459">
        <v>20006809.727499999</v>
      </c>
      <c r="AM459">
        <v>1820.8649534999997</v>
      </c>
    </row>
    <row r="460" spans="1:39" ht="15" x14ac:dyDescent="0.25">
      <c r="A460" t="s">
        <v>638</v>
      </c>
      <c r="B460">
        <v>643856.69999999995</v>
      </c>
      <c r="C460">
        <v>0.31713367766942496</v>
      </c>
      <c r="D460">
        <v>633142.6</v>
      </c>
      <c r="E460">
        <v>1.0349305198218937E-2</v>
      </c>
      <c r="F460">
        <v>0.64146764478407414</v>
      </c>
      <c r="G460">
        <v>22.705882352941178</v>
      </c>
      <c r="H460">
        <v>26.543500000000002</v>
      </c>
      <c r="I460">
        <v>0</v>
      </c>
      <c r="J460">
        <v>41.425999999999988</v>
      </c>
      <c r="K460">
        <v>10704.618360484328</v>
      </c>
      <c r="L460">
        <v>983.16229870000006</v>
      </c>
      <c r="M460">
        <v>1155.096121937273</v>
      </c>
      <c r="N460">
        <v>0.35484442585043963</v>
      </c>
      <c r="O460">
        <v>0.13045764643293881</v>
      </c>
      <c r="P460">
        <v>4.1265736139033662E-3</v>
      </c>
      <c r="Q460">
        <v>9111.2566254217927</v>
      </c>
      <c r="R460">
        <v>63.939499999999995</v>
      </c>
      <c r="S460">
        <v>52629.597166071042</v>
      </c>
      <c r="T460">
        <v>12.699505000821087</v>
      </c>
      <c r="U460">
        <v>15.376446464235721</v>
      </c>
      <c r="V460">
        <v>8.5489999999999995</v>
      </c>
      <c r="W460">
        <v>115.00319320388348</v>
      </c>
      <c r="X460">
        <v>0.11535716894204401</v>
      </c>
      <c r="Y460">
        <v>0.15125133435973667</v>
      </c>
      <c r="Z460">
        <v>0.28308705679366553</v>
      </c>
      <c r="AA460">
        <v>195.7318748435039</v>
      </c>
      <c r="AB460">
        <v>5.8844594182383556</v>
      </c>
      <c r="AC460">
        <v>1.3107990622346521</v>
      </c>
      <c r="AD460">
        <v>2.7473000220332766</v>
      </c>
      <c r="AE460">
        <v>1.1179406415137865</v>
      </c>
      <c r="AF460">
        <v>55.4</v>
      </c>
      <c r="AG460">
        <v>3.0430843719587243E-2</v>
      </c>
      <c r="AH460">
        <v>16.093</v>
      </c>
      <c r="AI460">
        <v>2.7169923790225496</v>
      </c>
      <c r="AJ460">
        <v>-15919.664999999979</v>
      </c>
      <c r="AK460">
        <v>0.47490520080587473</v>
      </c>
      <c r="AL460">
        <v>10524377.194</v>
      </c>
      <c r="AM460">
        <v>983.16229870000006</v>
      </c>
    </row>
    <row r="461" spans="1:39" ht="15" x14ac:dyDescent="0.25">
      <c r="A461" t="s">
        <v>639</v>
      </c>
      <c r="B461">
        <v>498818.21052631579</v>
      </c>
      <c r="C461">
        <v>0.33534185271787692</v>
      </c>
      <c r="D461">
        <v>431553.5263157895</v>
      </c>
      <c r="E461">
        <v>1.4163836527252191E-2</v>
      </c>
      <c r="F461">
        <v>0.70481016948587805</v>
      </c>
      <c r="G461">
        <v>37.299999999999997</v>
      </c>
      <c r="H461">
        <v>34.500499999999995</v>
      </c>
      <c r="I461">
        <v>0</v>
      </c>
      <c r="J461">
        <v>84.239500000000007</v>
      </c>
      <c r="K461">
        <v>9864.978722784721</v>
      </c>
      <c r="L461">
        <v>1369.8400786500001</v>
      </c>
      <c r="M461">
        <v>1583.5290753448232</v>
      </c>
      <c r="N461">
        <v>0.31288679505741818</v>
      </c>
      <c r="O461">
        <v>0.12375503972483363</v>
      </c>
      <c r="P461">
        <v>2.1134097659437027E-3</v>
      </c>
      <c r="Q461">
        <v>8533.7512521248518</v>
      </c>
      <c r="R461">
        <v>83.186999999999998</v>
      </c>
      <c r="S461">
        <v>54264.566137136819</v>
      </c>
      <c r="T461">
        <v>11.178429321889238</v>
      </c>
      <c r="U461">
        <v>16.466996990515344</v>
      </c>
      <c r="V461">
        <v>11.595000000000001</v>
      </c>
      <c r="W461">
        <v>118.14058461836999</v>
      </c>
      <c r="X461">
        <v>0.11636153345530384</v>
      </c>
      <c r="Y461">
        <v>0.1461366607144324</v>
      </c>
      <c r="Z461">
        <v>0.28709889325733229</v>
      </c>
      <c r="AA461">
        <v>165.20862801957995</v>
      </c>
      <c r="AB461">
        <v>5.7266055630035702</v>
      </c>
      <c r="AC461">
        <v>1.3333587513377707</v>
      </c>
      <c r="AD461">
        <v>2.2811383442313926</v>
      </c>
      <c r="AE461">
        <v>1.2358327030147211</v>
      </c>
      <c r="AF461">
        <v>70.349999999999994</v>
      </c>
      <c r="AG461">
        <v>3.0289759563335582E-2</v>
      </c>
      <c r="AH461">
        <v>13.244</v>
      </c>
      <c r="AI461">
        <v>2.9326041393447695</v>
      </c>
      <c r="AJ461">
        <v>-2980.3919999999925</v>
      </c>
      <c r="AK461">
        <v>0.48423008504137827</v>
      </c>
      <c r="AL461">
        <v>13513443.229499999</v>
      </c>
      <c r="AM461">
        <v>1369.8400786500001</v>
      </c>
    </row>
    <row r="462" spans="1:39" ht="15" x14ac:dyDescent="0.25">
      <c r="A462" t="s">
        <v>640</v>
      </c>
      <c r="B462">
        <v>700471.8</v>
      </c>
      <c r="C462">
        <v>0.51468247798352007</v>
      </c>
      <c r="D462">
        <v>660417.4</v>
      </c>
      <c r="E462">
        <v>6.5475536722329414E-3</v>
      </c>
      <c r="F462">
        <v>0.68290643941479157</v>
      </c>
      <c r="G462">
        <v>10.25</v>
      </c>
      <c r="H462">
        <v>9.8640000000000008</v>
      </c>
      <c r="I462">
        <v>0</v>
      </c>
      <c r="J462">
        <v>27.196000000000002</v>
      </c>
      <c r="K462">
        <v>15059.30149253072</v>
      </c>
      <c r="L462">
        <v>671.2311158</v>
      </c>
      <c r="M462">
        <v>784.67354110788824</v>
      </c>
      <c r="N462">
        <v>0.25021441236350983</v>
      </c>
      <c r="O462">
        <v>0.12472777740676962</v>
      </c>
      <c r="P462">
        <v>1.19183986136657E-3</v>
      </c>
      <c r="Q462">
        <v>12882.136601328537</v>
      </c>
      <c r="R462">
        <v>47.868000000000002</v>
      </c>
      <c r="S462">
        <v>66466.615066432685</v>
      </c>
      <c r="T462">
        <v>16.027408707278347</v>
      </c>
      <c r="U462">
        <v>14.022543573995152</v>
      </c>
      <c r="V462">
        <v>7.3</v>
      </c>
      <c r="W462">
        <v>91.949467917808207</v>
      </c>
      <c r="X462">
        <v>0.12507959663930285</v>
      </c>
      <c r="Y462">
        <v>0.1373780290668592</v>
      </c>
      <c r="Z462">
        <v>0.26812326727287478</v>
      </c>
      <c r="AA462">
        <v>247.79036025731276</v>
      </c>
      <c r="AB462">
        <v>6.8484947025274669</v>
      </c>
      <c r="AC462">
        <v>1.5466825953587147</v>
      </c>
      <c r="AD462">
        <v>3.1548893789613808</v>
      </c>
      <c r="AE462">
        <v>0.81335640555363542</v>
      </c>
      <c r="AF462">
        <v>27.8</v>
      </c>
      <c r="AG462">
        <v>5.4399221450491211E-2</v>
      </c>
      <c r="AH462">
        <v>22.73</v>
      </c>
      <c r="AI462">
        <v>4.6265132421672153</v>
      </c>
      <c r="AJ462">
        <v>-40514.663999999932</v>
      </c>
      <c r="AK462">
        <v>0.39464135276244239</v>
      </c>
      <c r="AL462">
        <v>10108271.743999999</v>
      </c>
      <c r="AM462">
        <v>671.2311158</v>
      </c>
    </row>
    <row r="463" spans="1:39" ht="15" x14ac:dyDescent="0.25">
      <c r="A463" t="s">
        <v>641</v>
      </c>
      <c r="B463">
        <v>1006627.7</v>
      </c>
      <c r="C463">
        <v>0.46220563383199748</v>
      </c>
      <c r="D463">
        <v>966247.35</v>
      </c>
      <c r="E463">
        <v>4.2372351223054511E-3</v>
      </c>
      <c r="F463">
        <v>0.63666282049502487</v>
      </c>
      <c r="G463">
        <v>21.368421052631579</v>
      </c>
      <c r="H463">
        <v>18.509</v>
      </c>
      <c r="I463">
        <v>0</v>
      </c>
      <c r="J463">
        <v>23.668000000000006</v>
      </c>
      <c r="K463">
        <v>10121.140244285161</v>
      </c>
      <c r="L463">
        <v>861.20817334999992</v>
      </c>
      <c r="M463">
        <v>1011.6750683645301</v>
      </c>
      <c r="N463">
        <v>0.34785280716123845</v>
      </c>
      <c r="O463">
        <v>0.13362087531330558</v>
      </c>
      <c r="P463">
        <v>2.8308959151148068E-3</v>
      </c>
      <c r="Q463">
        <v>8615.8184327809013</v>
      </c>
      <c r="R463">
        <v>59.219499999999996</v>
      </c>
      <c r="S463">
        <v>50620.975590810449</v>
      </c>
      <c r="T463">
        <v>12.338841091194622</v>
      </c>
      <c r="U463">
        <v>14.542645131248998</v>
      </c>
      <c r="V463">
        <v>7.9135000000000009</v>
      </c>
      <c r="W463">
        <v>108.82772140645733</v>
      </c>
      <c r="X463">
        <v>0.12309330557091663</v>
      </c>
      <c r="Y463">
        <v>0.15430035767806916</v>
      </c>
      <c r="Z463">
        <v>0.28358951850561548</v>
      </c>
      <c r="AA463">
        <v>183.62645048391886</v>
      </c>
      <c r="AB463">
        <v>5.2546225162924642</v>
      </c>
      <c r="AC463">
        <v>1.4210971629044031</v>
      </c>
      <c r="AD463">
        <v>2.5506781686676288</v>
      </c>
      <c r="AE463">
        <v>1.3428338578384991</v>
      </c>
      <c r="AF463">
        <v>90.75</v>
      </c>
      <c r="AG463">
        <v>3.4838081623565491E-2</v>
      </c>
      <c r="AH463">
        <v>5.4610000000000003</v>
      </c>
      <c r="AI463">
        <v>2.2696969736849288</v>
      </c>
      <c r="AJ463">
        <v>6700.6464999999152</v>
      </c>
      <c r="AK463">
        <v>0.54228306878981736</v>
      </c>
      <c r="AL463">
        <v>8716408.7020000014</v>
      </c>
      <c r="AM463">
        <v>861.20817334999992</v>
      </c>
    </row>
    <row r="464" spans="1:39" ht="15" x14ac:dyDescent="0.25">
      <c r="A464" t="s">
        <v>642</v>
      </c>
      <c r="B464">
        <v>846825.35</v>
      </c>
      <c r="C464">
        <v>0.36169369339176694</v>
      </c>
      <c r="D464">
        <v>784665</v>
      </c>
      <c r="E464">
        <v>2.8118019424178574E-3</v>
      </c>
      <c r="F464">
        <v>0.62950213315752634</v>
      </c>
      <c r="G464">
        <v>38.05263157894737</v>
      </c>
      <c r="H464">
        <v>34.423500000000004</v>
      </c>
      <c r="I464">
        <v>0</v>
      </c>
      <c r="J464">
        <v>17.67949999999999</v>
      </c>
      <c r="K464">
        <v>10650.750164243298</v>
      </c>
      <c r="L464">
        <v>901.31281054999999</v>
      </c>
      <c r="M464">
        <v>1077.4585122598251</v>
      </c>
      <c r="N464">
        <v>0.42085090238374845</v>
      </c>
      <c r="O464">
        <v>0.13669814597976929</v>
      </c>
      <c r="P464">
        <v>7.8951488503282985E-3</v>
      </c>
      <c r="Q464">
        <v>8909.5380061233191</v>
      </c>
      <c r="R464">
        <v>61.791500000000006</v>
      </c>
      <c r="S464">
        <v>49699.709567658982</v>
      </c>
      <c r="T464">
        <v>12.683783368262626</v>
      </c>
      <c r="U464">
        <v>14.586355899274173</v>
      </c>
      <c r="V464">
        <v>7.9680000000000009</v>
      </c>
      <c r="W464">
        <v>113.11656758910641</v>
      </c>
      <c r="X464">
        <v>0.11578405719901853</v>
      </c>
      <c r="Y464">
        <v>0.16746918329233823</v>
      </c>
      <c r="Z464">
        <v>0.29023036148436121</v>
      </c>
      <c r="AA464">
        <v>185.04163931524184</v>
      </c>
      <c r="AB464">
        <v>5.6157341839928439</v>
      </c>
      <c r="AC464">
        <v>1.159393834647237</v>
      </c>
      <c r="AD464">
        <v>2.4769524806272201</v>
      </c>
      <c r="AE464">
        <v>1.480145418214676</v>
      </c>
      <c r="AF464">
        <v>111.55</v>
      </c>
      <c r="AG464">
        <v>2.0497872355981432E-2</v>
      </c>
      <c r="AH464">
        <v>5.2129999999999992</v>
      </c>
      <c r="AI464">
        <v>2.8548693865621111</v>
      </c>
      <c r="AJ464">
        <v>-10844.943999999959</v>
      </c>
      <c r="AK464">
        <v>0.53427375284273093</v>
      </c>
      <c r="AL464">
        <v>9599657.5650000013</v>
      </c>
      <c r="AM464">
        <v>901.31281054999999</v>
      </c>
    </row>
    <row r="465" spans="1:39" ht="15" x14ac:dyDescent="0.25">
      <c r="A465" t="s">
        <v>643</v>
      </c>
      <c r="B465">
        <v>1052303.8421052631</v>
      </c>
      <c r="C465">
        <v>0.31930913012947115</v>
      </c>
      <c r="D465">
        <v>932604.1</v>
      </c>
      <c r="E465">
        <v>3.1348685457369733E-3</v>
      </c>
      <c r="F465">
        <v>0.68433296956448209</v>
      </c>
      <c r="G465">
        <v>62.65</v>
      </c>
      <c r="H465">
        <v>46.591500000000003</v>
      </c>
      <c r="I465">
        <v>0</v>
      </c>
      <c r="J465">
        <v>37.052500000000009</v>
      </c>
      <c r="K465">
        <v>9913.2878617227543</v>
      </c>
      <c r="L465">
        <v>1704.6521045000002</v>
      </c>
      <c r="M465">
        <v>2010.8284857678195</v>
      </c>
      <c r="N465">
        <v>0.38861236272271887</v>
      </c>
      <c r="O465">
        <v>0.13275018222347196</v>
      </c>
      <c r="P465">
        <v>1.3686778339351176E-3</v>
      </c>
      <c r="Q465">
        <v>8403.8530066612602</v>
      </c>
      <c r="R465">
        <v>106.6695</v>
      </c>
      <c r="S465">
        <v>52910.917235010951</v>
      </c>
      <c r="T465">
        <v>12.276236412470295</v>
      </c>
      <c r="U465">
        <v>15.980688992636136</v>
      </c>
      <c r="V465">
        <v>12.224</v>
      </c>
      <c r="W465">
        <v>139.45125200425394</v>
      </c>
      <c r="X465">
        <v>0.11619119951473829</v>
      </c>
      <c r="Y465">
        <v>0.16354051077892232</v>
      </c>
      <c r="Z465">
        <v>0.28574657502690631</v>
      </c>
      <c r="AA465">
        <v>177.18193008572322</v>
      </c>
      <c r="AB465">
        <v>5.6041901917849843</v>
      </c>
      <c r="AC465">
        <v>1.3067141531131228</v>
      </c>
      <c r="AD465">
        <v>2.7571621927431567</v>
      </c>
      <c r="AE465">
        <v>1.2434836142933903</v>
      </c>
      <c r="AF465">
        <v>117.85</v>
      </c>
      <c r="AG465">
        <v>6.9222483421636283E-2</v>
      </c>
      <c r="AH465">
        <v>10.74</v>
      </c>
      <c r="AI465">
        <v>3.2301916385277076</v>
      </c>
      <c r="AJ465">
        <v>-24229.847999999998</v>
      </c>
      <c r="AK465">
        <v>0.50544559010861156</v>
      </c>
      <c r="AL465">
        <v>16898707.015999999</v>
      </c>
      <c r="AM465">
        <v>1704.6521045000002</v>
      </c>
    </row>
    <row r="466" spans="1:39" ht="15" x14ac:dyDescent="0.25">
      <c r="A466" t="s">
        <v>644</v>
      </c>
      <c r="B466">
        <v>757007.73684210528</v>
      </c>
      <c r="C466">
        <v>0.29631889711148646</v>
      </c>
      <c r="D466">
        <v>705078.21052631584</v>
      </c>
      <c r="E466">
        <v>2.2461806283836654E-3</v>
      </c>
      <c r="F466">
        <v>0.62113668744363304</v>
      </c>
      <c r="G466">
        <v>21.789473684210527</v>
      </c>
      <c r="H466">
        <v>27.125999999999998</v>
      </c>
      <c r="I466">
        <v>0</v>
      </c>
      <c r="J466">
        <v>-10.010000000000005</v>
      </c>
      <c r="K466">
        <v>10321.108758670294</v>
      </c>
      <c r="L466">
        <v>812.30316040000002</v>
      </c>
      <c r="M466">
        <v>998.91868572455701</v>
      </c>
      <c r="N466">
        <v>0.52303575138226177</v>
      </c>
      <c r="O466">
        <v>0.15255164948389388</v>
      </c>
      <c r="P466">
        <v>2.0654606947162631E-3</v>
      </c>
      <c r="Q466">
        <v>8392.9446743894223</v>
      </c>
      <c r="R466">
        <v>57.097500000000004</v>
      </c>
      <c r="S466">
        <v>47538.779228512634</v>
      </c>
      <c r="T466">
        <v>12.796532247471429</v>
      </c>
      <c r="U466">
        <v>14.226597668899689</v>
      </c>
      <c r="V466">
        <v>7.6054999999999993</v>
      </c>
      <c r="W466">
        <v>106.80470191308923</v>
      </c>
      <c r="X466">
        <v>0.11676551954179346</v>
      </c>
      <c r="Y466">
        <v>0.17205603912520068</v>
      </c>
      <c r="Z466">
        <v>0.29513576163867272</v>
      </c>
      <c r="AA466">
        <v>225.40469977962181</v>
      </c>
      <c r="AB466">
        <v>5.0524752214605435</v>
      </c>
      <c r="AC466">
        <v>1.2726192735597182</v>
      </c>
      <c r="AD466">
        <v>2.2452509176149573</v>
      </c>
      <c r="AE466">
        <v>1.342562388561312</v>
      </c>
      <c r="AF466">
        <v>67.599999999999994</v>
      </c>
      <c r="AG466">
        <v>1.1159885724153112E-2</v>
      </c>
      <c r="AH466">
        <v>10.419499999999999</v>
      </c>
      <c r="AI466">
        <v>2.4114385987497231</v>
      </c>
      <c r="AJ466">
        <v>-11265.793499999971</v>
      </c>
      <c r="AK466">
        <v>0.56303965217083851</v>
      </c>
      <c r="AL466">
        <v>8383869.2635000004</v>
      </c>
      <c r="AM466">
        <v>812.30316040000002</v>
      </c>
    </row>
    <row r="467" spans="1:39" ht="15" x14ac:dyDescent="0.25">
      <c r="A467" t="s">
        <v>645</v>
      </c>
      <c r="B467">
        <v>749672.8</v>
      </c>
      <c r="C467">
        <v>0.27712288388617667</v>
      </c>
      <c r="D467">
        <v>716244.95</v>
      </c>
      <c r="E467">
        <v>2.9144349368167189E-3</v>
      </c>
      <c r="F467">
        <v>0.69002108826970243</v>
      </c>
      <c r="G467">
        <v>51.15</v>
      </c>
      <c r="H467">
        <v>46.269500000000001</v>
      </c>
      <c r="I467">
        <v>0</v>
      </c>
      <c r="J467">
        <v>34.825999999999993</v>
      </c>
      <c r="K467">
        <v>9841.5377635736786</v>
      </c>
      <c r="L467">
        <v>1734.1206630500001</v>
      </c>
      <c r="M467">
        <v>2076.3053677971666</v>
      </c>
      <c r="N467">
        <v>0.43267069041802114</v>
      </c>
      <c r="O467">
        <v>0.13294830925692774</v>
      </c>
      <c r="P467">
        <v>1.3327332689382545E-3</v>
      </c>
      <c r="Q467">
        <v>8219.6069309912873</v>
      </c>
      <c r="R467">
        <v>108.6635</v>
      </c>
      <c r="S467">
        <v>52486.49153119493</v>
      </c>
      <c r="T467">
        <v>13.754848684240798</v>
      </c>
      <c r="U467">
        <v>15.958630663010119</v>
      </c>
      <c r="V467">
        <v>13.406000000000001</v>
      </c>
      <c r="W467">
        <v>129.35407004699385</v>
      </c>
      <c r="X467">
        <v>0.11768954869769782</v>
      </c>
      <c r="Y467">
        <v>0.15790237884022354</v>
      </c>
      <c r="Z467">
        <v>0.29506106131066889</v>
      </c>
      <c r="AA467">
        <v>175.38199992674379</v>
      </c>
      <c r="AB467">
        <v>5.8565778586413773</v>
      </c>
      <c r="AC467">
        <v>1.3322398170145979</v>
      </c>
      <c r="AD467">
        <v>2.8235246686858457</v>
      </c>
      <c r="AE467">
        <v>1.3248387109303901</v>
      </c>
      <c r="AF467">
        <v>114</v>
      </c>
      <c r="AG467">
        <v>6.6583122830093225E-2</v>
      </c>
      <c r="AH467">
        <v>9.7334999999999994</v>
      </c>
      <c r="AI467">
        <v>2.9658709543396551</v>
      </c>
      <c r="AJ467">
        <v>-2283.529499999946</v>
      </c>
      <c r="AK467">
        <v>0.54774414761532508</v>
      </c>
      <c r="AL467">
        <v>17066413.991999999</v>
      </c>
      <c r="AM467">
        <v>1734.1206630500001</v>
      </c>
    </row>
    <row r="468" spans="1:39" ht="15" x14ac:dyDescent="0.25">
      <c r="A468" t="s">
        <v>646</v>
      </c>
      <c r="B468">
        <v>1944760.3</v>
      </c>
      <c r="C468">
        <v>0.27213867232998651</v>
      </c>
      <c r="D468">
        <v>1876437.3</v>
      </c>
      <c r="E468">
        <v>2.0243485052699253E-3</v>
      </c>
      <c r="F468">
        <v>0.72189739732118363</v>
      </c>
      <c r="G468">
        <v>69.2</v>
      </c>
      <c r="H468">
        <v>79.855500000000006</v>
      </c>
      <c r="I468">
        <v>0</v>
      </c>
      <c r="J468">
        <v>66.756999999999977</v>
      </c>
      <c r="K468">
        <v>9176.5530454058244</v>
      </c>
      <c r="L468">
        <v>2969.6923606999999</v>
      </c>
      <c r="M468">
        <v>3480.5604162660902</v>
      </c>
      <c r="N468">
        <v>0.32934281819664984</v>
      </c>
      <c r="O468">
        <v>0.12900248790743371</v>
      </c>
      <c r="P468">
        <v>7.7507294373665324E-3</v>
      </c>
      <c r="Q468">
        <v>7829.6412695904819</v>
      </c>
      <c r="R468">
        <v>170.19499999999999</v>
      </c>
      <c r="S468">
        <v>56350.686256940571</v>
      </c>
      <c r="T468">
        <v>12.112282969534947</v>
      </c>
      <c r="U468">
        <v>17.44876383383766</v>
      </c>
      <c r="V468">
        <v>18.162000000000003</v>
      </c>
      <c r="W468">
        <v>163.51130716330798</v>
      </c>
      <c r="X468">
        <v>0.11851001838200158</v>
      </c>
      <c r="Y468">
        <v>0.15241928171668623</v>
      </c>
      <c r="Z468">
        <v>0.27852586127635903</v>
      </c>
      <c r="AA468">
        <v>160.93830334915336</v>
      </c>
      <c r="AB468">
        <v>5.2946921285168722</v>
      </c>
      <c r="AC468">
        <v>1.2222892450839522</v>
      </c>
      <c r="AD468">
        <v>2.4579824433019191</v>
      </c>
      <c r="AE468">
        <v>1.2272379843139798</v>
      </c>
      <c r="AF468">
        <v>95.65</v>
      </c>
      <c r="AG468">
        <v>2.4151110098540346E-2</v>
      </c>
      <c r="AH468">
        <v>21.544</v>
      </c>
      <c r="AI468">
        <v>3.2651652007676639</v>
      </c>
      <c r="AJ468">
        <v>23188.984500000253</v>
      </c>
      <c r="AK468">
        <v>0.46065723705310596</v>
      </c>
      <c r="AL468">
        <v>27251539.476499997</v>
      </c>
      <c r="AM468">
        <v>2969.6923606999999</v>
      </c>
    </row>
    <row r="469" spans="1:39" ht="15" x14ac:dyDescent="0.25">
      <c r="A469" t="s">
        <v>647</v>
      </c>
      <c r="B469">
        <v>1306930.05</v>
      </c>
      <c r="C469">
        <v>0.35480184611860527</v>
      </c>
      <c r="D469">
        <v>1272671.1499999999</v>
      </c>
      <c r="E469">
        <v>8.5280015053723849E-3</v>
      </c>
      <c r="F469">
        <v>0.64858746546095225</v>
      </c>
      <c r="G469">
        <v>47.45</v>
      </c>
      <c r="H469">
        <v>49.122</v>
      </c>
      <c r="I469">
        <v>0</v>
      </c>
      <c r="J469">
        <v>-28.058000000000021</v>
      </c>
      <c r="K469">
        <v>10603.461574036082</v>
      </c>
      <c r="L469">
        <v>1459.2987430999997</v>
      </c>
      <c r="M469">
        <v>1758.306370722878</v>
      </c>
      <c r="N469">
        <v>0.48657541374401264</v>
      </c>
      <c r="O469">
        <v>0.15157104770071253</v>
      </c>
      <c r="P469">
        <v>2.8286311966741256E-3</v>
      </c>
      <c r="Q469">
        <v>8800.2969250111182</v>
      </c>
      <c r="R469">
        <v>95.484499999999997</v>
      </c>
      <c r="S469">
        <v>49619.816214935403</v>
      </c>
      <c r="T469">
        <v>12.712010849928522</v>
      </c>
      <c r="U469">
        <v>15.283095613424168</v>
      </c>
      <c r="V469">
        <v>11.429500000000001</v>
      </c>
      <c r="W469">
        <v>127.6782661621243</v>
      </c>
      <c r="X469">
        <v>0.10791937825117306</v>
      </c>
      <c r="Y469">
        <v>0.21124629574320744</v>
      </c>
      <c r="Z469">
        <v>0.32562498262811579</v>
      </c>
      <c r="AA469">
        <v>186.65417296349619</v>
      </c>
      <c r="AB469">
        <v>5.710138060504244</v>
      </c>
      <c r="AC469">
        <v>1.2368842814671337</v>
      </c>
      <c r="AD469">
        <v>2.9042941514228793</v>
      </c>
      <c r="AE469">
        <v>1.4492675868863418</v>
      </c>
      <c r="AF469">
        <v>174.45</v>
      </c>
      <c r="AG469">
        <v>6.305359121531956E-2</v>
      </c>
      <c r="AH469">
        <v>6.6580000000000013</v>
      </c>
      <c r="AI469">
        <v>3.3599551371001453</v>
      </c>
      <c r="AJ469">
        <v>-45752.411500000046</v>
      </c>
      <c r="AK469">
        <v>0.5186612201548374</v>
      </c>
      <c r="AL469">
        <v>15473618.147499999</v>
      </c>
      <c r="AM469">
        <v>1459.2987430999997</v>
      </c>
    </row>
    <row r="470" spans="1:39" ht="15" x14ac:dyDescent="0.25">
      <c r="A470" t="s">
        <v>648</v>
      </c>
      <c r="B470">
        <v>1299746.2</v>
      </c>
      <c r="C470">
        <v>0.36408679165738039</v>
      </c>
      <c r="D470">
        <v>1203175.3500000001</v>
      </c>
      <c r="E470">
        <v>1.0475684588520892E-2</v>
      </c>
      <c r="F470">
        <v>0.62360113253625227</v>
      </c>
      <c r="G470">
        <v>17.263157894736842</v>
      </c>
      <c r="H470">
        <v>30.645999999999997</v>
      </c>
      <c r="I470">
        <v>0.05</v>
      </c>
      <c r="J470">
        <v>-5.0480000000000018</v>
      </c>
      <c r="K470">
        <v>11143.059100807486</v>
      </c>
      <c r="L470">
        <v>1018.3431024499999</v>
      </c>
      <c r="M470">
        <v>1339.6302674547396</v>
      </c>
      <c r="N470">
        <v>0.80372033166511903</v>
      </c>
      <c r="O470">
        <v>0.16400976129575198</v>
      </c>
      <c r="P470">
        <v>2.6729046364151575E-4</v>
      </c>
      <c r="Q470">
        <v>8470.5889760611753</v>
      </c>
      <c r="R470">
        <v>69.589500000000001</v>
      </c>
      <c r="S470">
        <v>50892.316304902321</v>
      </c>
      <c r="T470">
        <v>12.587387465062976</v>
      </c>
      <c r="U470">
        <v>14.633574065771414</v>
      </c>
      <c r="V470">
        <v>8.8490000000000002</v>
      </c>
      <c r="W470">
        <v>115.08002061814891</v>
      </c>
      <c r="X470">
        <v>0.11034107468831413</v>
      </c>
      <c r="Y470">
        <v>0.18854996352393558</v>
      </c>
      <c r="Z470">
        <v>0.30449549790134767</v>
      </c>
      <c r="AA470">
        <v>207.54439195543847</v>
      </c>
      <c r="AB470">
        <v>5.732172741699368</v>
      </c>
      <c r="AC470">
        <v>1.3161715370704903</v>
      </c>
      <c r="AD470">
        <v>2.5936935501728402</v>
      </c>
      <c r="AE470">
        <v>1.4310850129587933</v>
      </c>
      <c r="AF470">
        <v>79.349999999999994</v>
      </c>
      <c r="AG470">
        <v>1.5446665685475921E-2</v>
      </c>
      <c r="AH470">
        <v>12.05</v>
      </c>
      <c r="AI470">
        <v>2.2884531018358762</v>
      </c>
      <c r="AJ470">
        <v>-15456.506999999867</v>
      </c>
      <c r="AK470">
        <v>0.66190417938108514</v>
      </c>
      <c r="AL470">
        <v>11347457.375499999</v>
      </c>
      <c r="AM470">
        <v>1018.3431024499999</v>
      </c>
    </row>
    <row r="471" spans="1:39" ht="15" x14ac:dyDescent="0.25">
      <c r="A471" t="s">
        <v>650</v>
      </c>
      <c r="B471">
        <v>778023.95</v>
      </c>
      <c r="C471">
        <v>0.35907116038795167</v>
      </c>
      <c r="D471">
        <v>806463.9</v>
      </c>
      <c r="E471">
        <v>4.8933382945144837E-3</v>
      </c>
      <c r="F471">
        <v>0.65902372818891419</v>
      </c>
      <c r="G471">
        <v>34.944444444444443</v>
      </c>
      <c r="H471">
        <v>38.208500000000001</v>
      </c>
      <c r="I471">
        <v>0</v>
      </c>
      <c r="J471">
        <v>-24.492499999999964</v>
      </c>
      <c r="K471">
        <v>10648.832265295368</v>
      </c>
      <c r="L471">
        <v>1262.7082026</v>
      </c>
      <c r="M471">
        <v>1540.7376049255643</v>
      </c>
      <c r="N471">
        <v>0.54983324272419676</v>
      </c>
      <c r="O471">
        <v>0.1507740580982902</v>
      </c>
      <c r="P471">
        <v>2.7633980620504132E-3</v>
      </c>
      <c r="Q471">
        <v>8727.2276645377387</v>
      </c>
      <c r="R471">
        <v>81.974000000000018</v>
      </c>
      <c r="S471">
        <v>49924.326315356077</v>
      </c>
      <c r="T471">
        <v>12.198989923634322</v>
      </c>
      <c r="U471">
        <v>15.403764640007806</v>
      </c>
      <c r="V471">
        <v>9.9924999999999997</v>
      </c>
      <c r="W471">
        <v>126.36559445584189</v>
      </c>
      <c r="X471">
        <v>0.1079891390735043</v>
      </c>
      <c r="Y471">
        <v>0.21202280834646312</v>
      </c>
      <c r="Z471">
        <v>0.32455906519604827</v>
      </c>
      <c r="AA471">
        <v>189.47647564762877</v>
      </c>
      <c r="AB471">
        <v>5.8275158587021725</v>
      </c>
      <c r="AC471">
        <v>1.3925925890321353</v>
      </c>
      <c r="AD471">
        <v>2.6647583838898905</v>
      </c>
      <c r="AE471">
        <v>1.4543454748923832</v>
      </c>
      <c r="AF471">
        <v>149.19999999999999</v>
      </c>
      <c r="AG471">
        <v>6.0641030607701575E-2</v>
      </c>
      <c r="AH471">
        <v>7.3265000000000002</v>
      </c>
      <c r="AI471">
        <v>3.1499621113079881</v>
      </c>
      <c r="AJ471">
        <v>-37898.111000000034</v>
      </c>
      <c r="AK471">
        <v>0.53430550546456423</v>
      </c>
      <c r="AL471">
        <v>13446367.8495</v>
      </c>
      <c r="AM471">
        <v>1262.7082026</v>
      </c>
    </row>
    <row r="472" spans="1:39" ht="15" x14ac:dyDescent="0.25">
      <c r="A472" t="s">
        <v>651</v>
      </c>
      <c r="B472">
        <v>1014240.8</v>
      </c>
      <c r="C472">
        <v>0.27955307925095518</v>
      </c>
      <c r="D472">
        <v>989718.95</v>
      </c>
      <c r="E472">
        <v>6.0427383481544347E-3</v>
      </c>
      <c r="F472">
        <v>0.68080375489781131</v>
      </c>
      <c r="G472">
        <v>34.411764705882355</v>
      </c>
      <c r="H472">
        <v>60.477999999999994</v>
      </c>
      <c r="I472">
        <v>0</v>
      </c>
      <c r="J472">
        <v>6.5970000000000084</v>
      </c>
      <c r="K472">
        <v>10662.345398922311</v>
      </c>
      <c r="L472">
        <v>1748.8171713500001</v>
      </c>
      <c r="M472">
        <v>2213.6062442935918</v>
      </c>
      <c r="N472">
        <v>0.65524439674012347</v>
      </c>
      <c r="O472">
        <v>0.15890512284681999</v>
      </c>
      <c r="P472">
        <v>1.5549295801463598E-3</v>
      </c>
      <c r="Q472">
        <v>8423.5815509503536</v>
      </c>
      <c r="R472">
        <v>117.21599999999998</v>
      </c>
      <c r="S472">
        <v>50701.157580876323</v>
      </c>
      <c r="T472">
        <v>12.700911138411138</v>
      </c>
      <c r="U472">
        <v>14.919611412691099</v>
      </c>
      <c r="V472">
        <v>14.1005</v>
      </c>
      <c r="W472">
        <v>124.02518856423534</v>
      </c>
      <c r="X472">
        <v>0.11184101407087893</v>
      </c>
      <c r="Y472">
        <v>0.18788243162277332</v>
      </c>
      <c r="Z472">
        <v>0.30404213954061149</v>
      </c>
      <c r="AA472">
        <v>170.95314758901483</v>
      </c>
      <c r="AB472">
        <v>6.4310467234044832</v>
      </c>
      <c r="AC472">
        <v>1.4792829597900499</v>
      </c>
      <c r="AD472">
        <v>3.0828597986793143</v>
      </c>
      <c r="AE472">
        <v>1.3097007235218991</v>
      </c>
      <c r="AF472">
        <v>102.2</v>
      </c>
      <c r="AG472">
        <v>2.3301644981447905E-2</v>
      </c>
      <c r="AH472">
        <v>15.677000000000001</v>
      </c>
      <c r="AI472">
        <v>3.179009182383985</v>
      </c>
      <c r="AJ472">
        <v>-25468.408500000136</v>
      </c>
      <c r="AK472">
        <v>0.61723766841794137</v>
      </c>
      <c r="AL472">
        <v>18646492.7205</v>
      </c>
      <c r="AM472">
        <v>1748.8171713500001</v>
      </c>
    </row>
    <row r="473" spans="1:39" ht="15" x14ac:dyDescent="0.25">
      <c r="A473" t="s">
        <v>652</v>
      </c>
      <c r="B473">
        <v>1292507.2</v>
      </c>
      <c r="C473">
        <v>0.3645693302588407</v>
      </c>
      <c r="D473">
        <v>1240984.75</v>
      </c>
      <c r="E473">
        <v>5.5618644834702297E-3</v>
      </c>
      <c r="F473">
        <v>0.63065321753536374</v>
      </c>
      <c r="G473">
        <v>21.105263157894736</v>
      </c>
      <c r="H473">
        <v>31.243500000000001</v>
      </c>
      <c r="I473">
        <v>0</v>
      </c>
      <c r="J473">
        <v>15.896000000000015</v>
      </c>
      <c r="K473">
        <v>11020.372039881369</v>
      </c>
      <c r="L473">
        <v>1075.5170776999998</v>
      </c>
      <c r="M473">
        <v>1401.1653131813771</v>
      </c>
      <c r="N473">
        <v>0.76752925482626211</v>
      </c>
      <c r="O473">
        <v>0.15841178437105538</v>
      </c>
      <c r="P473">
        <v>1.2079050876422919E-3</v>
      </c>
      <c r="Q473">
        <v>8459.1005929117728</v>
      </c>
      <c r="R473">
        <v>72.948999999999998</v>
      </c>
      <c r="S473">
        <v>50319.670982467214</v>
      </c>
      <c r="T473">
        <v>12.740407682079264</v>
      </c>
      <c r="U473">
        <v>14.743410844562641</v>
      </c>
      <c r="V473">
        <v>9.4245000000000001</v>
      </c>
      <c r="W473">
        <v>114.11927186588149</v>
      </c>
      <c r="X473">
        <v>0.11013975786059264</v>
      </c>
      <c r="Y473">
        <v>0.19215080843469437</v>
      </c>
      <c r="Z473">
        <v>0.30726855386790825</v>
      </c>
      <c r="AA473">
        <v>171.9745821196457</v>
      </c>
      <c r="AB473">
        <v>6.8094630101599458</v>
      </c>
      <c r="AC473">
        <v>1.6068120788314981</v>
      </c>
      <c r="AD473">
        <v>3.3141367424373493</v>
      </c>
      <c r="AE473">
        <v>1.3080542253466212</v>
      </c>
      <c r="AF473">
        <v>82.75</v>
      </c>
      <c r="AG473">
        <v>6.6606883178581518E-3</v>
      </c>
      <c r="AH473">
        <v>9.1534999999999993</v>
      </c>
      <c r="AI473">
        <v>2.4473846700008348</v>
      </c>
      <c r="AJ473">
        <v>-27631.466000000015</v>
      </c>
      <c r="AK473">
        <v>0.63753313824091384</v>
      </c>
      <c r="AL473">
        <v>11852598.331499999</v>
      </c>
      <c r="AM473">
        <v>1075.5170776999998</v>
      </c>
    </row>
    <row r="474" spans="1:39" ht="15" x14ac:dyDescent="0.25">
      <c r="A474" t="s">
        <v>653</v>
      </c>
      <c r="B474">
        <v>724913.3</v>
      </c>
      <c r="C474">
        <v>0.27980791777261926</v>
      </c>
      <c r="D474">
        <v>873346.3</v>
      </c>
      <c r="E474">
        <v>5.1361868464972352E-3</v>
      </c>
      <c r="F474">
        <v>0.77080687278832449</v>
      </c>
      <c r="G474">
        <v>54.89473684210526</v>
      </c>
      <c r="H474">
        <v>50.594000000000008</v>
      </c>
      <c r="I474">
        <v>0</v>
      </c>
      <c r="J474">
        <v>-7.4764999999999979</v>
      </c>
      <c r="K474">
        <v>10829.498762288196</v>
      </c>
      <c r="L474">
        <v>3317.1667530999998</v>
      </c>
      <c r="M474">
        <v>3765.1241865782749</v>
      </c>
      <c r="N474">
        <v>0.12534420526536177</v>
      </c>
      <c r="O474">
        <v>9.7517489525570517E-2</v>
      </c>
      <c r="P474">
        <v>1.1983601898472798E-2</v>
      </c>
      <c r="Q474">
        <v>9541.0540175693022</v>
      </c>
      <c r="R474">
        <v>193.98500000000001</v>
      </c>
      <c r="S474">
        <v>63764.527958347302</v>
      </c>
      <c r="T474">
        <v>12.043972472098359</v>
      </c>
      <c r="U474">
        <v>17.100119870608552</v>
      </c>
      <c r="V474">
        <v>20.193000000000001</v>
      </c>
      <c r="W474">
        <v>164.27310221859062</v>
      </c>
      <c r="X474">
        <v>0.11719095240349815</v>
      </c>
      <c r="Y474">
        <v>0.14284092896016268</v>
      </c>
      <c r="Z474">
        <v>0.26705217063077835</v>
      </c>
      <c r="AA474">
        <v>168.57446176844115</v>
      </c>
      <c r="AB474">
        <v>6.1044638169236336</v>
      </c>
      <c r="AC474">
        <v>1.183889002048679</v>
      </c>
      <c r="AD474">
        <v>3.0117236264766012</v>
      </c>
      <c r="AE474">
        <v>0.94401325724300944</v>
      </c>
      <c r="AF474">
        <v>35.65</v>
      </c>
      <c r="AG474">
        <v>9.4265771559186556E-2</v>
      </c>
      <c r="AH474">
        <v>78.409500000000008</v>
      </c>
      <c r="AI474">
        <v>2.2131291544669156</v>
      </c>
      <c r="AJ474">
        <v>-1963.6695000001928</v>
      </c>
      <c r="AK474">
        <v>0.3188173391613322</v>
      </c>
      <c r="AL474">
        <v>35923253.247000001</v>
      </c>
      <c r="AM474">
        <v>3317.1667530999998</v>
      </c>
    </row>
    <row r="475" spans="1:39" ht="15" x14ac:dyDescent="0.25">
      <c r="A475" t="s">
        <v>654</v>
      </c>
      <c r="B475">
        <v>749190.5</v>
      </c>
      <c r="C475">
        <v>0.29844083585270026</v>
      </c>
      <c r="D475">
        <v>721753.45</v>
      </c>
      <c r="E475">
        <v>3.489071747356888E-3</v>
      </c>
      <c r="F475">
        <v>0.70899513343927578</v>
      </c>
      <c r="G475">
        <v>45.15</v>
      </c>
      <c r="H475">
        <v>41.9255</v>
      </c>
      <c r="I475">
        <v>0</v>
      </c>
      <c r="J475">
        <v>71.190999999999974</v>
      </c>
      <c r="K475">
        <v>9551.3387343400263</v>
      </c>
      <c r="L475">
        <v>1668.6528486</v>
      </c>
      <c r="M475">
        <v>1938.3774361492844</v>
      </c>
      <c r="N475">
        <v>0.33563717418508721</v>
      </c>
      <c r="O475">
        <v>0.12332144602314977</v>
      </c>
      <c r="P475">
        <v>1.4374427263360503E-3</v>
      </c>
      <c r="Q475">
        <v>8222.2730670357141</v>
      </c>
      <c r="R475">
        <v>100.2595</v>
      </c>
      <c r="S475">
        <v>53660.326515193068</v>
      </c>
      <c r="T475">
        <v>12.140495414399631</v>
      </c>
      <c r="U475">
        <v>16.643339021239875</v>
      </c>
      <c r="V475">
        <v>12.453999999999999</v>
      </c>
      <c r="W475">
        <v>133.98529376907015</v>
      </c>
      <c r="X475">
        <v>0.11499115235439555</v>
      </c>
      <c r="Y475">
        <v>0.16269459662007177</v>
      </c>
      <c r="Z475">
        <v>0.28466970324590313</v>
      </c>
      <c r="AA475">
        <v>163.83383771487726</v>
      </c>
      <c r="AB475">
        <v>6.0354169077824507</v>
      </c>
      <c r="AC475">
        <v>1.2990185776814698</v>
      </c>
      <c r="AD475">
        <v>2.8973170178117194</v>
      </c>
      <c r="AE475">
        <v>1.1957655932618689</v>
      </c>
      <c r="AF475">
        <v>73.75</v>
      </c>
      <c r="AG475">
        <v>2.4547234728912102E-2</v>
      </c>
      <c r="AH475">
        <v>20.6295</v>
      </c>
      <c r="AI475">
        <v>3.1412842931257914</v>
      </c>
      <c r="AJ475">
        <v>-2923.3814999999013</v>
      </c>
      <c r="AK475">
        <v>0.48365828665614868</v>
      </c>
      <c r="AL475">
        <v>15937868.586999997</v>
      </c>
      <c r="AM475">
        <v>1668.6528486</v>
      </c>
    </row>
    <row r="476" spans="1:39" ht="15" x14ac:dyDescent="0.25">
      <c r="A476" t="s">
        <v>655</v>
      </c>
      <c r="B476">
        <v>949273.85</v>
      </c>
      <c r="C476">
        <v>0.31072355216222391</v>
      </c>
      <c r="D476">
        <v>894533</v>
      </c>
      <c r="E476">
        <v>2.1585130659846738E-3</v>
      </c>
      <c r="F476">
        <v>0.7159766336167438</v>
      </c>
      <c r="G476">
        <v>52.684210526315788</v>
      </c>
      <c r="H476">
        <v>60.477499999999999</v>
      </c>
      <c r="I476">
        <v>0</v>
      </c>
      <c r="J476">
        <v>82.447500000000005</v>
      </c>
      <c r="K476">
        <v>9481.6342255668933</v>
      </c>
      <c r="L476">
        <v>1863.2199175499998</v>
      </c>
      <c r="M476">
        <v>2145.1857302735966</v>
      </c>
      <c r="N476">
        <v>0.30454786627986591</v>
      </c>
      <c r="O476">
        <v>0.11849574251563103</v>
      </c>
      <c r="P476">
        <v>9.125884196406843E-3</v>
      </c>
      <c r="Q476">
        <v>8235.3567295764333</v>
      </c>
      <c r="R476">
        <v>113.97200000000001</v>
      </c>
      <c r="S476">
        <v>54890.054443196575</v>
      </c>
      <c r="T476">
        <v>11.745428701786404</v>
      </c>
      <c r="U476">
        <v>16.348049674920151</v>
      </c>
      <c r="V476">
        <v>13.883000000000001</v>
      </c>
      <c r="W476">
        <v>134.20873856875309</v>
      </c>
      <c r="X476">
        <v>0.11398791387316072</v>
      </c>
      <c r="Y476">
        <v>0.1636896978690473</v>
      </c>
      <c r="Z476">
        <v>0.2824853136922203</v>
      </c>
      <c r="AA476">
        <v>150.93733560437491</v>
      </c>
      <c r="AB476">
        <v>5.3080065245656174</v>
      </c>
      <c r="AC476">
        <v>1.2247134217273474</v>
      </c>
      <c r="AD476">
        <v>2.8213320759970193</v>
      </c>
      <c r="AE476">
        <v>1.1549856726839896</v>
      </c>
      <c r="AF476">
        <v>63.45</v>
      </c>
      <c r="AG476">
        <v>2.4017388672801187E-2</v>
      </c>
      <c r="AH476">
        <v>22.697999999999993</v>
      </c>
      <c r="AI476">
        <v>3.9750295985291419</v>
      </c>
      <c r="AJ476">
        <v>-4064.9260000000941</v>
      </c>
      <c r="AK476">
        <v>0.42806720013067379</v>
      </c>
      <c r="AL476">
        <v>17666369.739999998</v>
      </c>
      <c r="AM476">
        <v>1863.2199175499998</v>
      </c>
    </row>
    <row r="477" spans="1:39" ht="15" x14ac:dyDescent="0.25">
      <c r="A477" t="s">
        <v>656</v>
      </c>
      <c r="B477">
        <v>719687.2</v>
      </c>
      <c r="C477">
        <v>0.36762773238001289</v>
      </c>
      <c r="D477">
        <v>729433</v>
      </c>
      <c r="E477">
        <v>2.2080330558489998E-3</v>
      </c>
      <c r="F477">
        <v>0.70471856884372486</v>
      </c>
      <c r="G477">
        <v>43.8</v>
      </c>
      <c r="H477">
        <v>32.869999999999997</v>
      </c>
      <c r="I477">
        <v>0</v>
      </c>
      <c r="J477">
        <v>93.342000000000041</v>
      </c>
      <c r="K477">
        <v>9912.6020808814992</v>
      </c>
      <c r="L477">
        <v>1424.9559000499999</v>
      </c>
      <c r="M477">
        <v>1678.1713225258868</v>
      </c>
      <c r="N477">
        <v>0.39148573901860795</v>
      </c>
      <c r="O477">
        <v>0.12654323270191928</v>
      </c>
      <c r="P477">
        <v>1.3223442563618161E-3</v>
      </c>
      <c r="Q477">
        <v>8416.9122844620124</v>
      </c>
      <c r="R477">
        <v>90.044499999999999</v>
      </c>
      <c r="S477">
        <v>51861.082548073457</v>
      </c>
      <c r="T477">
        <v>12.638195558862563</v>
      </c>
      <c r="U477">
        <v>15.825018741289032</v>
      </c>
      <c r="V477">
        <v>11.540000000000001</v>
      </c>
      <c r="W477">
        <v>123.47971404246101</v>
      </c>
      <c r="X477">
        <v>0.11752235450081248</v>
      </c>
      <c r="Y477">
        <v>0.16551093283310958</v>
      </c>
      <c r="Z477">
        <v>0.2902221843537191</v>
      </c>
      <c r="AA477">
        <v>179.23414331000578</v>
      </c>
      <c r="AB477">
        <v>6.0312920263546603</v>
      </c>
      <c r="AC477">
        <v>1.3485622027343305</v>
      </c>
      <c r="AD477">
        <v>2.7410900339955937</v>
      </c>
      <c r="AE477">
        <v>1.3457232993362467</v>
      </c>
      <c r="AF477">
        <v>84.75</v>
      </c>
      <c r="AG477">
        <v>1.708151209214584E-2</v>
      </c>
      <c r="AH477">
        <v>12.278999999999996</v>
      </c>
      <c r="AI477">
        <v>2.7565208028702064</v>
      </c>
      <c r="AJ477">
        <v>4050.2589999999618</v>
      </c>
      <c r="AK477">
        <v>0.5410789281858176</v>
      </c>
      <c r="AL477">
        <v>14125020.819999998</v>
      </c>
      <c r="AM477">
        <v>1424.9559000499999</v>
      </c>
    </row>
    <row r="478" spans="1:39" ht="15" x14ac:dyDescent="0.25">
      <c r="A478" t="s">
        <v>657</v>
      </c>
      <c r="B478">
        <v>667581.35</v>
      </c>
      <c r="C478">
        <v>0.3168502868486</v>
      </c>
      <c r="D478">
        <v>668948.15</v>
      </c>
      <c r="E478">
        <v>1.5168589396036879E-3</v>
      </c>
      <c r="F478">
        <v>0.68967403554966977</v>
      </c>
      <c r="G478">
        <v>44.111111111111114</v>
      </c>
      <c r="H478">
        <v>48.672999999999995</v>
      </c>
      <c r="I478">
        <v>0</v>
      </c>
      <c r="J478">
        <v>33.072499999999991</v>
      </c>
      <c r="K478">
        <v>9620.3488221347452</v>
      </c>
      <c r="L478">
        <v>1446.65631775</v>
      </c>
      <c r="M478">
        <v>1658.1817277566781</v>
      </c>
      <c r="N478">
        <v>0.3116025033859498</v>
      </c>
      <c r="O478">
        <v>0.11040328078641884</v>
      </c>
      <c r="P478">
        <v>4.6123158058561618E-3</v>
      </c>
      <c r="Q478">
        <v>8393.1321697341918</v>
      </c>
      <c r="R478">
        <v>90.948499999999996</v>
      </c>
      <c r="S478">
        <v>53410.191993270935</v>
      </c>
      <c r="T478">
        <v>11.968861498540385</v>
      </c>
      <c r="U478">
        <v>15.906324103751025</v>
      </c>
      <c r="V478">
        <v>12.548999999999998</v>
      </c>
      <c r="W478">
        <v>115.28060544664915</v>
      </c>
      <c r="X478">
        <v>0.11745068241646822</v>
      </c>
      <c r="Y478">
        <v>0.15256227822701249</v>
      </c>
      <c r="Z478">
        <v>0.27562395331192935</v>
      </c>
      <c r="AA478">
        <v>164.62237580408893</v>
      </c>
      <c r="AB478">
        <v>5.3367380202559707</v>
      </c>
      <c r="AC478">
        <v>1.121919834811381</v>
      </c>
      <c r="AD478">
        <v>2.8650709819778966</v>
      </c>
      <c r="AE478">
        <v>1.1772346880649056</v>
      </c>
      <c r="AF478">
        <v>67.349999999999994</v>
      </c>
      <c r="AG478">
        <v>3.5320551002792314E-2</v>
      </c>
      <c r="AH478">
        <v>16.422499999999999</v>
      </c>
      <c r="AI478">
        <v>3.3602274932529221</v>
      </c>
      <c r="AJ478">
        <v>-27755.880499999912</v>
      </c>
      <c r="AK478">
        <v>0.43197044806724466</v>
      </c>
      <c r="AL478">
        <v>13917338.4025</v>
      </c>
      <c r="AM478">
        <v>1446.65631775</v>
      </c>
    </row>
    <row r="479" spans="1:39" ht="15" x14ac:dyDescent="0.25">
      <c r="A479" t="s">
        <v>658</v>
      </c>
      <c r="B479">
        <v>536648.65</v>
      </c>
      <c r="C479">
        <v>0.30241980490701748</v>
      </c>
      <c r="D479">
        <v>551419.69999999995</v>
      </c>
      <c r="E479">
        <v>4.2113106615749322E-3</v>
      </c>
      <c r="F479">
        <v>0.71414076794900228</v>
      </c>
      <c r="G479">
        <v>44.157894736842103</v>
      </c>
      <c r="H479">
        <v>37.625999999999998</v>
      </c>
      <c r="I479">
        <v>0</v>
      </c>
      <c r="J479">
        <v>92.422500000000014</v>
      </c>
      <c r="K479">
        <v>9646.5548655282691</v>
      </c>
      <c r="L479">
        <v>1515.1306575499998</v>
      </c>
      <c r="M479">
        <v>1794.7488885846738</v>
      </c>
      <c r="N479">
        <v>0.41992092126154068</v>
      </c>
      <c r="O479">
        <v>0.13021876164068646</v>
      </c>
      <c r="P479">
        <v>9.236185955492878E-4</v>
      </c>
      <c r="Q479">
        <v>8143.6412132428777</v>
      </c>
      <c r="R479">
        <v>93.996499999999997</v>
      </c>
      <c r="S479">
        <v>52188.84223880677</v>
      </c>
      <c r="T479">
        <v>12.508976398057376</v>
      </c>
      <c r="U479">
        <v>16.119011426489287</v>
      </c>
      <c r="V479">
        <v>12.345499999999999</v>
      </c>
      <c r="W479">
        <v>122.72736280831072</v>
      </c>
      <c r="X479">
        <v>0.11566053699566119</v>
      </c>
      <c r="Y479">
        <v>0.16750949251254649</v>
      </c>
      <c r="Z479">
        <v>0.29097507956175928</v>
      </c>
      <c r="AA479">
        <v>177.21897359940328</v>
      </c>
      <c r="AB479">
        <v>5.935675211602998</v>
      </c>
      <c r="AC479">
        <v>1.3642285517219288</v>
      </c>
      <c r="AD479">
        <v>2.9539983348844867</v>
      </c>
      <c r="AE479">
        <v>1.2211437488386727</v>
      </c>
      <c r="AF479">
        <v>84.8</v>
      </c>
      <c r="AG479">
        <v>1.5966512760720662E-2</v>
      </c>
      <c r="AH479">
        <v>12.647000000000002</v>
      </c>
      <c r="AI479">
        <v>3.0032845579521545</v>
      </c>
      <c r="AJ479">
        <v>-6751.0520000000251</v>
      </c>
      <c r="AK479">
        <v>0.53268544962362196</v>
      </c>
      <c r="AL479">
        <v>14615791.016500002</v>
      </c>
      <c r="AM479">
        <v>1515.1306575499998</v>
      </c>
    </row>
    <row r="480" spans="1:39" ht="15" x14ac:dyDescent="0.25">
      <c r="A480" t="s">
        <v>659</v>
      </c>
      <c r="B480">
        <v>1326581.95</v>
      </c>
      <c r="C480">
        <v>0.34846698029168516</v>
      </c>
      <c r="D480">
        <v>1302490.8</v>
      </c>
      <c r="E480">
        <v>5.6456690615899786E-3</v>
      </c>
      <c r="F480">
        <v>0.7115678551959379</v>
      </c>
      <c r="G480">
        <v>40.94736842105263</v>
      </c>
      <c r="H480">
        <v>66.512</v>
      </c>
      <c r="I480">
        <v>0</v>
      </c>
      <c r="J480">
        <v>57.805500000000023</v>
      </c>
      <c r="K480">
        <v>10836.547105064699</v>
      </c>
      <c r="L480">
        <v>2338.9506432499998</v>
      </c>
      <c r="M480">
        <v>2798.5319516670252</v>
      </c>
      <c r="N480">
        <v>0.37893209354707497</v>
      </c>
      <c r="O480">
        <v>0.12811451385892772</v>
      </c>
      <c r="P480">
        <v>1.4780499173750577E-2</v>
      </c>
      <c r="Q480">
        <v>9056.9445908601629</v>
      </c>
      <c r="R480">
        <v>145.73899999999998</v>
      </c>
      <c r="S480">
        <v>60097.450261083155</v>
      </c>
      <c r="T480">
        <v>12.675056093427289</v>
      </c>
      <c r="U480">
        <v>16.048900042198717</v>
      </c>
      <c r="V480">
        <v>16.005500000000001</v>
      </c>
      <c r="W480">
        <v>146.13418157820746</v>
      </c>
      <c r="X480">
        <v>0.11894373378588043</v>
      </c>
      <c r="Y480">
        <v>0.15166513766265544</v>
      </c>
      <c r="Z480">
        <v>0.27809528154807978</v>
      </c>
      <c r="AA480">
        <v>181.44703105418986</v>
      </c>
      <c r="AB480">
        <v>5.71289609353913</v>
      </c>
      <c r="AC480">
        <v>1.1466697161010015</v>
      </c>
      <c r="AD480">
        <v>2.9320946197257207</v>
      </c>
      <c r="AE480">
        <v>1.0247700567425424</v>
      </c>
      <c r="AF480">
        <v>39.049999999999997</v>
      </c>
      <c r="AG480">
        <v>6.3601004601913938E-2</v>
      </c>
      <c r="AH480">
        <v>47.153500000000008</v>
      </c>
      <c r="AI480">
        <v>3.3958579898274235</v>
      </c>
      <c r="AJ480">
        <v>31031.586999999825</v>
      </c>
      <c r="AK480">
        <v>0.45714196795289735</v>
      </c>
      <c r="AL480">
        <v>25346148.822000004</v>
      </c>
      <c r="AM480">
        <v>2338.9506432499998</v>
      </c>
    </row>
    <row r="481" spans="1:39" ht="15" x14ac:dyDescent="0.25">
      <c r="A481" t="s">
        <v>660</v>
      </c>
      <c r="B481">
        <v>951768.25</v>
      </c>
      <c r="C481">
        <v>0.33356880967132646</v>
      </c>
      <c r="D481">
        <v>923867</v>
      </c>
      <c r="E481">
        <v>1.265503462863425E-3</v>
      </c>
      <c r="F481">
        <v>0.67054938166292866</v>
      </c>
      <c r="G481">
        <v>43.117647058823529</v>
      </c>
      <c r="H481">
        <v>33.220500000000001</v>
      </c>
      <c r="I481">
        <v>0</v>
      </c>
      <c r="J481">
        <v>25.246000000000009</v>
      </c>
      <c r="K481">
        <v>9631.5692070982113</v>
      </c>
      <c r="L481">
        <v>1145.1662744499999</v>
      </c>
      <c r="M481">
        <v>1347.1357682936684</v>
      </c>
      <c r="N481">
        <v>0.3737754082092371</v>
      </c>
      <c r="O481">
        <v>0.12825008885328687</v>
      </c>
      <c r="P481">
        <v>1.0304345109767915E-3</v>
      </c>
      <c r="Q481">
        <v>8187.5550227358935</v>
      </c>
      <c r="R481">
        <v>71.455500000000001</v>
      </c>
      <c r="S481">
        <v>51012.68324012847</v>
      </c>
      <c r="T481">
        <v>11.728278439028488</v>
      </c>
      <c r="U481">
        <v>16.026285932503448</v>
      </c>
      <c r="V481">
        <v>9.5809999999999995</v>
      </c>
      <c r="W481">
        <v>119.52471291618828</v>
      </c>
      <c r="X481">
        <v>0.11544964735380532</v>
      </c>
      <c r="Y481">
        <v>0.17041380638278147</v>
      </c>
      <c r="Z481">
        <v>0.29403074399568818</v>
      </c>
      <c r="AA481">
        <v>176.94718620430987</v>
      </c>
      <c r="AB481">
        <v>5.9317905908659441</v>
      </c>
      <c r="AC481">
        <v>1.4158702749465231</v>
      </c>
      <c r="AD481">
        <v>2.780107336406362</v>
      </c>
      <c r="AE481">
        <v>1.3767247354453709</v>
      </c>
      <c r="AF481">
        <v>79.400000000000006</v>
      </c>
      <c r="AG481">
        <v>1.584867097534522E-2</v>
      </c>
      <c r="AH481">
        <v>9.527000000000001</v>
      </c>
      <c r="AI481">
        <v>2.6723517186366452</v>
      </c>
      <c r="AJ481">
        <v>-6277.5850000000792</v>
      </c>
      <c r="AK481">
        <v>0.49742533894984481</v>
      </c>
      <c r="AL481">
        <v>11029748.226</v>
      </c>
      <c r="AM481">
        <v>1145.1662744499999</v>
      </c>
    </row>
    <row r="482" spans="1:39" ht="15" x14ac:dyDescent="0.25">
      <c r="A482" t="s">
        <v>661</v>
      </c>
      <c r="B482">
        <v>734509.57894736843</v>
      </c>
      <c r="C482">
        <v>0.33547638392957396</v>
      </c>
      <c r="D482">
        <v>752956.73684210528</v>
      </c>
      <c r="E482">
        <v>2.9743141231409922E-3</v>
      </c>
      <c r="F482">
        <v>0.64136023793180308</v>
      </c>
      <c r="G482">
        <v>27.176470588235293</v>
      </c>
      <c r="H482">
        <v>29.709499999999998</v>
      </c>
      <c r="I482">
        <v>0</v>
      </c>
      <c r="J482">
        <v>2.2034999999999911</v>
      </c>
      <c r="K482">
        <v>10302.436812352285</v>
      </c>
      <c r="L482">
        <v>992.49586769999985</v>
      </c>
      <c r="M482">
        <v>1199.0072345436374</v>
      </c>
      <c r="N482">
        <v>0.49490013272122768</v>
      </c>
      <c r="O482">
        <v>0.14134069628429144</v>
      </c>
      <c r="P482">
        <v>8.7152377974580874E-4</v>
      </c>
      <c r="Q482">
        <v>8527.9935507577302</v>
      </c>
      <c r="R482">
        <v>64.438999999999993</v>
      </c>
      <c r="S482">
        <v>48991.885282980795</v>
      </c>
      <c r="T482">
        <v>12.802805754279241</v>
      </c>
      <c r="U482">
        <v>15.402099158894456</v>
      </c>
      <c r="V482">
        <v>8.3369999999999997</v>
      </c>
      <c r="W482">
        <v>119.0471233897085</v>
      </c>
      <c r="X482">
        <v>0.1149553551303894</v>
      </c>
      <c r="Y482">
        <v>0.17615167630557271</v>
      </c>
      <c r="Z482">
        <v>0.29923645310732649</v>
      </c>
      <c r="AA482">
        <v>207.7150209982683</v>
      </c>
      <c r="AB482">
        <v>5.4917654541723921</v>
      </c>
      <c r="AC482">
        <v>1.3198357265822098</v>
      </c>
      <c r="AD482">
        <v>2.3440753253720605</v>
      </c>
      <c r="AE482">
        <v>1.4957849425123519</v>
      </c>
      <c r="AF482">
        <v>113.55</v>
      </c>
      <c r="AG482">
        <v>8.7271013479513233E-3</v>
      </c>
      <c r="AH482">
        <v>6.8745000000000003</v>
      </c>
      <c r="AI482">
        <v>3.0356711786925468</v>
      </c>
      <c r="AJ482">
        <v>-20577.020499999984</v>
      </c>
      <c r="AK482">
        <v>0.55211984704434325</v>
      </c>
      <c r="AL482">
        <v>10225125.963499999</v>
      </c>
      <c r="AM482">
        <v>992.49586769999985</v>
      </c>
    </row>
    <row r="483" spans="1:39" ht="15" x14ac:dyDescent="0.25">
      <c r="A483" t="s">
        <v>662</v>
      </c>
      <c r="B483">
        <v>1035233.55</v>
      </c>
      <c r="C483">
        <v>0.4017119045495422</v>
      </c>
      <c r="D483">
        <v>991689.25</v>
      </c>
      <c r="E483">
        <v>2.3565130744025264E-3</v>
      </c>
      <c r="F483">
        <v>0.65166049207846732</v>
      </c>
      <c r="G483">
        <v>24.315789473684209</v>
      </c>
      <c r="H483">
        <v>31.07</v>
      </c>
      <c r="I483">
        <v>0</v>
      </c>
      <c r="J483">
        <v>71.604000000000013</v>
      </c>
      <c r="K483">
        <v>9711.0765515453731</v>
      </c>
      <c r="L483">
        <v>1185.63890135</v>
      </c>
      <c r="M483">
        <v>1423.9236922642251</v>
      </c>
      <c r="N483">
        <v>0.46463981657715198</v>
      </c>
      <c r="O483">
        <v>0.13333514451153514</v>
      </c>
      <c r="P483">
        <v>1.7653956424816329E-3</v>
      </c>
      <c r="Q483">
        <v>8085.9881720146832</v>
      </c>
      <c r="R483">
        <v>75.111500000000007</v>
      </c>
      <c r="S483">
        <v>51613.076859069522</v>
      </c>
      <c r="T483">
        <v>12.646532155528782</v>
      </c>
      <c r="U483">
        <v>15.785051574659008</v>
      </c>
      <c r="V483">
        <v>9.9049999999999994</v>
      </c>
      <c r="W483">
        <v>119.70105011105501</v>
      </c>
      <c r="X483">
        <v>0.11507024620211727</v>
      </c>
      <c r="Y483">
        <v>0.17068238216442372</v>
      </c>
      <c r="Z483">
        <v>0.29284022262975823</v>
      </c>
      <c r="AA483">
        <v>171.7639744850803</v>
      </c>
      <c r="AB483">
        <v>6.1491511197763025</v>
      </c>
      <c r="AC483">
        <v>1.4251488472504672</v>
      </c>
      <c r="AD483">
        <v>3.1015288481392465</v>
      </c>
      <c r="AE483">
        <v>1.3151824920929682</v>
      </c>
      <c r="AF483">
        <v>82.578947368421055</v>
      </c>
      <c r="AG483">
        <v>1.079588815481872E-2</v>
      </c>
      <c r="AH483">
        <v>9.2978947368421032</v>
      </c>
      <c r="AI483">
        <v>2.9252149110820853</v>
      </c>
      <c r="AJ483">
        <v>-11735.63750000007</v>
      </c>
      <c r="AK483">
        <v>0.523061634968361</v>
      </c>
      <c r="AL483">
        <v>11513830.1335</v>
      </c>
      <c r="AM483">
        <v>1185.63890135</v>
      </c>
    </row>
    <row r="484" spans="1:39" ht="15" x14ac:dyDescent="0.25">
      <c r="A484" t="s">
        <v>663</v>
      </c>
      <c r="B484">
        <v>821007.55</v>
      </c>
      <c r="C484">
        <v>0.27175364871019392</v>
      </c>
      <c r="D484">
        <v>792189.65</v>
      </c>
      <c r="E484">
        <v>1.4529709793697828E-3</v>
      </c>
      <c r="F484">
        <v>0.65366297927579609</v>
      </c>
      <c r="G484">
        <v>31.210526315789473</v>
      </c>
      <c r="H484">
        <v>30.097000000000001</v>
      </c>
      <c r="I484">
        <v>0</v>
      </c>
      <c r="J484">
        <v>24.387500000000003</v>
      </c>
      <c r="K484">
        <v>9887.6576793743188</v>
      </c>
      <c r="L484">
        <v>952.72546360000001</v>
      </c>
      <c r="M484">
        <v>1136.9912405157795</v>
      </c>
      <c r="N484">
        <v>0.41205264842676764</v>
      </c>
      <c r="O484">
        <v>0.13889761542634596</v>
      </c>
      <c r="P484">
        <v>4.7648626739191935E-4</v>
      </c>
      <c r="Q484">
        <v>8285.2205987327179</v>
      </c>
      <c r="R484">
        <v>61.197000000000003</v>
      </c>
      <c r="S484">
        <v>50075.633348039948</v>
      </c>
      <c r="T484">
        <v>12.731016226285604</v>
      </c>
      <c r="U484">
        <v>15.568172681667406</v>
      </c>
      <c r="V484">
        <v>8.1745000000000019</v>
      </c>
      <c r="W484">
        <v>116.54846945990582</v>
      </c>
      <c r="X484">
        <v>0.11792968210434104</v>
      </c>
      <c r="Y484">
        <v>0.17277324245045306</v>
      </c>
      <c r="Z484">
        <v>0.29763526045408167</v>
      </c>
      <c r="AA484">
        <v>183.3024902474119</v>
      </c>
      <c r="AB484">
        <v>5.8604566215797966</v>
      </c>
      <c r="AC484">
        <v>1.302552226204134</v>
      </c>
      <c r="AD484">
        <v>2.6491639484083982</v>
      </c>
      <c r="AE484">
        <v>1.4912544809046648</v>
      </c>
      <c r="AF484">
        <v>98.75</v>
      </c>
      <c r="AG484">
        <v>1.5043342175442415E-2</v>
      </c>
      <c r="AH484">
        <v>6.5475000000000012</v>
      </c>
      <c r="AI484">
        <v>2.8819830368427879</v>
      </c>
      <c r="AJ484">
        <v>-5347.2685000000638</v>
      </c>
      <c r="AK484">
        <v>0.50820924535735146</v>
      </c>
      <c r="AL484">
        <v>9420223.2465000004</v>
      </c>
      <c r="AM484">
        <v>952.72546360000001</v>
      </c>
    </row>
    <row r="485" spans="1:39" ht="15" x14ac:dyDescent="0.25">
      <c r="A485" t="s">
        <v>664</v>
      </c>
      <c r="B485">
        <v>950200.05</v>
      </c>
      <c r="C485">
        <v>0.43593256787469914</v>
      </c>
      <c r="D485">
        <v>906620.25</v>
      </c>
      <c r="E485">
        <v>4.774066134467749E-3</v>
      </c>
      <c r="F485">
        <v>0.64744052375561434</v>
      </c>
      <c r="G485">
        <v>19.05263157894737</v>
      </c>
      <c r="H485">
        <v>17.604499999999998</v>
      </c>
      <c r="I485">
        <v>0</v>
      </c>
      <c r="J485">
        <v>33.480500000000006</v>
      </c>
      <c r="K485">
        <v>10133.946727622073</v>
      </c>
      <c r="L485">
        <v>867.32947540000009</v>
      </c>
      <c r="M485">
        <v>1017.0419035958627</v>
      </c>
      <c r="N485">
        <v>0.36108185353157429</v>
      </c>
      <c r="O485">
        <v>0.13309683998316935</v>
      </c>
      <c r="P485">
        <v>2.8109164615622373E-3</v>
      </c>
      <c r="Q485">
        <v>8642.1913078742073</v>
      </c>
      <c r="R485">
        <v>58.346999999999994</v>
      </c>
      <c r="S485">
        <v>50789.941967881801</v>
      </c>
      <c r="T485">
        <v>12.18228872092824</v>
      </c>
      <c r="U485">
        <v>14.865022630126656</v>
      </c>
      <c r="V485">
        <v>8.3424999999999994</v>
      </c>
      <c r="W485">
        <v>103.96517535510937</v>
      </c>
      <c r="X485">
        <v>0.1204157390985333</v>
      </c>
      <c r="Y485">
        <v>0.15794152957437937</v>
      </c>
      <c r="Z485">
        <v>0.28360861126205628</v>
      </c>
      <c r="AA485">
        <v>190.91136032663417</v>
      </c>
      <c r="AB485">
        <v>5.4131795343786697</v>
      </c>
      <c r="AC485">
        <v>1.3919866043052114</v>
      </c>
      <c r="AD485">
        <v>2.4544503830555122</v>
      </c>
      <c r="AE485">
        <v>1.3339562635620936</v>
      </c>
      <c r="AF485">
        <v>92.3</v>
      </c>
      <c r="AG485">
        <v>1.2509241096187392E-2</v>
      </c>
      <c r="AH485">
        <v>5.3319999999999999</v>
      </c>
      <c r="AI485">
        <v>2.3321219665238275</v>
      </c>
      <c r="AJ485">
        <v>5120.1424999999581</v>
      </c>
      <c r="AK485">
        <v>0.53041774492014959</v>
      </c>
      <c r="AL485">
        <v>8789470.699000001</v>
      </c>
      <c r="AM485">
        <v>867.32947540000009</v>
      </c>
    </row>
    <row r="486" spans="1:39" ht="15" x14ac:dyDescent="0.25">
      <c r="A486" t="s">
        <v>666</v>
      </c>
      <c r="B486">
        <v>788386.95</v>
      </c>
      <c r="C486">
        <v>0.40001930467993019</v>
      </c>
      <c r="D486">
        <v>758058.75</v>
      </c>
      <c r="E486">
        <v>1.9906358604712955E-3</v>
      </c>
      <c r="F486">
        <v>0.61592814701708276</v>
      </c>
      <c r="G486">
        <v>22.94736842105263</v>
      </c>
      <c r="H486">
        <v>18.155000000000001</v>
      </c>
      <c r="I486">
        <v>0</v>
      </c>
      <c r="J486">
        <v>0.54650000000000887</v>
      </c>
      <c r="K486">
        <v>10771.76737857168</v>
      </c>
      <c r="L486">
        <v>656.36466124999993</v>
      </c>
      <c r="M486">
        <v>775.79976246533226</v>
      </c>
      <c r="N486">
        <v>0.4032977198161124</v>
      </c>
      <c r="O486">
        <v>0.13445502555230687</v>
      </c>
      <c r="P486">
        <v>2.2208992745341833E-3</v>
      </c>
      <c r="Q486">
        <v>9113.443685561766</v>
      </c>
      <c r="R486">
        <v>46.631</v>
      </c>
      <c r="S486">
        <v>48578.618971285199</v>
      </c>
      <c r="T486">
        <v>12.898072097960586</v>
      </c>
      <c r="U486">
        <v>14.075714894598015</v>
      </c>
      <c r="V486">
        <v>6.4359999999999999</v>
      </c>
      <c r="W486">
        <v>101.98332213331261</v>
      </c>
      <c r="X486">
        <v>0.1184933945646062</v>
      </c>
      <c r="Y486">
        <v>0.15558746971543652</v>
      </c>
      <c r="Z486">
        <v>0.28014528340568257</v>
      </c>
      <c r="AA486">
        <v>204.96913978243219</v>
      </c>
      <c r="AB486">
        <v>5.5678202914494062</v>
      </c>
      <c r="AC486">
        <v>1.2942153313833999</v>
      </c>
      <c r="AD486">
        <v>2.3228374729158694</v>
      </c>
      <c r="AE486">
        <v>1.3803335602916944</v>
      </c>
      <c r="AF486">
        <v>81.099999999999994</v>
      </c>
      <c r="AG486">
        <v>2.4098453428721543E-2</v>
      </c>
      <c r="AH486">
        <v>5.2009999999999987</v>
      </c>
      <c r="AI486">
        <v>2.2636780137810657</v>
      </c>
      <c r="AJ486">
        <v>-6634.3300000000745</v>
      </c>
      <c r="AK486">
        <v>0.58097489307646499</v>
      </c>
      <c r="AL486">
        <v>7070207.4465000005</v>
      </c>
      <c r="AM486">
        <v>656.36466124999993</v>
      </c>
    </row>
    <row r="487" spans="1:39" ht="15" x14ac:dyDescent="0.25">
      <c r="A487" t="s">
        <v>667</v>
      </c>
      <c r="B487">
        <v>592384.94999999995</v>
      </c>
      <c r="C487">
        <v>0.48173438493765636</v>
      </c>
      <c r="D487">
        <v>521211.6</v>
      </c>
      <c r="E487">
        <v>2.0983817372806604E-3</v>
      </c>
      <c r="F487">
        <v>0.64929415294273207</v>
      </c>
      <c r="G487">
        <v>17.399999999999999</v>
      </c>
      <c r="H487">
        <v>9.6047368421052628</v>
      </c>
      <c r="I487">
        <v>0</v>
      </c>
      <c r="J487">
        <v>65.773500000000013</v>
      </c>
      <c r="K487">
        <v>10037.357641452427</v>
      </c>
      <c r="L487">
        <v>625.14164684999992</v>
      </c>
      <c r="M487">
        <v>710.74331090065675</v>
      </c>
      <c r="N487">
        <v>0.23594888213453544</v>
      </c>
      <c r="O487">
        <v>0.11186316597585362</v>
      </c>
      <c r="P487">
        <v>1.3577538855024697E-3</v>
      </c>
      <c r="Q487">
        <v>8828.4619633614093</v>
      </c>
      <c r="R487">
        <v>41.772500000000001</v>
      </c>
      <c r="S487">
        <v>50450.986101621878</v>
      </c>
      <c r="T487">
        <v>13.100724160631996</v>
      </c>
      <c r="U487">
        <v>14.965387440301631</v>
      </c>
      <c r="V487">
        <v>5.7484999999999999</v>
      </c>
      <c r="W487">
        <v>108.74865562320602</v>
      </c>
      <c r="X487">
        <v>0.11776714090366118</v>
      </c>
      <c r="Y487">
        <v>0.15019730921101301</v>
      </c>
      <c r="Z487">
        <v>0.27535292055743749</v>
      </c>
      <c r="AA487">
        <v>196.35253965003056</v>
      </c>
      <c r="AB487">
        <v>5.7136713017670733</v>
      </c>
      <c r="AC487">
        <v>1.423257010390788</v>
      </c>
      <c r="AD487">
        <v>2.3993332241667185</v>
      </c>
      <c r="AE487">
        <v>1.3057089958697701</v>
      </c>
      <c r="AF487">
        <v>59.3</v>
      </c>
      <c r="AG487">
        <v>1.8012950038458604E-2</v>
      </c>
      <c r="AH487">
        <v>5.4295</v>
      </c>
      <c r="AI487">
        <v>3.442928048511499</v>
      </c>
      <c r="AJ487">
        <v>12748.600500000059</v>
      </c>
      <c r="AK487">
        <v>0.58464972015628058</v>
      </c>
      <c r="AL487">
        <v>6274770.2860000003</v>
      </c>
      <c r="AM487">
        <v>625.14164684999992</v>
      </c>
    </row>
    <row r="488" spans="1:39" ht="15" x14ac:dyDescent="0.25">
      <c r="A488" t="s">
        <v>668</v>
      </c>
      <c r="B488">
        <v>623104.55000000005</v>
      </c>
      <c r="C488">
        <v>0.31118552641546177</v>
      </c>
      <c r="D488">
        <v>580201.80000000005</v>
      </c>
      <c r="E488">
        <v>8.0428690895425238E-3</v>
      </c>
      <c r="F488">
        <v>0.69088990974565712</v>
      </c>
      <c r="G488">
        <v>21.157894736842106</v>
      </c>
      <c r="H488">
        <v>31.687499999999954</v>
      </c>
      <c r="I488">
        <v>0.72099999999999997</v>
      </c>
      <c r="J488">
        <v>65.820000000000036</v>
      </c>
      <c r="K488">
        <v>10654.733489518136</v>
      </c>
      <c r="L488">
        <v>1039.6237994499995</v>
      </c>
      <c r="M488">
        <v>1230.3934123436643</v>
      </c>
      <c r="N488">
        <v>0.31852136813834664</v>
      </c>
      <c r="O488">
        <v>0.12436755374242313</v>
      </c>
      <c r="P488">
        <v>2.7625203718108286E-2</v>
      </c>
      <c r="Q488">
        <v>9002.7420509352305</v>
      </c>
      <c r="R488">
        <v>66.812500000000043</v>
      </c>
      <c r="S488">
        <v>55151.038136576244</v>
      </c>
      <c r="T488">
        <v>12.417586529466792</v>
      </c>
      <c r="U488">
        <v>15.560318794387276</v>
      </c>
      <c r="V488">
        <v>9.3974999999999973</v>
      </c>
      <c r="W488">
        <v>110.62769879755254</v>
      </c>
      <c r="X488">
        <v>0.11873430879625549</v>
      </c>
      <c r="Y488">
        <v>0.13443670929305993</v>
      </c>
      <c r="Z488">
        <v>0.27141632025430734</v>
      </c>
      <c r="AA488">
        <v>183.47430108940452</v>
      </c>
      <c r="AB488">
        <v>5.5184584882637342</v>
      </c>
      <c r="AC488">
        <v>1.2240944930187936</v>
      </c>
      <c r="AD488">
        <v>2.6407202392732683</v>
      </c>
      <c r="AE488">
        <v>1.0418960223073188</v>
      </c>
      <c r="AF488">
        <v>46.789473684210527</v>
      </c>
      <c r="AG488">
        <v>6.7984112913228589E-2</v>
      </c>
      <c r="AH488">
        <v>27.664736842105256</v>
      </c>
      <c r="AI488">
        <v>1.9165279590207038</v>
      </c>
      <c r="AJ488">
        <v>11955.509444444964</v>
      </c>
      <c r="AK488">
        <v>0.50392347078865574</v>
      </c>
      <c r="AL488">
        <v>11076914.512499999</v>
      </c>
      <c r="AM488">
        <v>1039.6237994499995</v>
      </c>
    </row>
    <row r="489" spans="1:39" ht="15" x14ac:dyDescent="0.25">
      <c r="A489" t="s">
        <v>669</v>
      </c>
      <c r="B489">
        <v>796512.10526315786</v>
      </c>
      <c r="C489">
        <v>0.37849992422885553</v>
      </c>
      <c r="D489">
        <v>871584.2</v>
      </c>
      <c r="E489">
        <v>4.9900522330845742E-3</v>
      </c>
      <c r="F489">
        <v>0.65473270880541934</v>
      </c>
      <c r="G489">
        <v>23.578947368421051</v>
      </c>
      <c r="H489">
        <v>23.068500000000004</v>
      </c>
      <c r="I489">
        <v>3.69</v>
      </c>
      <c r="J489">
        <v>8.1944999999999908</v>
      </c>
      <c r="K489">
        <v>10772.336404330001</v>
      </c>
      <c r="L489">
        <v>946.18220105000034</v>
      </c>
      <c r="M489">
        <v>1145.9606714937615</v>
      </c>
      <c r="N489">
        <v>0.49369803123713069</v>
      </c>
      <c r="O489">
        <v>0.13671832164718994</v>
      </c>
      <c r="P489">
        <v>2.1912762285098582E-2</v>
      </c>
      <c r="Q489">
        <v>8894.3654202494927</v>
      </c>
      <c r="R489">
        <v>62.379000000000005</v>
      </c>
      <c r="S489">
        <v>51081.874002068005</v>
      </c>
      <c r="T489">
        <v>11.446961317109926</v>
      </c>
      <c r="U489">
        <v>15.168281008833098</v>
      </c>
      <c r="V489">
        <v>9.5109999999999992</v>
      </c>
      <c r="W489">
        <v>99.482935658710943</v>
      </c>
      <c r="X489">
        <v>0.11675827406824427</v>
      </c>
      <c r="Y489">
        <v>0.15155888869264142</v>
      </c>
      <c r="Z489">
        <v>0.28382651356061128</v>
      </c>
      <c r="AA489">
        <v>202.57451449339968</v>
      </c>
      <c r="AB489">
        <v>5.2991422865263855</v>
      </c>
      <c r="AC489">
        <v>1.3481382322128799</v>
      </c>
      <c r="AD489">
        <v>2.4271949482554613</v>
      </c>
      <c r="AE489">
        <v>1.1838583910358969</v>
      </c>
      <c r="AF489">
        <v>54.35</v>
      </c>
      <c r="AG489">
        <v>3.7837361393178413E-2</v>
      </c>
      <c r="AH489">
        <v>15.391999999999999</v>
      </c>
      <c r="AI489">
        <v>1.9597024761924478</v>
      </c>
      <c r="AJ489">
        <v>-3077.1234999999288</v>
      </c>
      <c r="AK489">
        <v>0.58023091753091971</v>
      </c>
      <c r="AL489">
        <v>10192592.9695</v>
      </c>
      <c r="AM489">
        <v>946.18220105000034</v>
      </c>
    </row>
    <row r="490" spans="1:39" ht="15" x14ac:dyDescent="0.25">
      <c r="A490" t="s">
        <v>670</v>
      </c>
      <c r="B490">
        <v>844089.45</v>
      </c>
      <c r="C490">
        <v>0.46538682214303023</v>
      </c>
      <c r="D490">
        <v>759970.7</v>
      </c>
      <c r="E490">
        <v>1.3003359369012251E-3</v>
      </c>
      <c r="F490">
        <v>0.65487971234126885</v>
      </c>
      <c r="G490">
        <v>17.5</v>
      </c>
      <c r="H490">
        <v>9.0536842105263169</v>
      </c>
      <c r="I490">
        <v>0</v>
      </c>
      <c r="J490">
        <v>64.4315</v>
      </c>
      <c r="K490">
        <v>9636.9625241639133</v>
      </c>
      <c r="L490">
        <v>766.82886899999994</v>
      </c>
      <c r="M490">
        <v>864.64572718407032</v>
      </c>
      <c r="N490">
        <v>0.21745001582615164</v>
      </c>
      <c r="O490">
        <v>0.10438173259489009</v>
      </c>
      <c r="P490">
        <v>2.0277028067914329E-3</v>
      </c>
      <c r="Q490">
        <v>8546.7386707235728</v>
      </c>
      <c r="R490">
        <v>47.400500000000008</v>
      </c>
      <c r="S490">
        <v>52712.56295819665</v>
      </c>
      <c r="T490">
        <v>14.988238520690711</v>
      </c>
      <c r="U490">
        <v>16.177653590152005</v>
      </c>
      <c r="V490">
        <v>6.6115000000000013</v>
      </c>
      <c r="W490">
        <v>115.98409876729939</v>
      </c>
      <c r="X490">
        <v>0.11544911181070255</v>
      </c>
      <c r="Y490">
        <v>0.15657831511906825</v>
      </c>
      <c r="Z490">
        <v>0.27939510602203887</v>
      </c>
      <c r="AA490">
        <v>194.2457515902417</v>
      </c>
      <c r="AB490">
        <v>5.1136206829995317</v>
      </c>
      <c r="AC490">
        <v>1.1572070935008132</v>
      </c>
      <c r="AD490">
        <v>2.3770588456445227</v>
      </c>
      <c r="AE490">
        <v>1.3170368812868436</v>
      </c>
      <c r="AF490">
        <v>68.150000000000006</v>
      </c>
      <c r="AG490">
        <v>1.6789999766834283E-2</v>
      </c>
      <c r="AH490">
        <v>5.8730000000000002</v>
      </c>
      <c r="AI490">
        <v>4.1460890015566294</v>
      </c>
      <c r="AJ490">
        <v>6252.3549999999814</v>
      </c>
      <c r="AK490">
        <v>0.59756886324992486</v>
      </c>
      <c r="AL490">
        <v>7389901.0730000008</v>
      </c>
      <c r="AM490">
        <v>766.82886899999994</v>
      </c>
    </row>
    <row r="491" spans="1:39" ht="15" x14ac:dyDescent="0.25">
      <c r="A491" t="s">
        <v>671</v>
      </c>
      <c r="B491">
        <v>975340.52631578944</v>
      </c>
      <c r="C491">
        <v>0.32484693356785938</v>
      </c>
      <c r="D491">
        <v>942375.55</v>
      </c>
      <c r="E491">
        <v>2.215994205573414E-3</v>
      </c>
      <c r="F491">
        <v>0.69881973161122535</v>
      </c>
      <c r="G491">
        <v>42.7</v>
      </c>
      <c r="H491">
        <v>41.103500000000004</v>
      </c>
      <c r="I491">
        <v>0</v>
      </c>
      <c r="J491">
        <v>38.379999999999995</v>
      </c>
      <c r="K491">
        <v>9677.7338040976629</v>
      </c>
      <c r="L491">
        <v>1515.6465019000002</v>
      </c>
      <c r="M491">
        <v>1753.151536458206</v>
      </c>
      <c r="N491">
        <v>0.29990519529466803</v>
      </c>
      <c r="O491">
        <v>0.12010838874486504</v>
      </c>
      <c r="P491">
        <v>7.7687484088403069E-3</v>
      </c>
      <c r="Q491">
        <v>8366.6603151333893</v>
      </c>
      <c r="R491">
        <v>91.29249999999999</v>
      </c>
      <c r="S491">
        <v>54362.533565188816</v>
      </c>
      <c r="T491">
        <v>11.479584850891365</v>
      </c>
      <c r="U491">
        <v>16.602092197058901</v>
      </c>
      <c r="V491">
        <v>13.906499999999999</v>
      </c>
      <c r="W491">
        <v>108.98835090784884</v>
      </c>
      <c r="X491">
        <v>0.1164743502305865</v>
      </c>
      <c r="Y491">
        <v>0.15011164890947518</v>
      </c>
      <c r="Z491">
        <v>0.27348586100463318</v>
      </c>
      <c r="AA491">
        <v>174.35249556458598</v>
      </c>
      <c r="AB491">
        <v>4.9628300809723864</v>
      </c>
      <c r="AC491">
        <v>1.2586011104730537</v>
      </c>
      <c r="AD491">
        <v>2.4513921347326035</v>
      </c>
      <c r="AE491">
        <v>1.2506949344054998</v>
      </c>
      <c r="AF491">
        <v>66.45</v>
      </c>
      <c r="AG491">
        <v>2.8567043495178253E-2</v>
      </c>
      <c r="AH491">
        <v>17.605999999999998</v>
      </c>
      <c r="AI491">
        <v>3.4262146069400186</v>
      </c>
      <c r="AJ491">
        <v>-2653.0169999999925</v>
      </c>
      <c r="AK491">
        <v>0.46173658802837264</v>
      </c>
      <c r="AL491">
        <v>14668023.386499997</v>
      </c>
      <c r="AM491">
        <v>1515.6465019000002</v>
      </c>
    </row>
    <row r="492" spans="1:39" ht="15" x14ac:dyDescent="0.25">
      <c r="A492" t="s">
        <v>672</v>
      </c>
      <c r="B492">
        <v>740559.7</v>
      </c>
      <c r="C492">
        <v>0.36512151481341282</v>
      </c>
      <c r="D492">
        <v>793014.55</v>
      </c>
      <c r="E492">
        <v>4.3528153098351431E-3</v>
      </c>
      <c r="F492">
        <v>0.67643811241149332</v>
      </c>
      <c r="G492">
        <v>16.631578947368421</v>
      </c>
      <c r="H492">
        <v>14.838999999999999</v>
      </c>
      <c r="I492">
        <v>0</v>
      </c>
      <c r="J492">
        <v>56.814500000000002</v>
      </c>
      <c r="K492">
        <v>10736.438410491002</v>
      </c>
      <c r="L492">
        <v>783.24828224999999</v>
      </c>
      <c r="M492">
        <v>918.27300696598536</v>
      </c>
      <c r="N492">
        <v>0.34378589988921737</v>
      </c>
      <c r="O492">
        <v>0.12715284962247997</v>
      </c>
      <c r="P492">
        <v>1.0823193222521746E-2</v>
      </c>
      <c r="Q492">
        <v>9157.7307387970468</v>
      </c>
      <c r="R492">
        <v>52.793000000000006</v>
      </c>
      <c r="S492">
        <v>53995.508836398752</v>
      </c>
      <c r="T492">
        <v>13.050025571571988</v>
      </c>
      <c r="U492">
        <v>14.836214692288751</v>
      </c>
      <c r="V492">
        <v>7.9194999999999993</v>
      </c>
      <c r="W492">
        <v>98.901228897026343</v>
      </c>
      <c r="X492">
        <v>0.11990472142382388</v>
      </c>
      <c r="Y492">
        <v>0.13130813198992669</v>
      </c>
      <c r="Z492">
        <v>0.27106475223945697</v>
      </c>
      <c r="AA492">
        <v>220.18892847689992</v>
      </c>
      <c r="AB492">
        <v>4.8613934615389072</v>
      </c>
      <c r="AC492">
        <v>1.1303030773048768</v>
      </c>
      <c r="AD492">
        <v>2.2275081003069648</v>
      </c>
      <c r="AE492">
        <v>1.1130795057355174</v>
      </c>
      <c r="AF492">
        <v>60.421052631578945</v>
      </c>
      <c r="AG492">
        <v>3.4510956098211212E-2</v>
      </c>
      <c r="AH492">
        <v>15.298947368421056</v>
      </c>
      <c r="AI492">
        <v>1.5004929034681793</v>
      </c>
      <c r="AJ492">
        <v>1880.3555555555504</v>
      </c>
      <c r="AK492">
        <v>0.53390548697313212</v>
      </c>
      <c r="AL492">
        <v>8409296.9425000008</v>
      </c>
      <c r="AM492">
        <v>783.24828224999999</v>
      </c>
    </row>
    <row r="493" spans="1:39" ht="15" x14ac:dyDescent="0.25">
      <c r="A493" t="s">
        <v>673</v>
      </c>
      <c r="B493">
        <v>724415.65</v>
      </c>
      <c r="C493">
        <v>0.49117307087646411</v>
      </c>
      <c r="D493">
        <v>697731.8</v>
      </c>
      <c r="E493">
        <v>2.3877572153862322E-3</v>
      </c>
      <c r="F493">
        <v>0.65544719331000167</v>
      </c>
      <c r="G493">
        <v>23.444444444444443</v>
      </c>
      <c r="H493">
        <v>11.953157894736846</v>
      </c>
      <c r="I493">
        <v>0</v>
      </c>
      <c r="J493">
        <v>66.926999999999992</v>
      </c>
      <c r="K493">
        <v>10175.07627210487</v>
      </c>
      <c r="L493">
        <v>721.5715869500001</v>
      </c>
      <c r="M493">
        <v>835.60457014016754</v>
      </c>
      <c r="N493">
        <v>0.26580107160357197</v>
      </c>
      <c r="O493">
        <v>0.12650014142855243</v>
      </c>
      <c r="P493">
        <v>1.3141097392817735E-3</v>
      </c>
      <c r="Q493">
        <v>8786.5076321547858</v>
      </c>
      <c r="R493">
        <v>49.262</v>
      </c>
      <c r="S493">
        <v>50920.147390483537</v>
      </c>
      <c r="T493">
        <v>13.312492387641591</v>
      </c>
      <c r="U493">
        <v>14.647630769152693</v>
      </c>
      <c r="V493">
        <v>7.0239999999999991</v>
      </c>
      <c r="W493">
        <v>102.7294400555239</v>
      </c>
      <c r="X493">
        <v>0.12059337311201843</v>
      </c>
      <c r="Y493">
        <v>0.13932753430468664</v>
      </c>
      <c r="Z493">
        <v>0.27242855393519771</v>
      </c>
      <c r="AA493">
        <v>192.49081104633981</v>
      </c>
      <c r="AB493">
        <v>5.4367623126384572</v>
      </c>
      <c r="AC493">
        <v>1.293168178470351</v>
      </c>
      <c r="AD493">
        <v>2.2858560763852642</v>
      </c>
      <c r="AE493">
        <v>1.1888046551129967</v>
      </c>
      <c r="AF493">
        <v>67.150000000000006</v>
      </c>
      <c r="AG493">
        <v>1.9158298028660377E-2</v>
      </c>
      <c r="AH493">
        <v>5.0699999999999985</v>
      </c>
      <c r="AI493">
        <v>2.4526443440212828</v>
      </c>
      <c r="AJ493">
        <v>9261.2620000000461</v>
      </c>
      <c r="AK493">
        <v>0.5357607328418964</v>
      </c>
      <c r="AL493">
        <v>7342045.9330000011</v>
      </c>
      <c r="AM493">
        <v>721.5715869500001</v>
      </c>
    </row>
    <row r="494" spans="1:39" ht="15" x14ac:dyDescent="0.25">
      <c r="A494" t="s">
        <v>674</v>
      </c>
      <c r="B494">
        <v>796609.5</v>
      </c>
      <c r="C494">
        <v>0.27636263880096129</v>
      </c>
      <c r="D494">
        <v>756837.7</v>
      </c>
      <c r="E494">
        <v>2.3906756349284641E-3</v>
      </c>
      <c r="F494">
        <v>0.67622485120478537</v>
      </c>
      <c r="G494">
        <v>60</v>
      </c>
      <c r="H494">
        <v>49.6995</v>
      </c>
      <c r="I494">
        <v>0</v>
      </c>
      <c r="J494">
        <v>41.528999999999996</v>
      </c>
      <c r="K494">
        <v>9918.3869055598061</v>
      </c>
      <c r="L494">
        <v>1671.5438060000001</v>
      </c>
      <c r="M494">
        <v>1968.8717871319689</v>
      </c>
      <c r="N494">
        <v>0.39735546957600942</v>
      </c>
      <c r="O494">
        <v>0.13020509960239712</v>
      </c>
      <c r="P494">
        <v>5.3907307829179308E-3</v>
      </c>
      <c r="Q494">
        <v>8420.5677108362943</v>
      </c>
      <c r="R494">
        <v>104.093</v>
      </c>
      <c r="S494">
        <v>52981.847655461948</v>
      </c>
      <c r="T494">
        <v>12.183816394954512</v>
      </c>
      <c r="U494">
        <v>16.058176880289739</v>
      </c>
      <c r="V494">
        <v>11.684000000000001</v>
      </c>
      <c r="W494">
        <v>143.06263317357067</v>
      </c>
      <c r="X494">
        <v>0.11186622873402939</v>
      </c>
      <c r="Y494">
        <v>0.15928111577498255</v>
      </c>
      <c r="Z494">
        <v>0.2933604845657245</v>
      </c>
      <c r="AA494">
        <v>172.15860509730487</v>
      </c>
      <c r="AB494">
        <v>5.5280229446609646</v>
      </c>
      <c r="AC494">
        <v>1.3090316750509474</v>
      </c>
      <c r="AD494">
        <v>2.9008537458562915</v>
      </c>
      <c r="AE494">
        <v>1.3460986263679922</v>
      </c>
      <c r="AF494">
        <v>119.1</v>
      </c>
      <c r="AG494">
        <v>6.5652116188026161E-2</v>
      </c>
      <c r="AH494">
        <v>11.061500000000001</v>
      </c>
      <c r="AI494">
        <v>2.9819086440122407</v>
      </c>
      <c r="AJ494">
        <v>-20365.367499999818</v>
      </c>
      <c r="AK494">
        <v>0.51225084209502447</v>
      </c>
      <c r="AL494">
        <v>16579018.197500002</v>
      </c>
      <c r="AM494">
        <v>1671.5438060000001</v>
      </c>
    </row>
    <row r="495" spans="1:39" ht="15" x14ac:dyDescent="0.25">
      <c r="A495" t="s">
        <v>675</v>
      </c>
      <c r="B495">
        <v>701390.45</v>
      </c>
      <c r="C495">
        <v>0.34172923474889166</v>
      </c>
      <c r="D495">
        <v>681349.5</v>
      </c>
      <c r="E495">
        <v>1.4350481783567623E-3</v>
      </c>
      <c r="F495">
        <v>0.67770702034199637</v>
      </c>
      <c r="G495">
        <v>40.5</v>
      </c>
      <c r="H495">
        <v>32.563000000000002</v>
      </c>
      <c r="I495">
        <v>0</v>
      </c>
      <c r="J495">
        <v>42.197999999999993</v>
      </c>
      <c r="K495">
        <v>9946.4042035308885</v>
      </c>
      <c r="L495">
        <v>1087.5945193499999</v>
      </c>
      <c r="M495">
        <v>1283.6247800620115</v>
      </c>
      <c r="N495">
        <v>0.38511926191052109</v>
      </c>
      <c r="O495">
        <v>0.13721304764314962</v>
      </c>
      <c r="P495">
        <v>1.3716064428970678E-3</v>
      </c>
      <c r="Q495">
        <v>8427.4274437716922</v>
      </c>
      <c r="R495">
        <v>70.911500000000004</v>
      </c>
      <c r="S495">
        <v>52440.207445407308</v>
      </c>
      <c r="T495">
        <v>12.375284685840803</v>
      </c>
      <c r="U495">
        <v>15.337350350084266</v>
      </c>
      <c r="V495">
        <v>9.8110000000000017</v>
      </c>
      <c r="W495">
        <v>110.85460394964839</v>
      </c>
      <c r="X495">
        <v>0.11772288138022054</v>
      </c>
      <c r="Y495">
        <v>0.16678623055216837</v>
      </c>
      <c r="Z495">
        <v>0.29253134060069569</v>
      </c>
      <c r="AA495">
        <v>168.64189432438218</v>
      </c>
      <c r="AB495">
        <v>5.9999743967199892</v>
      </c>
      <c r="AC495">
        <v>1.3619699641248759</v>
      </c>
      <c r="AD495">
        <v>2.6890369246622394</v>
      </c>
      <c r="AE495">
        <v>1.3704113917354217</v>
      </c>
      <c r="AF495">
        <v>100.8</v>
      </c>
      <c r="AG495">
        <v>2.8870443016294378E-2</v>
      </c>
      <c r="AH495">
        <v>6.7879999999999994</v>
      </c>
      <c r="AI495">
        <v>2.3205328815188149</v>
      </c>
      <c r="AJ495">
        <v>-2407.4495000001043</v>
      </c>
      <c r="AK495">
        <v>0.50898973339373543</v>
      </c>
      <c r="AL495">
        <v>10817654.698999999</v>
      </c>
      <c r="AM495">
        <v>1087.5945193499999</v>
      </c>
    </row>
    <row r="496" spans="1:39" ht="15" x14ac:dyDescent="0.25">
      <c r="A496" t="s">
        <v>676</v>
      </c>
      <c r="B496">
        <v>712656.2</v>
      </c>
      <c r="C496">
        <v>0.29152656684975881</v>
      </c>
      <c r="D496">
        <v>499244.6</v>
      </c>
      <c r="E496">
        <v>2.0157239272500893E-3</v>
      </c>
      <c r="F496">
        <v>0.72621612626366916</v>
      </c>
      <c r="G496">
        <v>56.736842105263158</v>
      </c>
      <c r="H496">
        <v>63.4495</v>
      </c>
      <c r="I496">
        <v>0</v>
      </c>
      <c r="J496">
        <v>66.152499999999961</v>
      </c>
      <c r="K496">
        <v>9420.4255753635171</v>
      </c>
      <c r="L496">
        <v>2136.61300665</v>
      </c>
      <c r="M496">
        <v>2472.5355896038577</v>
      </c>
      <c r="N496">
        <v>0.27545236236896525</v>
      </c>
      <c r="O496">
        <v>0.12163053741653587</v>
      </c>
      <c r="P496">
        <v>1.007185610263635E-2</v>
      </c>
      <c r="Q496">
        <v>8140.5517061636401</v>
      </c>
      <c r="R496">
        <v>127.74749999999999</v>
      </c>
      <c r="S496">
        <v>55329.283728840099</v>
      </c>
      <c r="T496">
        <v>11.030744241570284</v>
      </c>
      <c r="U496">
        <v>16.725282347208356</v>
      </c>
      <c r="V496">
        <v>15.102500000000001</v>
      </c>
      <c r="W496">
        <v>141.47412724052307</v>
      </c>
      <c r="X496">
        <v>0.11527208540669139</v>
      </c>
      <c r="Y496">
        <v>0.15505176363149939</v>
      </c>
      <c r="Z496">
        <v>0.2768169039966607</v>
      </c>
      <c r="AA496">
        <v>138.57275467222712</v>
      </c>
      <c r="AB496">
        <v>6.0560685782569275</v>
      </c>
      <c r="AC496">
        <v>1.2568555019676513</v>
      </c>
      <c r="AD496">
        <v>2.9591337960630768</v>
      </c>
      <c r="AE496">
        <v>1.1451426810007572</v>
      </c>
      <c r="AF496">
        <v>59.65</v>
      </c>
      <c r="AG496">
        <v>3.7714742322397674E-2</v>
      </c>
      <c r="AH496">
        <v>25.8735</v>
      </c>
      <c r="AI496">
        <v>3.0875987405265772</v>
      </c>
      <c r="AJ496">
        <v>12292.095499999938</v>
      </c>
      <c r="AK496">
        <v>0.43329403302575686</v>
      </c>
      <c r="AL496">
        <v>20127803.8125</v>
      </c>
      <c r="AM496">
        <v>2136.61300665</v>
      </c>
    </row>
    <row r="497" spans="1:39" ht="15" x14ac:dyDescent="0.25">
      <c r="A497" t="s">
        <v>677</v>
      </c>
      <c r="B497">
        <v>891307.78947368416</v>
      </c>
      <c r="C497">
        <v>0.29955254717960406</v>
      </c>
      <c r="D497">
        <v>839354.4</v>
      </c>
      <c r="E497">
        <v>5.287138431228456E-3</v>
      </c>
      <c r="F497">
        <v>0.64865285236927683</v>
      </c>
      <c r="G497">
        <v>21.111111111111111</v>
      </c>
      <c r="H497">
        <v>26.560000000000002</v>
      </c>
      <c r="I497">
        <v>0</v>
      </c>
      <c r="J497">
        <v>13.035999999999987</v>
      </c>
      <c r="K497">
        <v>10491.294311726229</v>
      </c>
      <c r="L497">
        <v>822.79532930000005</v>
      </c>
      <c r="M497">
        <v>957.03784707144223</v>
      </c>
      <c r="N497">
        <v>0.31383514569739301</v>
      </c>
      <c r="O497">
        <v>0.13033119535478138</v>
      </c>
      <c r="P497">
        <v>2.2300488768707935E-3</v>
      </c>
      <c r="Q497">
        <v>9019.6934054538106</v>
      </c>
      <c r="R497">
        <v>55.821000000000005</v>
      </c>
      <c r="S497">
        <v>51914.055050966483</v>
      </c>
      <c r="T497">
        <v>12.494401748445927</v>
      </c>
      <c r="U497">
        <v>14.739888739005037</v>
      </c>
      <c r="V497">
        <v>6.7795000000000005</v>
      </c>
      <c r="W497">
        <v>121.36519349509551</v>
      </c>
      <c r="X497">
        <v>0.11909466696790454</v>
      </c>
      <c r="Y497">
        <v>0.15029045798550483</v>
      </c>
      <c r="Z497">
        <v>0.2766119240359432</v>
      </c>
      <c r="AA497">
        <v>183.78884105802129</v>
      </c>
      <c r="AB497">
        <v>5.85242760245628</v>
      </c>
      <c r="AC497">
        <v>1.195653796506561</v>
      </c>
      <c r="AD497">
        <v>2.7556993822270246</v>
      </c>
      <c r="AE497">
        <v>1.1396954878584526</v>
      </c>
      <c r="AF497">
        <v>51.3</v>
      </c>
      <c r="AG497">
        <v>3.7731527527297332E-2</v>
      </c>
      <c r="AH497">
        <v>11.4785</v>
      </c>
      <c r="AI497">
        <v>2.8579103486749609</v>
      </c>
      <c r="AJ497">
        <v>-11759.472999999998</v>
      </c>
      <c r="AK497">
        <v>0.44213607812953337</v>
      </c>
      <c r="AL497">
        <v>8632187.9580000006</v>
      </c>
      <c r="AM497">
        <v>822.79532930000005</v>
      </c>
    </row>
    <row r="498" spans="1:39" ht="15" x14ac:dyDescent="0.25">
      <c r="A498" t="s">
        <v>678</v>
      </c>
      <c r="B498">
        <v>1590280.55</v>
      </c>
      <c r="C498">
        <v>0.29649250494123675</v>
      </c>
      <c r="D498">
        <v>1746217.105263158</v>
      </c>
      <c r="E498">
        <v>2.5739514035829597E-3</v>
      </c>
      <c r="F498">
        <v>0.68543105953318217</v>
      </c>
      <c r="G498">
        <v>49.1</v>
      </c>
      <c r="H498">
        <v>109.71400000000001</v>
      </c>
      <c r="I498">
        <v>1.1000000000000001</v>
      </c>
      <c r="J498">
        <v>-58.991499999999974</v>
      </c>
      <c r="K498">
        <v>9982.1451818597216</v>
      </c>
      <c r="L498">
        <v>2502.0293485499997</v>
      </c>
      <c r="M498">
        <v>3136.7917414691838</v>
      </c>
      <c r="N498">
        <v>0.63064044816837539</v>
      </c>
      <c r="O498">
        <v>0.15280266223558242</v>
      </c>
      <c r="P498">
        <v>7.3068570560912652E-3</v>
      </c>
      <c r="Q498">
        <v>7962.1544128403384</v>
      </c>
      <c r="R498">
        <v>155.78199999999998</v>
      </c>
      <c r="S498">
        <v>53110.248013249286</v>
      </c>
      <c r="T498">
        <v>12.146782041570914</v>
      </c>
      <c r="U498">
        <v>16.061094019527289</v>
      </c>
      <c r="V498">
        <v>18.631999999999998</v>
      </c>
      <c r="W498">
        <v>134.28667607073851</v>
      </c>
      <c r="X498">
        <v>0.11037486747529489</v>
      </c>
      <c r="Y498">
        <v>0.16816421015706684</v>
      </c>
      <c r="Z498">
        <v>0.28407377308161674</v>
      </c>
      <c r="AA498">
        <v>165.69256081678427</v>
      </c>
      <c r="AB498">
        <v>5.5303573433672408</v>
      </c>
      <c r="AC498">
        <v>1.4223652388216979</v>
      </c>
      <c r="AD498">
        <v>3.0470812242585734</v>
      </c>
      <c r="AE498">
        <v>1.3076821139267298</v>
      </c>
      <c r="AF498">
        <v>50.25</v>
      </c>
      <c r="AG498">
        <v>2.1942871437947771E-2</v>
      </c>
      <c r="AH498">
        <v>56.774500000000003</v>
      </c>
      <c r="AI498">
        <v>2.2622509480040036</v>
      </c>
      <c r="AJ498">
        <v>24116.337999999989</v>
      </c>
      <c r="AK498">
        <v>0.57815591027894286</v>
      </c>
      <c r="AL498">
        <v>24975620.206499998</v>
      </c>
      <c r="AM498">
        <v>2502.0293485499997</v>
      </c>
    </row>
    <row r="499" spans="1:39" ht="15" x14ac:dyDescent="0.25">
      <c r="A499" t="s">
        <v>679</v>
      </c>
      <c r="B499">
        <v>851572.94736842101</v>
      </c>
      <c r="C499">
        <v>0.43320452079663907</v>
      </c>
      <c r="D499">
        <v>837273.47368421056</v>
      </c>
      <c r="E499">
        <v>4.6109682771577863E-3</v>
      </c>
      <c r="F499">
        <v>0.63767821363016786</v>
      </c>
      <c r="G499">
        <v>24.9</v>
      </c>
      <c r="H499">
        <v>25.870999999999999</v>
      </c>
      <c r="I499">
        <v>0</v>
      </c>
      <c r="J499">
        <v>16.188000000000002</v>
      </c>
      <c r="K499">
        <v>10464.665161738203</v>
      </c>
      <c r="L499">
        <v>850.17257054999993</v>
      </c>
      <c r="M499">
        <v>1039.8416462864536</v>
      </c>
      <c r="N499">
        <v>0.50219433729059626</v>
      </c>
      <c r="O499">
        <v>0.15499472620570776</v>
      </c>
      <c r="P499">
        <v>3.5859132082181242E-3</v>
      </c>
      <c r="Q499">
        <v>8555.8905168615784</v>
      </c>
      <c r="R499">
        <v>59.74499999999999</v>
      </c>
      <c r="S499">
        <v>49458.937338103606</v>
      </c>
      <c r="T499">
        <v>11.609339693698217</v>
      </c>
      <c r="U499">
        <v>14.230020429324631</v>
      </c>
      <c r="V499">
        <v>8.1395000000000017</v>
      </c>
      <c r="W499">
        <v>104.45022059708829</v>
      </c>
      <c r="X499">
        <v>0.11784246108606215</v>
      </c>
      <c r="Y499">
        <v>0.16963847657530567</v>
      </c>
      <c r="Z499">
        <v>0.29362385796481855</v>
      </c>
      <c r="AA499">
        <v>198.94372726066771</v>
      </c>
      <c r="AB499">
        <v>5.5339389812370472</v>
      </c>
      <c r="AC499">
        <v>1.4326218172895855</v>
      </c>
      <c r="AD499">
        <v>2.4772380444197442</v>
      </c>
      <c r="AE499">
        <v>1.5311615082837591</v>
      </c>
      <c r="AF499">
        <v>85.1</v>
      </c>
      <c r="AG499">
        <v>1.5505331235713123E-2</v>
      </c>
      <c r="AH499">
        <v>6.6599999999999993</v>
      </c>
      <c r="AI499">
        <v>2.1833039870086388</v>
      </c>
      <c r="AJ499">
        <v>2303.1219999999739</v>
      </c>
      <c r="AK499">
        <v>0.59961192441356292</v>
      </c>
      <c r="AL499">
        <v>8896771.2805000003</v>
      </c>
      <c r="AM499">
        <v>850.17257054999993</v>
      </c>
    </row>
    <row r="500" spans="1:39" ht="15" x14ac:dyDescent="0.25">
      <c r="A500" t="s">
        <v>680</v>
      </c>
      <c r="B500">
        <v>824202.7</v>
      </c>
      <c r="C500">
        <v>0.32805735494479082</v>
      </c>
      <c r="D500">
        <v>730347.5</v>
      </c>
      <c r="E500">
        <v>5.8478544577261846E-3</v>
      </c>
      <c r="F500">
        <v>0.70295720153187502</v>
      </c>
      <c r="G500">
        <v>36.94736842105263</v>
      </c>
      <c r="H500">
        <v>61.45</v>
      </c>
      <c r="I500">
        <v>0</v>
      </c>
      <c r="J500">
        <v>68.599999999999994</v>
      </c>
      <c r="K500">
        <v>9622.7876629507191</v>
      </c>
      <c r="L500">
        <v>2025.6397788499999</v>
      </c>
      <c r="M500">
        <v>2395.3810711258693</v>
      </c>
      <c r="N500">
        <v>0.37888941679735522</v>
      </c>
      <c r="O500">
        <v>0.12788848748175344</v>
      </c>
      <c r="P500">
        <v>1.0631701759049409E-2</v>
      </c>
      <c r="Q500">
        <v>8137.4532463589558</v>
      </c>
      <c r="R500">
        <v>116.40800000000002</v>
      </c>
      <c r="S500">
        <v>56842.525274036154</v>
      </c>
      <c r="T500">
        <v>12.380162875403753</v>
      </c>
      <c r="U500">
        <v>17.401207639079789</v>
      </c>
      <c r="V500">
        <v>14.297000000000001</v>
      </c>
      <c r="W500">
        <v>141.68285506399945</v>
      </c>
      <c r="X500">
        <v>0.11801562110286327</v>
      </c>
      <c r="Y500">
        <v>0.15265893344518372</v>
      </c>
      <c r="Z500">
        <v>0.27794198265810638</v>
      </c>
      <c r="AA500">
        <v>166.96344707053888</v>
      </c>
      <c r="AB500">
        <v>5.5656932025222368</v>
      </c>
      <c r="AC500">
        <v>1.2098969952792338</v>
      </c>
      <c r="AD500">
        <v>2.7255987428438964</v>
      </c>
      <c r="AE500">
        <v>1.2046566472904801</v>
      </c>
      <c r="AF500">
        <v>49.1</v>
      </c>
      <c r="AG500">
        <v>2.5824225578206218E-2</v>
      </c>
      <c r="AH500">
        <v>31.107500000000005</v>
      </c>
      <c r="AI500">
        <v>2.5935388537571424</v>
      </c>
      <c r="AJ500">
        <v>23568.728499999968</v>
      </c>
      <c r="AK500">
        <v>0.4697060591483545</v>
      </c>
      <c r="AL500">
        <v>19492301.473499998</v>
      </c>
      <c r="AM500">
        <v>2025.6397788499999</v>
      </c>
    </row>
    <row r="501" spans="1:39" ht="15" x14ac:dyDescent="0.25">
      <c r="A501" t="s">
        <v>681</v>
      </c>
      <c r="B501">
        <v>995154.9</v>
      </c>
      <c r="C501">
        <v>0.37655966650793465</v>
      </c>
      <c r="D501">
        <v>970061.8</v>
      </c>
      <c r="E501">
        <v>2.9603507329468886E-3</v>
      </c>
      <c r="F501">
        <v>0.64885073763590828</v>
      </c>
      <c r="G501">
        <v>27.157894736842106</v>
      </c>
      <c r="H501">
        <v>29.279500000000002</v>
      </c>
      <c r="I501">
        <v>0</v>
      </c>
      <c r="J501">
        <v>66.286499999999975</v>
      </c>
      <c r="K501">
        <v>9780.7882348059829</v>
      </c>
      <c r="L501">
        <v>1130.2897464499999</v>
      </c>
      <c r="M501">
        <v>1351.3275593361595</v>
      </c>
      <c r="N501">
        <v>0.40139207059512116</v>
      </c>
      <c r="O501">
        <v>0.13752681879864898</v>
      </c>
      <c r="P501">
        <v>8.5363125077476032E-4</v>
      </c>
      <c r="Q501">
        <v>8180.9362782705584</v>
      </c>
      <c r="R501">
        <v>72.338999999999999</v>
      </c>
      <c r="S501">
        <v>51088.752944677144</v>
      </c>
      <c r="T501">
        <v>12.335669555841246</v>
      </c>
      <c r="U501">
        <v>15.62490145633752</v>
      </c>
      <c r="V501">
        <v>9.6014999999999997</v>
      </c>
      <c r="W501">
        <v>117.72012148622611</v>
      </c>
      <c r="X501">
        <v>0.11520122793935274</v>
      </c>
      <c r="Y501">
        <v>0.16053061300620405</v>
      </c>
      <c r="Z501">
        <v>0.2812221970499354</v>
      </c>
      <c r="AA501">
        <v>188.11127913687181</v>
      </c>
      <c r="AB501">
        <v>6.0160797924938949</v>
      </c>
      <c r="AC501">
        <v>1.5449591043186148</v>
      </c>
      <c r="AD501">
        <v>2.654623002747857</v>
      </c>
      <c r="AE501">
        <v>1.3471586969179141</v>
      </c>
      <c r="AF501">
        <v>84.421052631578945</v>
      </c>
      <c r="AG501">
        <v>2.1915975887643258E-2</v>
      </c>
      <c r="AH501">
        <v>8.2642105263157895</v>
      </c>
      <c r="AI501">
        <v>2.7222787055167266</v>
      </c>
      <c r="AJ501">
        <v>5417.3024999999907</v>
      </c>
      <c r="AK501">
        <v>0.51903898649619074</v>
      </c>
      <c r="AL501">
        <v>11055124.653999999</v>
      </c>
      <c r="AM501">
        <v>1130.2897464499999</v>
      </c>
    </row>
    <row r="502" spans="1:39" ht="15" x14ac:dyDescent="0.25">
      <c r="A502" t="s">
        <v>682</v>
      </c>
      <c r="B502">
        <v>1238269.5</v>
      </c>
      <c r="C502">
        <v>0.35848752385598426</v>
      </c>
      <c r="D502">
        <v>1162865.8999999999</v>
      </c>
      <c r="E502">
        <v>3.5912461937577765E-3</v>
      </c>
      <c r="F502">
        <v>0.63362628905062035</v>
      </c>
      <c r="G502">
        <v>15.55</v>
      </c>
      <c r="H502">
        <v>31.302499999999998</v>
      </c>
      <c r="I502">
        <v>0.05</v>
      </c>
      <c r="J502">
        <v>16.528500000000008</v>
      </c>
      <c r="K502">
        <v>10818.362708568629</v>
      </c>
      <c r="L502">
        <v>1126.6359797999999</v>
      </c>
      <c r="M502">
        <v>1450.096064220015</v>
      </c>
      <c r="N502">
        <v>0.71278808683400796</v>
      </c>
      <c r="O502">
        <v>0.15953280063175912</v>
      </c>
      <c r="P502">
        <v>5.6423486502964952E-4</v>
      </c>
      <c r="Q502">
        <v>8405.2063657975195</v>
      </c>
      <c r="R502">
        <v>75.331500000000005</v>
      </c>
      <c r="S502">
        <v>50701.380723867165</v>
      </c>
      <c r="T502">
        <v>12.606943974300259</v>
      </c>
      <c r="U502">
        <v>14.955708830967126</v>
      </c>
      <c r="V502">
        <v>9.3364999999999991</v>
      </c>
      <c r="W502">
        <v>120.67005620950037</v>
      </c>
      <c r="X502">
        <v>0.1120327181854885</v>
      </c>
      <c r="Y502">
        <v>0.18778024946029012</v>
      </c>
      <c r="Z502">
        <v>0.30465236804339846</v>
      </c>
      <c r="AA502">
        <v>179.02219848846335</v>
      </c>
      <c r="AB502">
        <v>6.5596633693261808</v>
      </c>
      <c r="AC502">
        <v>1.5353067027413221</v>
      </c>
      <c r="AD502">
        <v>3.1310338046192512</v>
      </c>
      <c r="AE502">
        <v>1.3825663903183258</v>
      </c>
      <c r="AF502">
        <v>88.6</v>
      </c>
      <c r="AG502">
        <v>1.2423136484610516E-2</v>
      </c>
      <c r="AH502">
        <v>11.232999999999999</v>
      </c>
      <c r="AI502">
        <v>2.3994603297732491</v>
      </c>
      <c r="AJ502">
        <v>-14762.368499999982</v>
      </c>
      <c r="AK502">
        <v>0.5961259506053318</v>
      </c>
      <c r="AL502">
        <v>12188356.670000002</v>
      </c>
      <c r="AM502">
        <v>1126.6359797999999</v>
      </c>
    </row>
    <row r="503" spans="1:39" ht="15" x14ac:dyDescent="0.25">
      <c r="A503" t="s">
        <v>683</v>
      </c>
      <c r="B503">
        <v>1180673.894736842</v>
      </c>
      <c r="C503">
        <v>0.31073881606183656</v>
      </c>
      <c r="D503">
        <v>1141735.5263157894</v>
      </c>
      <c r="E503">
        <v>1.2169743539329852E-2</v>
      </c>
      <c r="F503">
        <v>0.6186260255701469</v>
      </c>
      <c r="G503">
        <v>14.944444444444445</v>
      </c>
      <c r="H503">
        <v>31.851999999999997</v>
      </c>
      <c r="I503">
        <v>0.05</v>
      </c>
      <c r="J503">
        <v>2.3409999999999798</v>
      </c>
      <c r="K503">
        <v>11233.861245251388</v>
      </c>
      <c r="L503">
        <v>1047.21669675</v>
      </c>
      <c r="M503">
        <v>1392.012468490974</v>
      </c>
      <c r="N503">
        <v>0.86294714236755221</v>
      </c>
      <c r="O503">
        <v>0.16302800793746036</v>
      </c>
      <c r="P503">
        <v>1.901445523337909E-4</v>
      </c>
      <c r="Q503">
        <v>8451.2799499225748</v>
      </c>
      <c r="R503">
        <v>71.380500000000012</v>
      </c>
      <c r="S503">
        <v>50077.368286857069</v>
      </c>
      <c r="T503">
        <v>12.357716743368288</v>
      </c>
      <c r="U503">
        <v>14.670907275096139</v>
      </c>
      <c r="V503">
        <v>9.331999999999999</v>
      </c>
      <c r="W503">
        <v>112.21782005465064</v>
      </c>
      <c r="X503">
        <v>0.10741962037120871</v>
      </c>
      <c r="Y503">
        <v>0.19960603418402337</v>
      </c>
      <c r="Z503">
        <v>0.31136200977121975</v>
      </c>
      <c r="AA503">
        <v>187.40552992429167</v>
      </c>
      <c r="AB503">
        <v>6.2065176694307675</v>
      </c>
      <c r="AC503">
        <v>1.5139262522789321</v>
      </c>
      <c r="AD503">
        <v>2.8774740362244478</v>
      </c>
      <c r="AE503">
        <v>1.4336791181732269</v>
      </c>
      <c r="AF503">
        <v>82.45</v>
      </c>
      <c r="AG503">
        <v>1.0785525370757828E-2</v>
      </c>
      <c r="AH503">
        <v>12.877500000000001</v>
      </c>
      <c r="AI503">
        <v>2.4204978872159582</v>
      </c>
      <c r="AJ503">
        <v>-35892.795500000124</v>
      </c>
      <c r="AK503">
        <v>0.67947069385336889</v>
      </c>
      <c r="AL503">
        <v>11764287.065000001</v>
      </c>
      <c r="AM503">
        <v>1047.21669675</v>
      </c>
    </row>
    <row r="504" spans="1:39" ht="15" x14ac:dyDescent="0.25">
      <c r="A504" t="s">
        <v>684</v>
      </c>
      <c r="B504">
        <v>722239.31578947371</v>
      </c>
      <c r="C504">
        <v>0.31017091216171483</v>
      </c>
      <c r="D504">
        <v>693177.73684210528</v>
      </c>
      <c r="E504">
        <v>3.1726081688719298E-3</v>
      </c>
      <c r="F504">
        <v>0.67354779109903884</v>
      </c>
      <c r="G504">
        <v>33.722222222222221</v>
      </c>
      <c r="H504">
        <v>41.231999999999999</v>
      </c>
      <c r="I504">
        <v>0</v>
      </c>
      <c r="J504">
        <v>13.42349999999999</v>
      </c>
      <c r="K504">
        <v>10127.183473972636</v>
      </c>
      <c r="L504">
        <v>1129.9558151000001</v>
      </c>
      <c r="M504">
        <v>1372.8919057522057</v>
      </c>
      <c r="N504">
        <v>0.49637929497301808</v>
      </c>
      <c r="O504">
        <v>0.14403569371922426</v>
      </c>
      <c r="P504">
        <v>1.5269192183831614E-3</v>
      </c>
      <c r="Q504">
        <v>8335.1572028755218</v>
      </c>
      <c r="R504">
        <v>74.488</v>
      </c>
      <c r="S504">
        <v>49782.971717122215</v>
      </c>
      <c r="T504">
        <v>12.462410052625929</v>
      </c>
      <c r="U504">
        <v>15.169635580227689</v>
      </c>
      <c r="V504">
        <v>9.7874999999999996</v>
      </c>
      <c r="W504">
        <v>115.4488699974457</v>
      </c>
      <c r="X504">
        <v>0.11626618045108836</v>
      </c>
      <c r="Y504">
        <v>0.17972056984502505</v>
      </c>
      <c r="Z504">
        <v>0.30209071380817137</v>
      </c>
      <c r="AA504">
        <v>195.91575798068567</v>
      </c>
      <c r="AB504">
        <v>5.5433580175642225</v>
      </c>
      <c r="AC504">
        <v>1.3585163352059377</v>
      </c>
      <c r="AD504">
        <v>2.7695932217630488</v>
      </c>
      <c r="AE504">
        <v>1.4358793341909259</v>
      </c>
      <c r="AF504">
        <v>94.55</v>
      </c>
      <c r="AG504">
        <v>2.2232564199049166E-2</v>
      </c>
      <c r="AH504">
        <v>9.2794999999999987</v>
      </c>
      <c r="AI504">
        <v>2.3475221177770016</v>
      </c>
      <c r="AJ504">
        <v>6163.9309999999823</v>
      </c>
      <c r="AK504">
        <v>0.55647382395893585</v>
      </c>
      <c r="AL504">
        <v>11443269.856999999</v>
      </c>
      <c r="AM504">
        <v>1129.9558151000001</v>
      </c>
    </row>
    <row r="505" spans="1:39" ht="15" x14ac:dyDescent="0.25">
      <c r="A505" t="s">
        <v>685</v>
      </c>
      <c r="B505">
        <v>1061628</v>
      </c>
      <c r="C505">
        <v>0.22478926490912501</v>
      </c>
      <c r="D505">
        <v>1137101.7368421052</v>
      </c>
      <c r="E505">
        <v>3.818890931796179E-3</v>
      </c>
      <c r="F505">
        <v>0.70445667063028694</v>
      </c>
      <c r="G505">
        <v>45.1</v>
      </c>
      <c r="H505">
        <v>58.389499999999998</v>
      </c>
      <c r="I505">
        <v>0</v>
      </c>
      <c r="J505">
        <v>93.406000000000034</v>
      </c>
      <c r="K505">
        <v>9744.9385886687032</v>
      </c>
      <c r="L505">
        <v>2131.8884682000003</v>
      </c>
      <c r="M505">
        <v>2561.0070735336053</v>
      </c>
      <c r="N505">
        <v>0.43624164724022108</v>
      </c>
      <c r="O505">
        <v>0.141903966934737</v>
      </c>
      <c r="P505">
        <v>1.1173477813364342E-2</v>
      </c>
      <c r="Q505">
        <v>8112.0909095479674</v>
      </c>
      <c r="R505">
        <v>126.98299999999999</v>
      </c>
      <c r="S505">
        <v>55164.406426450783</v>
      </c>
      <c r="T505">
        <v>12.872589244229541</v>
      </c>
      <c r="U505">
        <v>16.788770687414853</v>
      </c>
      <c r="V505">
        <v>15.202500000000001</v>
      </c>
      <c r="W505">
        <v>140.23275567834241</v>
      </c>
      <c r="X505">
        <v>0.11229058683958765</v>
      </c>
      <c r="Y505">
        <v>0.17116345447105999</v>
      </c>
      <c r="Z505">
        <v>0.29093209613967513</v>
      </c>
      <c r="AA505">
        <v>170.74922324963299</v>
      </c>
      <c r="AB505">
        <v>5.2824563806270186</v>
      </c>
      <c r="AC505">
        <v>1.2591346946018922</v>
      </c>
      <c r="AD505">
        <v>2.7659939321731901</v>
      </c>
      <c r="AE505">
        <v>1.1963191995050526</v>
      </c>
      <c r="AF505">
        <v>61.45</v>
      </c>
      <c r="AG505">
        <v>2.7350306838246918E-2</v>
      </c>
      <c r="AH505">
        <v>27.462499999999999</v>
      </c>
      <c r="AI505">
        <v>3.0518784328000139</v>
      </c>
      <c r="AJ505">
        <v>24015.282999999938</v>
      </c>
      <c r="AK505">
        <v>0.52145369126637642</v>
      </c>
      <c r="AL505">
        <v>20775122.2005</v>
      </c>
      <c r="AM505">
        <v>2131.8884682000003</v>
      </c>
    </row>
    <row r="506" spans="1:39" ht="15" x14ac:dyDescent="0.25">
      <c r="A506" t="s">
        <v>686</v>
      </c>
      <c r="B506">
        <v>936099.85</v>
      </c>
      <c r="C506">
        <v>0.32925565071261187</v>
      </c>
      <c r="D506">
        <v>872935.35</v>
      </c>
      <c r="E506">
        <v>2.1900546954830924E-3</v>
      </c>
      <c r="F506">
        <v>0.64039867420196628</v>
      </c>
      <c r="G506">
        <v>50.95</v>
      </c>
      <c r="H506">
        <v>42.734999999999999</v>
      </c>
      <c r="I506">
        <v>0</v>
      </c>
      <c r="J506">
        <v>28.916499999999985</v>
      </c>
      <c r="K506">
        <v>9915.8621657816911</v>
      </c>
      <c r="L506">
        <v>1463.7423716000001</v>
      </c>
      <c r="M506">
        <v>1775.1211033485822</v>
      </c>
      <c r="N506">
        <v>0.46628171459158441</v>
      </c>
      <c r="O506">
        <v>0.14215574013379884</v>
      </c>
      <c r="P506">
        <v>4.9225553552322944E-3</v>
      </c>
      <c r="Q506">
        <v>8176.494311075644</v>
      </c>
      <c r="R506">
        <v>93.553000000000011</v>
      </c>
      <c r="S506">
        <v>50662.243060083587</v>
      </c>
      <c r="T506">
        <v>13.299413166867977</v>
      </c>
      <c r="U506">
        <v>15.646129697604565</v>
      </c>
      <c r="V506">
        <v>10.741</v>
      </c>
      <c r="W506">
        <v>136.27617275858859</v>
      </c>
      <c r="X506">
        <v>0.11735938341031454</v>
      </c>
      <c r="Y506">
        <v>0.17726330012138103</v>
      </c>
      <c r="Z506">
        <v>0.30229618309529926</v>
      </c>
      <c r="AA506">
        <v>168.9322894504368</v>
      </c>
      <c r="AB506">
        <v>6.1624193650468202</v>
      </c>
      <c r="AC506">
        <v>1.3891669057745206</v>
      </c>
      <c r="AD506">
        <v>3.0166827157071316</v>
      </c>
      <c r="AE506">
        <v>1.3053113718240998</v>
      </c>
      <c r="AF506">
        <v>114.75</v>
      </c>
      <c r="AG506">
        <v>2.0236038106795584E-2</v>
      </c>
      <c r="AH506">
        <v>8.4435000000000002</v>
      </c>
      <c r="AI506">
        <v>3.0456561921346057</v>
      </c>
      <c r="AJ506">
        <v>-7810.5100000000093</v>
      </c>
      <c r="AK506">
        <v>0.52927916029819289</v>
      </c>
      <c r="AL506">
        <v>14514267.603</v>
      </c>
      <c r="AM506">
        <v>1463.7423716000001</v>
      </c>
    </row>
    <row r="507" spans="1:39" ht="15" x14ac:dyDescent="0.25">
      <c r="A507" t="s">
        <v>687</v>
      </c>
      <c r="B507">
        <v>678086.25</v>
      </c>
      <c r="C507">
        <v>0.38972796961827127</v>
      </c>
      <c r="D507">
        <v>647029.69999999995</v>
      </c>
      <c r="E507">
        <v>2.7804792188476962E-3</v>
      </c>
      <c r="F507">
        <v>0.66436283526884177</v>
      </c>
      <c r="G507">
        <v>30.894736842105264</v>
      </c>
      <c r="H507">
        <v>31.362000000000002</v>
      </c>
      <c r="I507">
        <v>0</v>
      </c>
      <c r="J507">
        <v>24.371500000000012</v>
      </c>
      <c r="K507">
        <v>10336.00947212404</v>
      </c>
      <c r="L507">
        <v>936.35420754999996</v>
      </c>
      <c r="M507">
        <v>1112.9561380587656</v>
      </c>
      <c r="N507">
        <v>0.41319973294330509</v>
      </c>
      <c r="O507">
        <v>0.1373948313177524</v>
      </c>
      <c r="P507">
        <v>2.5806192576658753E-3</v>
      </c>
      <c r="Q507">
        <v>8695.9095938684532</v>
      </c>
      <c r="R507">
        <v>63.355499999999992</v>
      </c>
      <c r="S507">
        <v>51128.119567361951</v>
      </c>
      <c r="T507">
        <v>13.576563992076458</v>
      </c>
      <c r="U507">
        <v>14.779367340641306</v>
      </c>
      <c r="V507">
        <v>8.7810000000000006</v>
      </c>
      <c r="W507">
        <v>106.63411998064004</v>
      </c>
      <c r="X507">
        <v>0.1215315961204976</v>
      </c>
      <c r="Y507">
        <v>0.15516434569796408</v>
      </c>
      <c r="Z507">
        <v>0.28461820716348379</v>
      </c>
      <c r="AA507">
        <v>179.31419397294081</v>
      </c>
      <c r="AB507">
        <v>5.3096963340432728</v>
      </c>
      <c r="AC507">
        <v>1.3137216053926826</v>
      </c>
      <c r="AD507">
        <v>2.5085338704336344</v>
      </c>
      <c r="AE507">
        <v>1.4271201729383547</v>
      </c>
      <c r="AF507">
        <v>96</v>
      </c>
      <c r="AG507">
        <v>3.7635759192086247E-2</v>
      </c>
      <c r="AH507">
        <v>5.8680000000000003</v>
      </c>
      <c r="AI507">
        <v>2.832604057162893</v>
      </c>
      <c r="AJ507">
        <v>-10955.586499999918</v>
      </c>
      <c r="AK507">
        <v>0.54942557025565908</v>
      </c>
      <c r="AL507">
        <v>9678165.9584999997</v>
      </c>
      <c r="AM507">
        <v>936.35420754999996</v>
      </c>
    </row>
    <row r="508" spans="1:39" ht="15" x14ac:dyDescent="0.25">
      <c r="A508" t="s">
        <v>688</v>
      </c>
      <c r="B508">
        <v>776952.8</v>
      </c>
      <c r="C508">
        <v>0.362908968106185</v>
      </c>
      <c r="D508">
        <v>664936.85</v>
      </c>
      <c r="E508">
        <v>2.9701891225492791E-3</v>
      </c>
      <c r="F508">
        <v>0.69211727215664665</v>
      </c>
      <c r="G508">
        <v>39.789473684210527</v>
      </c>
      <c r="H508">
        <v>32.592499999999994</v>
      </c>
      <c r="I508">
        <v>0</v>
      </c>
      <c r="J508">
        <v>79.831999999999994</v>
      </c>
      <c r="K508">
        <v>9763.5901326185012</v>
      </c>
      <c r="L508">
        <v>1210.5343367</v>
      </c>
      <c r="M508">
        <v>1387.9579860000208</v>
      </c>
      <c r="N508">
        <v>0.29228609624948282</v>
      </c>
      <c r="O508">
        <v>0.11691597425961722</v>
      </c>
      <c r="P508">
        <v>5.2825463980083406E-3</v>
      </c>
      <c r="Q508">
        <v>8515.503512510375</v>
      </c>
      <c r="R508">
        <v>74.379000000000005</v>
      </c>
      <c r="S508">
        <v>54104.79995361594</v>
      </c>
      <c r="T508">
        <v>12.160018284730906</v>
      </c>
      <c r="U508">
        <v>16.27521661624921</v>
      </c>
      <c r="V508">
        <v>11.707000000000001</v>
      </c>
      <c r="W508">
        <v>103.40260841376953</v>
      </c>
      <c r="X508">
        <v>0.11821801040383509</v>
      </c>
      <c r="Y508">
        <v>0.14281334865538808</v>
      </c>
      <c r="Z508">
        <v>0.26860211830167346</v>
      </c>
      <c r="AA508">
        <v>168.82585962586188</v>
      </c>
      <c r="AB508">
        <v>5.1586039208394601</v>
      </c>
      <c r="AC508">
        <v>1.2319451141192792</v>
      </c>
      <c r="AD508">
        <v>2.4438973134445212</v>
      </c>
      <c r="AE508">
        <v>1.1571584827295751</v>
      </c>
      <c r="AF508">
        <v>61.2</v>
      </c>
      <c r="AG508">
        <v>3.4775877366929622E-2</v>
      </c>
      <c r="AH508">
        <v>13.436500000000001</v>
      </c>
      <c r="AI508">
        <v>2.8519182917701307</v>
      </c>
      <c r="AJ508">
        <v>-1414.9375000001164</v>
      </c>
      <c r="AK508">
        <v>0.48789909811329935</v>
      </c>
      <c r="AL508">
        <v>11819161.105</v>
      </c>
      <c r="AM508">
        <v>1210.5343367</v>
      </c>
    </row>
    <row r="509" spans="1:39" ht="15" x14ac:dyDescent="0.25">
      <c r="A509" t="s">
        <v>689</v>
      </c>
      <c r="B509">
        <v>742424.5</v>
      </c>
      <c r="C509">
        <v>0.34601851043914483</v>
      </c>
      <c r="D509">
        <v>716792.2</v>
      </c>
      <c r="E509">
        <v>2.2506805560716073E-3</v>
      </c>
      <c r="F509">
        <v>0.66927253132142228</v>
      </c>
      <c r="G509">
        <v>34.315789473684212</v>
      </c>
      <c r="H509">
        <v>30.128500000000003</v>
      </c>
      <c r="I509">
        <v>0</v>
      </c>
      <c r="J509">
        <v>54.851500000000016</v>
      </c>
      <c r="K509">
        <v>9985.7449765267665</v>
      </c>
      <c r="L509">
        <v>1106.6178199999999</v>
      </c>
      <c r="M509">
        <v>1316.2106716553585</v>
      </c>
      <c r="N509">
        <v>0.44741669680504514</v>
      </c>
      <c r="O509">
        <v>0.13641455859620982</v>
      </c>
      <c r="P509">
        <v>6.19370109185482E-4</v>
      </c>
      <c r="Q509">
        <v>8395.6190106726954</v>
      </c>
      <c r="R509">
        <v>72.52600000000001</v>
      </c>
      <c r="S509">
        <v>49479.407626230619</v>
      </c>
      <c r="T509">
        <v>12.658219121418529</v>
      </c>
      <c r="U509">
        <v>15.258222154813451</v>
      </c>
      <c r="V509">
        <v>9.6935000000000002</v>
      </c>
      <c r="W509">
        <v>114.1608108526332</v>
      </c>
      <c r="X509">
        <v>0.11209220056448792</v>
      </c>
      <c r="Y509">
        <v>0.18243311324747163</v>
      </c>
      <c r="Z509">
        <v>0.30240162116019781</v>
      </c>
      <c r="AA509">
        <v>182.22040740316291</v>
      </c>
      <c r="AB509">
        <v>6.1984163321941388</v>
      </c>
      <c r="AC509">
        <v>1.3204682433553261</v>
      </c>
      <c r="AD509">
        <v>2.7551811557099279</v>
      </c>
      <c r="AE509">
        <v>1.5165614682220423</v>
      </c>
      <c r="AF509">
        <v>102</v>
      </c>
      <c r="AG509">
        <v>9.3599747557867267E-3</v>
      </c>
      <c r="AH509">
        <v>7.583499999999999</v>
      </c>
      <c r="AI509">
        <v>2.8555722842832174</v>
      </c>
      <c r="AJ509">
        <v>-11676.371500000008</v>
      </c>
      <c r="AK509">
        <v>0.50651156351541693</v>
      </c>
      <c r="AL509">
        <v>11050403.337000001</v>
      </c>
      <c r="AM509">
        <v>1106.6178199999999</v>
      </c>
    </row>
    <row r="510" spans="1:39" ht="15" x14ac:dyDescent="0.25">
      <c r="A510" t="s">
        <v>690</v>
      </c>
      <c r="B510">
        <v>572250.89473684214</v>
      </c>
      <c r="C510">
        <v>0.29256168116420711</v>
      </c>
      <c r="D510">
        <v>623626</v>
      </c>
      <c r="E510">
        <v>4.9228977363777494E-3</v>
      </c>
      <c r="F510">
        <v>0.62885507587203271</v>
      </c>
      <c r="G510">
        <v>23.789473684210527</v>
      </c>
      <c r="H510">
        <v>28.076999999999998</v>
      </c>
      <c r="I510">
        <v>0</v>
      </c>
      <c r="J510">
        <v>13.108000000000018</v>
      </c>
      <c r="K510">
        <v>10164.565793570517</v>
      </c>
      <c r="L510">
        <v>906.4305392</v>
      </c>
      <c r="M510">
        <v>1108.4529048629947</v>
      </c>
      <c r="N510">
        <v>0.52327401343805025</v>
      </c>
      <c r="O510">
        <v>0.14465140044345934</v>
      </c>
      <c r="P510">
        <v>5.867566537082978E-4</v>
      </c>
      <c r="Q510">
        <v>8312.0111035649188</v>
      </c>
      <c r="R510">
        <v>59.467000000000006</v>
      </c>
      <c r="S510">
        <v>49563.687675517518</v>
      </c>
      <c r="T510">
        <v>12.914725814317185</v>
      </c>
      <c r="U510">
        <v>15.242580577463132</v>
      </c>
      <c r="V510">
        <v>7.9935</v>
      </c>
      <c r="W510">
        <v>113.3959516106837</v>
      </c>
      <c r="X510">
        <v>0.11412032238998585</v>
      </c>
      <c r="Y510">
        <v>0.17520226374835246</v>
      </c>
      <c r="Z510">
        <v>0.29855786733055689</v>
      </c>
      <c r="AA510">
        <v>200.40945460677833</v>
      </c>
      <c r="AB510">
        <v>5.822653667827737</v>
      </c>
      <c r="AC510">
        <v>1.3297437922240924</v>
      </c>
      <c r="AD510">
        <v>2.5937288382379453</v>
      </c>
      <c r="AE510">
        <v>1.3867597203159754</v>
      </c>
      <c r="AF510">
        <v>78.25</v>
      </c>
      <c r="AG510">
        <v>2.2463237772248585E-2</v>
      </c>
      <c r="AH510">
        <v>9.0250000000000004</v>
      </c>
      <c r="AI510">
        <v>2.9333712042510487</v>
      </c>
      <c r="AJ510">
        <v>-17092.070500000031</v>
      </c>
      <c r="AK510">
        <v>0.53839082840214281</v>
      </c>
      <c r="AL510">
        <v>9213472.8530000001</v>
      </c>
      <c r="AM510">
        <v>906.4305392</v>
      </c>
    </row>
    <row r="511" spans="1:39" ht="15" x14ac:dyDescent="0.25">
      <c r="A511" t="s">
        <v>691</v>
      </c>
      <c r="B511">
        <v>771696.95</v>
      </c>
      <c r="C511">
        <v>0.38565900867425124</v>
      </c>
      <c r="D511">
        <v>747473.25</v>
      </c>
      <c r="E511">
        <v>6.4457646987995248E-3</v>
      </c>
      <c r="F511">
        <v>0.61606142039859391</v>
      </c>
      <c r="G511">
        <v>20.444444444444443</v>
      </c>
      <c r="H511">
        <v>21.419500000000003</v>
      </c>
      <c r="I511">
        <v>0</v>
      </c>
      <c r="J511">
        <v>16.745000000000033</v>
      </c>
      <c r="K511">
        <v>10136.325829078425</v>
      </c>
      <c r="L511">
        <v>832.79572380000013</v>
      </c>
      <c r="M511">
        <v>1004.6283579352854</v>
      </c>
      <c r="N511">
        <v>0.48008859432618534</v>
      </c>
      <c r="O511">
        <v>0.13977435158871551</v>
      </c>
      <c r="P511">
        <v>9.3932476794016898E-4</v>
      </c>
      <c r="Q511">
        <v>8402.5985717235471</v>
      </c>
      <c r="R511">
        <v>54.562000000000012</v>
      </c>
      <c r="S511">
        <v>48553.973502620865</v>
      </c>
      <c r="T511">
        <v>13.025548916828562</v>
      </c>
      <c r="U511">
        <v>15.26329173783952</v>
      </c>
      <c r="V511">
        <v>7.3155000000000001</v>
      </c>
      <c r="W511">
        <v>113.83989116259997</v>
      </c>
      <c r="X511">
        <v>0.11415838282711864</v>
      </c>
      <c r="Y511">
        <v>0.17001361490396216</v>
      </c>
      <c r="Z511">
        <v>0.29116049406231781</v>
      </c>
      <c r="AA511">
        <v>189.96951530696612</v>
      </c>
      <c r="AB511">
        <v>6.0036617273197326</v>
      </c>
      <c r="AC511">
        <v>1.4323201424979362</v>
      </c>
      <c r="AD511">
        <v>2.5667625649628518</v>
      </c>
      <c r="AE511">
        <v>1.3707256472649918</v>
      </c>
      <c r="AF511">
        <v>82.1</v>
      </c>
      <c r="AG511">
        <v>6.3435439040785926E-2</v>
      </c>
      <c r="AH511">
        <v>7.7680000000000007</v>
      </c>
      <c r="AI511">
        <v>2.7511352145083037</v>
      </c>
      <c r="AJ511">
        <v>-10631.844000000041</v>
      </c>
      <c r="AK511">
        <v>0.54413170313586057</v>
      </c>
      <c r="AL511">
        <v>8441488.8055000007</v>
      </c>
      <c r="AM511">
        <v>832.79572380000013</v>
      </c>
    </row>
    <row r="512" spans="1:39" ht="15" x14ac:dyDescent="0.25">
      <c r="A512" t="s">
        <v>692</v>
      </c>
      <c r="B512">
        <v>739769.1</v>
      </c>
      <c r="C512">
        <v>0.34170699804773519</v>
      </c>
      <c r="D512">
        <v>676624</v>
      </c>
      <c r="E512">
        <v>4.0450172538685231E-3</v>
      </c>
      <c r="F512">
        <v>0.67748577724963799</v>
      </c>
      <c r="G512">
        <v>37.578947368421055</v>
      </c>
      <c r="H512">
        <v>34.532499999999999</v>
      </c>
      <c r="I512">
        <v>0</v>
      </c>
      <c r="J512">
        <v>66.713000000000008</v>
      </c>
      <c r="K512">
        <v>9540.3174086847594</v>
      </c>
      <c r="L512">
        <v>1291.6091956</v>
      </c>
      <c r="M512">
        <v>1541.9925971512455</v>
      </c>
      <c r="N512">
        <v>0.42094768146755973</v>
      </c>
      <c r="O512">
        <v>0.13557575019327311</v>
      </c>
      <c r="P512">
        <v>6.5557070426914828E-4</v>
      </c>
      <c r="Q512">
        <v>7991.193807781533</v>
      </c>
      <c r="R512">
        <v>79.075500000000005</v>
      </c>
      <c r="S512">
        <v>51308.120871825035</v>
      </c>
      <c r="T512">
        <v>12.223128529063997</v>
      </c>
      <c r="U512">
        <v>16.333873267952782</v>
      </c>
      <c r="V512">
        <v>10.854000000000001</v>
      </c>
      <c r="W512">
        <v>118.99845177814632</v>
      </c>
      <c r="X512">
        <v>0.11542542247908973</v>
      </c>
      <c r="Y512">
        <v>0.16063441062026143</v>
      </c>
      <c r="Z512">
        <v>0.28315426677116284</v>
      </c>
      <c r="AA512">
        <v>181.19157156610754</v>
      </c>
      <c r="AB512">
        <v>6.194215835493682</v>
      </c>
      <c r="AC512">
        <v>1.522869092551469</v>
      </c>
      <c r="AD512">
        <v>2.7968059643966741</v>
      </c>
      <c r="AE512">
        <v>1.2767156938399393</v>
      </c>
      <c r="AF512">
        <v>87.6</v>
      </c>
      <c r="AG512">
        <v>1.670331389695328E-2</v>
      </c>
      <c r="AH512">
        <v>10.0245</v>
      </c>
      <c r="AI512">
        <v>2.890171568495806</v>
      </c>
      <c r="AJ512">
        <v>-4664.0074999999488</v>
      </c>
      <c r="AK512">
        <v>0.50162683537752084</v>
      </c>
      <c r="AL512">
        <v>12322361.694</v>
      </c>
      <c r="AM512">
        <v>1291.6091956</v>
      </c>
    </row>
    <row r="513" spans="1:39" ht="15" x14ac:dyDescent="0.25">
      <c r="A513" t="s">
        <v>693</v>
      </c>
      <c r="B513">
        <v>1459918.6315789474</v>
      </c>
      <c r="C513">
        <v>0.36597972601816042</v>
      </c>
      <c r="D513">
        <v>1361732.7894736843</v>
      </c>
      <c r="E513">
        <v>1.0558111835378666E-2</v>
      </c>
      <c r="F513">
        <v>0.6314310521861628</v>
      </c>
      <c r="G513">
        <v>24.111111111111111</v>
      </c>
      <c r="H513">
        <v>37.974499999999999</v>
      </c>
      <c r="I513">
        <v>0</v>
      </c>
      <c r="J513">
        <v>39.462499999999977</v>
      </c>
      <c r="K513">
        <v>10070.703818463629</v>
      </c>
      <c r="L513">
        <v>1363.0458947499999</v>
      </c>
      <c r="M513">
        <v>1725.3228582531726</v>
      </c>
      <c r="N513">
        <v>0.67131259847844527</v>
      </c>
      <c r="O513">
        <v>0.15050101276129463</v>
      </c>
      <c r="P513">
        <v>7.2721359113282348E-5</v>
      </c>
      <c r="Q513">
        <v>7956.0943804442049</v>
      </c>
      <c r="R513">
        <v>86.188999999999993</v>
      </c>
      <c r="S513">
        <v>51818.786138602358</v>
      </c>
      <c r="T513">
        <v>12.614138695193121</v>
      </c>
      <c r="U513">
        <v>15.814615493276401</v>
      </c>
      <c r="V513">
        <v>10.352499999999999</v>
      </c>
      <c r="W513">
        <v>131.66345276503262</v>
      </c>
      <c r="X513">
        <v>0.11309814805652657</v>
      </c>
      <c r="Y513">
        <v>0.18805883588131547</v>
      </c>
      <c r="Z513">
        <v>0.30600249212718289</v>
      </c>
      <c r="AA513">
        <v>155.98330241036808</v>
      </c>
      <c r="AB513">
        <v>6.8921465399007751</v>
      </c>
      <c r="AC513">
        <v>1.6552890024288329</v>
      </c>
      <c r="AD513">
        <v>3.6135785495107529</v>
      </c>
      <c r="AE513">
        <v>1.4192461041239188</v>
      </c>
      <c r="AF513">
        <v>88.75</v>
      </c>
      <c r="AG513">
        <v>1.1919833464957572E-2</v>
      </c>
      <c r="AH513">
        <v>10.9025</v>
      </c>
      <c r="AI513">
        <v>2.5572839483828931</v>
      </c>
      <c r="AJ513">
        <v>-46781.782499999972</v>
      </c>
      <c r="AK513">
        <v>0.57540126591055374</v>
      </c>
      <c r="AL513">
        <v>13726831.497000003</v>
      </c>
      <c r="AM513">
        <v>1363.0458947499999</v>
      </c>
    </row>
    <row r="514" spans="1:39" ht="15" x14ac:dyDescent="0.25">
      <c r="A514" t="s">
        <v>694</v>
      </c>
      <c r="B514">
        <v>890636.31578947371</v>
      </c>
      <c r="C514">
        <v>0.34211184848744863</v>
      </c>
      <c r="D514">
        <v>902955.15789473685</v>
      </c>
      <c r="E514">
        <v>4.9928022012881174E-3</v>
      </c>
      <c r="F514">
        <v>0.6568504951464571</v>
      </c>
      <c r="G514">
        <v>31.05263157894737</v>
      </c>
      <c r="H514">
        <v>37.706999999999994</v>
      </c>
      <c r="I514">
        <v>0</v>
      </c>
      <c r="J514">
        <v>30.30800000000005</v>
      </c>
      <c r="K514">
        <v>10008.788716370289</v>
      </c>
      <c r="L514">
        <v>1123.1965038000001</v>
      </c>
      <c r="M514">
        <v>1364.7292530214104</v>
      </c>
      <c r="N514">
        <v>0.50003865200777697</v>
      </c>
      <c r="O514">
        <v>0.14197203767150829</v>
      </c>
      <c r="P514">
        <v>5.2903614638192219E-4</v>
      </c>
      <c r="Q514">
        <v>8237.4115368388248</v>
      </c>
      <c r="R514">
        <v>71.340999999999994</v>
      </c>
      <c r="S514">
        <v>51133.063368399642</v>
      </c>
      <c r="T514">
        <v>13.25394934189316</v>
      </c>
      <c r="U514">
        <v>15.744053262499824</v>
      </c>
      <c r="V514">
        <v>8.6305000000000014</v>
      </c>
      <c r="W514">
        <v>130.14269205723886</v>
      </c>
      <c r="X514">
        <v>0.11180596826364836</v>
      </c>
      <c r="Y514">
        <v>0.17736150553847846</v>
      </c>
      <c r="Z514">
        <v>0.29535938344660717</v>
      </c>
      <c r="AA514">
        <v>175.09073375376011</v>
      </c>
      <c r="AB514">
        <v>6.3941451546389665</v>
      </c>
      <c r="AC514">
        <v>1.6277852760049893</v>
      </c>
      <c r="AD514">
        <v>3.0987008781087084</v>
      </c>
      <c r="AE514">
        <v>1.3700034265970329</v>
      </c>
      <c r="AF514">
        <v>89.684210526315795</v>
      </c>
      <c r="AG514">
        <v>1.7512335550079867E-2</v>
      </c>
      <c r="AH514">
        <v>10.072105263157894</v>
      </c>
      <c r="AI514">
        <v>2.7475221450057923</v>
      </c>
      <c r="AJ514">
        <v>-16789.19849999994</v>
      </c>
      <c r="AK514">
        <v>0.52084979314611235</v>
      </c>
      <c r="AL514">
        <v>11241836.493499998</v>
      </c>
      <c r="AM514">
        <v>1123.1965038000001</v>
      </c>
    </row>
    <row r="515" spans="1:39" ht="15" x14ac:dyDescent="0.25">
      <c r="A515" t="s">
        <v>695</v>
      </c>
      <c r="B515">
        <v>1015376.8</v>
      </c>
      <c r="C515">
        <v>0.35095693294971642</v>
      </c>
      <c r="D515">
        <v>954024.55</v>
      </c>
      <c r="E515">
        <v>4.4725677746423722E-3</v>
      </c>
      <c r="F515">
        <v>0.65022844003113334</v>
      </c>
      <c r="G515">
        <v>26.2</v>
      </c>
      <c r="H515">
        <v>32.478499999999997</v>
      </c>
      <c r="I515">
        <v>0</v>
      </c>
      <c r="J515">
        <v>46.791500000000042</v>
      </c>
      <c r="K515">
        <v>9633.3493370184333</v>
      </c>
      <c r="L515">
        <v>1237.9823693999999</v>
      </c>
      <c r="M515">
        <v>1490.7040432717554</v>
      </c>
      <c r="N515">
        <v>0.46748431036258664</v>
      </c>
      <c r="O515">
        <v>0.13808308302714351</v>
      </c>
      <c r="P515">
        <v>1.2139939042333831E-3</v>
      </c>
      <c r="Q515">
        <v>8000.1907094350745</v>
      </c>
      <c r="R515">
        <v>76.901499999999999</v>
      </c>
      <c r="S515">
        <v>50967.305761266034</v>
      </c>
      <c r="T515">
        <v>12.861257582751964</v>
      </c>
      <c r="U515">
        <v>16.098286371527216</v>
      </c>
      <c r="V515">
        <v>9.629999999999999</v>
      </c>
      <c r="W515">
        <v>128.55476317757009</v>
      </c>
      <c r="X515">
        <v>0.11448071333579558</v>
      </c>
      <c r="Y515">
        <v>0.16965665568251123</v>
      </c>
      <c r="Z515">
        <v>0.28921528198829072</v>
      </c>
      <c r="AA515">
        <v>165.42529608014951</v>
      </c>
      <c r="AB515">
        <v>6.6265731302150064</v>
      </c>
      <c r="AC515">
        <v>1.6124896383480736</v>
      </c>
      <c r="AD515">
        <v>2.9611773585697989</v>
      </c>
      <c r="AE515">
        <v>1.3474875501850818</v>
      </c>
      <c r="AF515">
        <v>86.736842105263165</v>
      </c>
      <c r="AG515">
        <v>1.2511037069656561E-2</v>
      </c>
      <c r="AH515">
        <v>9.9405263157894748</v>
      </c>
      <c r="AI515">
        <v>2.8533037245570889</v>
      </c>
      <c r="AJ515">
        <v>-5402.1094999998459</v>
      </c>
      <c r="AK515">
        <v>0.51124359376967676</v>
      </c>
      <c r="AL515">
        <v>11925916.637500003</v>
      </c>
      <c r="AM515">
        <v>1237.9823693999999</v>
      </c>
    </row>
    <row r="516" spans="1:39" ht="15" x14ac:dyDescent="0.25">
      <c r="A516" t="s">
        <v>696</v>
      </c>
      <c r="B516">
        <v>837118.6</v>
      </c>
      <c r="C516">
        <v>0.30336562951734686</v>
      </c>
      <c r="D516">
        <v>796258.05</v>
      </c>
      <c r="E516">
        <v>6.5590330553983063E-3</v>
      </c>
      <c r="F516">
        <v>0.69420245049130913</v>
      </c>
      <c r="G516">
        <v>51.65</v>
      </c>
      <c r="H516">
        <v>53.753999999999998</v>
      </c>
      <c r="I516">
        <v>0</v>
      </c>
      <c r="J516">
        <v>34.266999999999996</v>
      </c>
      <c r="K516">
        <v>9705.5764333635962</v>
      </c>
      <c r="L516">
        <v>1642.3586892999999</v>
      </c>
      <c r="M516">
        <v>1922.5247794221875</v>
      </c>
      <c r="N516">
        <v>0.3551332203494435</v>
      </c>
      <c r="O516">
        <v>0.12541009189520413</v>
      </c>
      <c r="P516">
        <v>4.3806968884893757E-3</v>
      </c>
      <c r="Q516">
        <v>8291.2001762550808</v>
      </c>
      <c r="R516">
        <v>103.1155</v>
      </c>
      <c r="S516">
        <v>52732.708613157083</v>
      </c>
      <c r="T516">
        <v>11.648103340428934</v>
      </c>
      <c r="U516">
        <v>15.92736969029874</v>
      </c>
      <c r="V516">
        <v>13.4435</v>
      </c>
      <c r="W516">
        <v>122.16749278833636</v>
      </c>
      <c r="X516">
        <v>0.11469094730543231</v>
      </c>
      <c r="Y516">
        <v>0.15836111096811625</v>
      </c>
      <c r="Z516">
        <v>0.28083282053728892</v>
      </c>
      <c r="AA516">
        <v>162.50901933837383</v>
      </c>
      <c r="AB516">
        <v>5.4593071306989458</v>
      </c>
      <c r="AC516">
        <v>1.1747623343890421</v>
      </c>
      <c r="AD516">
        <v>2.9325519496017387</v>
      </c>
      <c r="AE516">
        <v>1.1608086621850624</v>
      </c>
      <c r="AF516">
        <v>73.349999999999994</v>
      </c>
      <c r="AG516">
        <v>2.7805381693899216E-2</v>
      </c>
      <c r="AH516">
        <v>16.796499999999998</v>
      </c>
      <c r="AI516">
        <v>3.6709818658499245</v>
      </c>
      <c r="AJ516">
        <v>-25123.448999999906</v>
      </c>
      <c r="AK516">
        <v>0.49371235593083285</v>
      </c>
      <c r="AL516">
        <v>15940037.790000001</v>
      </c>
      <c r="AM516">
        <v>1642.3586892999999</v>
      </c>
    </row>
    <row r="517" spans="1:39" ht="15" x14ac:dyDescent="0.25">
      <c r="A517" t="s">
        <v>697</v>
      </c>
      <c r="B517">
        <v>1002248.2</v>
      </c>
      <c r="C517">
        <v>0.46885628188594902</v>
      </c>
      <c r="D517">
        <v>949636.95</v>
      </c>
      <c r="E517">
        <v>2.2173708640145502E-3</v>
      </c>
      <c r="F517">
        <v>0.6544275011635452</v>
      </c>
      <c r="G517">
        <v>29.444444444444443</v>
      </c>
      <c r="H517">
        <v>22.9085</v>
      </c>
      <c r="I517">
        <v>0</v>
      </c>
      <c r="J517">
        <v>36.291499999999999</v>
      </c>
      <c r="K517">
        <v>10032.52734881222</v>
      </c>
      <c r="L517">
        <v>988.24811039999986</v>
      </c>
      <c r="M517">
        <v>1162.5567295646017</v>
      </c>
      <c r="N517">
        <v>0.33958561920666436</v>
      </c>
      <c r="O517">
        <v>0.13854148807285185</v>
      </c>
      <c r="P517">
        <v>2.0856440587230084E-3</v>
      </c>
      <c r="Q517">
        <v>8528.2945277975414</v>
      </c>
      <c r="R517">
        <v>64.700500000000005</v>
      </c>
      <c r="S517">
        <v>51381.398768170257</v>
      </c>
      <c r="T517">
        <v>12.274248267014938</v>
      </c>
      <c r="U517">
        <v>15.274195877929847</v>
      </c>
      <c r="V517">
        <v>9.9094999999999995</v>
      </c>
      <c r="W517">
        <v>99.72734349866289</v>
      </c>
      <c r="X517">
        <v>0.12020666232535424</v>
      </c>
      <c r="Y517">
        <v>0.16166558337763959</v>
      </c>
      <c r="Z517">
        <v>0.28804616432850311</v>
      </c>
      <c r="AA517">
        <v>171.25254095502291</v>
      </c>
      <c r="AB517">
        <v>5.7357314139683302</v>
      </c>
      <c r="AC517">
        <v>1.3400013383360909</v>
      </c>
      <c r="AD517">
        <v>2.3838215404159775</v>
      </c>
      <c r="AE517">
        <v>1.2929496745241829</v>
      </c>
      <c r="AF517">
        <v>94.8</v>
      </c>
      <c r="AG517">
        <v>2.6029111645364394E-2</v>
      </c>
      <c r="AH517">
        <v>5.819</v>
      </c>
      <c r="AI517">
        <v>2.6414720959898745</v>
      </c>
      <c r="AJ517">
        <v>-10017.788500000024</v>
      </c>
      <c r="AK517">
        <v>0.50923643480658887</v>
      </c>
      <c r="AL517">
        <v>9914626.1950000003</v>
      </c>
      <c r="AM517">
        <v>988.24811039999986</v>
      </c>
    </row>
    <row r="518" spans="1:39" ht="15" x14ac:dyDescent="0.25">
      <c r="A518" t="s">
        <v>698</v>
      </c>
      <c r="B518">
        <v>797581.7</v>
      </c>
      <c r="C518">
        <v>0.34879731439299722</v>
      </c>
      <c r="D518">
        <v>779743.1</v>
      </c>
      <c r="E518">
        <v>2.2832810564259202E-3</v>
      </c>
      <c r="F518">
        <v>0.67867392579674568</v>
      </c>
      <c r="G518">
        <v>29.631578947368421</v>
      </c>
      <c r="H518">
        <v>23.651499999999999</v>
      </c>
      <c r="I518">
        <v>0</v>
      </c>
      <c r="J518">
        <v>31.608499999999992</v>
      </c>
      <c r="K518">
        <v>10744.815310034233</v>
      </c>
      <c r="L518">
        <v>924.53604634999988</v>
      </c>
      <c r="M518">
        <v>1079.1236912572583</v>
      </c>
      <c r="N518">
        <v>0.33545366351523664</v>
      </c>
      <c r="O518">
        <v>0.130205860199017</v>
      </c>
      <c r="P518">
        <v>4.8456867827779753E-3</v>
      </c>
      <c r="Q518">
        <v>9205.5888921558126</v>
      </c>
      <c r="R518">
        <v>61.113500000000002</v>
      </c>
      <c r="S518">
        <v>53457.571395845443</v>
      </c>
      <c r="T518">
        <v>14.010815940831407</v>
      </c>
      <c r="U518">
        <v>15.128180293224903</v>
      </c>
      <c r="V518">
        <v>8.3165000000000013</v>
      </c>
      <c r="W518">
        <v>111.16888671316059</v>
      </c>
      <c r="X518">
        <v>0.12028409900507298</v>
      </c>
      <c r="Y518">
        <v>0.1555438196117821</v>
      </c>
      <c r="Z518">
        <v>0.28174845297015638</v>
      </c>
      <c r="AA518">
        <v>185.99626340031455</v>
      </c>
      <c r="AB518">
        <v>5.4355604303901623</v>
      </c>
      <c r="AC518">
        <v>1.2153007482833971</v>
      </c>
      <c r="AD518">
        <v>2.4937820746364352</v>
      </c>
      <c r="AE518">
        <v>1.2261452158541331</v>
      </c>
      <c r="AF518">
        <v>85.55</v>
      </c>
      <c r="AG518">
        <v>3.5706606961486025E-2</v>
      </c>
      <c r="AH518">
        <v>6.4640000000000004</v>
      </c>
      <c r="AI518">
        <v>2.6493682600331092</v>
      </c>
      <c r="AJ518">
        <v>-1223.1539999999804</v>
      </c>
      <c r="AK518">
        <v>0.52924142840023281</v>
      </c>
      <c r="AL518">
        <v>9933969.0655000005</v>
      </c>
      <c r="AM518">
        <v>924.53604634999988</v>
      </c>
    </row>
    <row r="519" spans="1:39" ht="15" x14ac:dyDescent="0.25">
      <c r="A519" t="s">
        <v>699</v>
      </c>
      <c r="B519">
        <v>621517.25</v>
      </c>
      <c r="C519">
        <v>0.51084487697691505</v>
      </c>
      <c r="D519">
        <v>595960.85</v>
      </c>
      <c r="E519">
        <v>1.2557442688883327E-3</v>
      </c>
      <c r="F519">
        <v>0.65010096633312542</v>
      </c>
      <c r="G519">
        <v>15.9</v>
      </c>
      <c r="H519">
        <v>9.3064999999999998</v>
      </c>
      <c r="I519">
        <v>0</v>
      </c>
      <c r="J519">
        <v>59.956999999999987</v>
      </c>
      <c r="K519">
        <v>10542.452827478397</v>
      </c>
      <c r="L519">
        <v>620.01834715000007</v>
      </c>
      <c r="M519">
        <v>721.20135503162533</v>
      </c>
      <c r="N519">
        <v>0.29749201753117827</v>
      </c>
      <c r="O519">
        <v>0.13617420772803979</v>
      </c>
      <c r="P519">
        <v>1.0392147312442638E-3</v>
      </c>
      <c r="Q519">
        <v>9063.3692399446027</v>
      </c>
      <c r="R519">
        <v>43.527499999999996</v>
      </c>
      <c r="S519">
        <v>49561.16669760496</v>
      </c>
      <c r="T519">
        <v>13.483430015507437</v>
      </c>
      <c r="U519">
        <v>14.244290325656195</v>
      </c>
      <c r="V519">
        <v>6.1230000000000002</v>
      </c>
      <c r="W519">
        <v>101.2605499183407</v>
      </c>
      <c r="X519">
        <v>0.11605778260904777</v>
      </c>
      <c r="Y519">
        <v>0.15564104499044695</v>
      </c>
      <c r="Z519">
        <v>0.27853662299563597</v>
      </c>
      <c r="AA519">
        <v>223.25839329801514</v>
      </c>
      <c r="AB519">
        <v>5.3132109680164525</v>
      </c>
      <c r="AC519">
        <v>1.3258911513368681</v>
      </c>
      <c r="AD519">
        <v>2.414968238958044</v>
      </c>
      <c r="AE519">
        <v>1.307728361556681</v>
      </c>
      <c r="AF519">
        <v>72.8</v>
      </c>
      <c r="AG519">
        <v>1.8419312900021089E-2</v>
      </c>
      <c r="AH519">
        <v>4.6210000000000004</v>
      </c>
      <c r="AI519">
        <v>2.58151632519612</v>
      </c>
      <c r="AJ519">
        <v>4458.5874999999651</v>
      </c>
      <c r="AK519">
        <v>0.58443387020377513</v>
      </c>
      <c r="AL519">
        <v>6536514.1770000001</v>
      </c>
      <c r="AM519">
        <v>620.01834715000007</v>
      </c>
    </row>
    <row r="520" spans="1:39" ht="15" x14ac:dyDescent="0.25">
      <c r="A520" t="s">
        <v>700</v>
      </c>
      <c r="B520">
        <v>896751.6</v>
      </c>
      <c r="C520">
        <v>0.52744460342471167</v>
      </c>
      <c r="D520">
        <v>855829.3</v>
      </c>
      <c r="E520">
        <v>5.3293241108140869E-3</v>
      </c>
      <c r="F520">
        <v>0.64019993792880947</v>
      </c>
      <c r="G520">
        <v>18.8</v>
      </c>
      <c r="H520">
        <v>14.3505</v>
      </c>
      <c r="I520">
        <v>0</v>
      </c>
      <c r="J520">
        <v>32.029000000000003</v>
      </c>
      <c r="K520">
        <v>10396.263050662606</v>
      </c>
      <c r="L520">
        <v>763.15239584999995</v>
      </c>
      <c r="M520">
        <v>898.60155361143586</v>
      </c>
      <c r="N520">
        <v>0.35566341588652961</v>
      </c>
      <c r="O520">
        <v>0.1398411610581855</v>
      </c>
      <c r="P520">
        <v>3.8840341275461379E-3</v>
      </c>
      <c r="Q520">
        <v>8829.2002424366037</v>
      </c>
      <c r="R520">
        <v>53.64</v>
      </c>
      <c r="S520">
        <v>51343.629730611479</v>
      </c>
      <c r="T520">
        <v>12.401193139448173</v>
      </c>
      <c r="U520">
        <v>14.227300444630872</v>
      </c>
      <c r="V520">
        <v>7.6724999999999994</v>
      </c>
      <c r="W520">
        <v>99.465936246334323</v>
      </c>
      <c r="X520">
        <v>0.12233892336111304</v>
      </c>
      <c r="Y520">
        <v>0.14685595478413851</v>
      </c>
      <c r="Z520">
        <v>0.2788018623354761</v>
      </c>
      <c r="AA520">
        <v>185.53712308312083</v>
      </c>
      <c r="AB520">
        <v>5.1706054461693398</v>
      </c>
      <c r="AC520">
        <v>1.2934771574321067</v>
      </c>
      <c r="AD520">
        <v>2.6785531109919907</v>
      </c>
      <c r="AE520">
        <v>1.2947061655885888</v>
      </c>
      <c r="AF520">
        <v>87.8</v>
      </c>
      <c r="AG520">
        <v>3.3034538715074474E-2</v>
      </c>
      <c r="AH520">
        <v>4.3079999999999998</v>
      </c>
      <c r="AI520">
        <v>2.4375814477058673</v>
      </c>
      <c r="AJ520">
        <v>5366.9844999999623</v>
      </c>
      <c r="AK520">
        <v>0.57022723134228592</v>
      </c>
      <c r="AL520">
        <v>7933933.0549999997</v>
      </c>
      <c r="AM520">
        <v>763.15239584999995</v>
      </c>
    </row>
    <row r="521" spans="1:39" ht="15" x14ac:dyDescent="0.25">
      <c r="A521" t="s">
        <v>701</v>
      </c>
      <c r="B521">
        <v>483176.94736842107</v>
      </c>
      <c r="C521">
        <v>0.38855197333258812</v>
      </c>
      <c r="D521">
        <v>459467.55</v>
      </c>
      <c r="E521">
        <v>1.872958660705166E-3</v>
      </c>
      <c r="F521">
        <v>0.68915690334997759</v>
      </c>
      <c r="G521">
        <v>50.666666666666664</v>
      </c>
      <c r="H521">
        <v>32.449473684210524</v>
      </c>
      <c r="I521">
        <v>0</v>
      </c>
      <c r="J521">
        <v>58.995000000000005</v>
      </c>
      <c r="K521">
        <v>9495.5804466460395</v>
      </c>
      <c r="L521">
        <v>1212.7688695499999</v>
      </c>
      <c r="M521">
        <v>1372.539885488603</v>
      </c>
      <c r="N521">
        <v>0.23009290678242908</v>
      </c>
      <c r="O521">
        <v>0.10597512483783394</v>
      </c>
      <c r="P521">
        <v>4.4840449705951142E-3</v>
      </c>
      <c r="Q521">
        <v>8390.2438725126776</v>
      </c>
      <c r="R521">
        <v>75.200500000000005</v>
      </c>
      <c r="S521">
        <v>52486.730849528925</v>
      </c>
      <c r="T521">
        <v>12.638878730859503</v>
      </c>
      <c r="U521">
        <v>16.127138377404407</v>
      </c>
      <c r="V521">
        <v>8.9384999999999994</v>
      </c>
      <c r="W521">
        <v>135.67923807685852</v>
      </c>
      <c r="X521">
        <v>0.11432636232861104</v>
      </c>
      <c r="Y521">
        <v>0.16349174733825025</v>
      </c>
      <c r="Z521">
        <v>0.28284245689566256</v>
      </c>
      <c r="AA521">
        <v>167.04365941976201</v>
      </c>
      <c r="AB521">
        <v>5.6909532525426947</v>
      </c>
      <c r="AC521">
        <v>1.1518910523391748</v>
      </c>
      <c r="AD521">
        <v>2.7077571305131398</v>
      </c>
      <c r="AE521">
        <v>1.1240611797058775</v>
      </c>
      <c r="AF521">
        <v>61</v>
      </c>
      <c r="AG521">
        <v>3.7470864646047687E-2</v>
      </c>
      <c r="AH521">
        <v>12.975</v>
      </c>
      <c r="AI521">
        <v>3.1860514919296912</v>
      </c>
      <c r="AJ521">
        <v>-8565.2480000000214</v>
      </c>
      <c r="AK521">
        <v>0.413316824304511</v>
      </c>
      <c r="AL521">
        <v>11515944.364</v>
      </c>
      <c r="AM521">
        <v>1212.7688695499999</v>
      </c>
    </row>
    <row r="522" spans="1:39" ht="15" x14ac:dyDescent="0.25">
      <c r="A522" t="s">
        <v>702</v>
      </c>
      <c r="B522">
        <v>887692.35</v>
      </c>
      <c r="C522">
        <v>0.38963327159547012</v>
      </c>
      <c r="D522">
        <v>839080.3</v>
      </c>
      <c r="E522">
        <v>2.2492864345448451E-3</v>
      </c>
      <c r="F522">
        <v>0.65825787702160143</v>
      </c>
      <c r="G522">
        <v>22.235294117647058</v>
      </c>
      <c r="H522">
        <v>17.638421052631578</v>
      </c>
      <c r="I522">
        <v>0</v>
      </c>
      <c r="J522">
        <v>56.834499999999991</v>
      </c>
      <c r="K522">
        <v>9883.2580876561933</v>
      </c>
      <c r="L522">
        <v>835.75336005000008</v>
      </c>
      <c r="M522">
        <v>963.86559280810275</v>
      </c>
      <c r="N522">
        <v>0.25491845876306624</v>
      </c>
      <c r="O522">
        <v>0.12129813841721808</v>
      </c>
      <c r="P522">
        <v>2.1062252144516515E-3</v>
      </c>
      <c r="Q522">
        <v>8569.624454521314</v>
      </c>
      <c r="R522">
        <v>55.000500000000002</v>
      </c>
      <c r="S522">
        <v>51922.92335396952</v>
      </c>
      <c r="T522">
        <v>13.625330678812011</v>
      </c>
      <c r="U522">
        <v>15.195377497477297</v>
      </c>
      <c r="V522">
        <v>6.7939999999999996</v>
      </c>
      <c r="W522">
        <v>123.01344716661762</v>
      </c>
      <c r="X522">
        <v>0.11798613698938551</v>
      </c>
      <c r="Y522">
        <v>0.15778504723932926</v>
      </c>
      <c r="Z522">
        <v>0.28403279801723352</v>
      </c>
      <c r="AA522">
        <v>183.62271375231904</v>
      </c>
      <c r="AB522">
        <v>5.4200624937688682</v>
      </c>
      <c r="AC522">
        <v>1.1995730738228618</v>
      </c>
      <c r="AD522">
        <v>2.3918839357683561</v>
      </c>
      <c r="AE522">
        <v>1.3168375551355562</v>
      </c>
      <c r="AF522">
        <v>75.599999999999994</v>
      </c>
      <c r="AG522">
        <v>2.2886662256660507E-2</v>
      </c>
      <c r="AH522">
        <v>5.5204999999999993</v>
      </c>
      <c r="AI522">
        <v>3.6870586662570566</v>
      </c>
      <c r="AJ522">
        <v>9219.2605000000331</v>
      </c>
      <c r="AK522">
        <v>0.49465351034735977</v>
      </c>
      <c r="AL522">
        <v>8259966.1550000012</v>
      </c>
      <c r="AM522">
        <v>835.75336005000008</v>
      </c>
    </row>
    <row r="523" spans="1:39" ht="15" x14ac:dyDescent="0.25">
      <c r="A523" t="s">
        <v>703</v>
      </c>
      <c r="B523">
        <v>852098.5</v>
      </c>
      <c r="C523">
        <v>0.42928862767194415</v>
      </c>
      <c r="D523">
        <v>802236.5</v>
      </c>
      <c r="E523">
        <v>1.372560140372104E-3</v>
      </c>
      <c r="F523">
        <v>0.63576063990155729</v>
      </c>
      <c r="G523">
        <v>22.8</v>
      </c>
      <c r="H523">
        <v>17.508500000000002</v>
      </c>
      <c r="I523">
        <v>0</v>
      </c>
      <c r="J523">
        <v>29.214499999999987</v>
      </c>
      <c r="K523">
        <v>10045.621284303759</v>
      </c>
      <c r="L523">
        <v>752.45883634999996</v>
      </c>
      <c r="M523">
        <v>878.05173828298325</v>
      </c>
      <c r="N523">
        <v>0.36465555741360256</v>
      </c>
      <c r="O523">
        <v>0.12845550471420147</v>
      </c>
      <c r="P523">
        <v>2.8090866873903249E-3</v>
      </c>
      <c r="Q523">
        <v>8608.7370167746012</v>
      </c>
      <c r="R523">
        <v>49.616499999999995</v>
      </c>
      <c r="S523">
        <v>49921.416041034739</v>
      </c>
      <c r="T523">
        <v>14.039684379188373</v>
      </c>
      <c r="U523">
        <v>15.165496081948545</v>
      </c>
      <c r="V523">
        <v>6.5455000000000014</v>
      </c>
      <c r="W523">
        <v>114.95819056603776</v>
      </c>
      <c r="X523">
        <v>0.11774258418846796</v>
      </c>
      <c r="Y523">
        <v>0.15920546824373188</v>
      </c>
      <c r="Z523">
        <v>0.2835954540164819</v>
      </c>
      <c r="AA523">
        <v>195.66871021701436</v>
      </c>
      <c r="AB523">
        <v>5.7165359551702695</v>
      </c>
      <c r="AC523">
        <v>1.4107399343827609</v>
      </c>
      <c r="AD523">
        <v>2.4477636719844407</v>
      </c>
      <c r="AE523">
        <v>1.4101551005885191</v>
      </c>
      <c r="AF523">
        <v>94.15789473684211</v>
      </c>
      <c r="AG523">
        <v>1.4900743968798581E-2</v>
      </c>
      <c r="AH523">
        <v>4.7126315789473683</v>
      </c>
      <c r="AI523">
        <v>2.6203383510821951</v>
      </c>
      <c r="AJ523">
        <v>7359.625</v>
      </c>
      <c r="AK523">
        <v>0.55845912055252855</v>
      </c>
      <c r="AL523">
        <v>7558916.5019999994</v>
      </c>
      <c r="AM523">
        <v>752.45883634999996</v>
      </c>
    </row>
    <row r="524" spans="1:39" ht="15" x14ac:dyDescent="0.25">
      <c r="A524" t="s">
        <v>704</v>
      </c>
      <c r="B524">
        <v>823271.95</v>
      </c>
      <c r="C524">
        <v>0.33550486365150384</v>
      </c>
      <c r="D524">
        <v>832629.8</v>
      </c>
      <c r="E524">
        <v>4.3043182912880272E-3</v>
      </c>
      <c r="F524">
        <v>0.68400202899796891</v>
      </c>
      <c r="G524">
        <v>18.631578947368421</v>
      </c>
      <c r="H524">
        <v>19.02</v>
      </c>
      <c r="I524">
        <v>0</v>
      </c>
      <c r="J524">
        <v>85.518500000000017</v>
      </c>
      <c r="K524">
        <v>10098.800064031593</v>
      </c>
      <c r="L524">
        <v>900.39769075000004</v>
      </c>
      <c r="M524">
        <v>1066.4425920887213</v>
      </c>
      <c r="N524">
        <v>0.39855809653518925</v>
      </c>
      <c r="O524">
        <v>0.12488551204116918</v>
      </c>
      <c r="P524">
        <v>1.0651173640851544E-2</v>
      </c>
      <c r="Q524">
        <v>8526.4188850434839</v>
      </c>
      <c r="R524">
        <v>57.188000000000009</v>
      </c>
      <c r="S524">
        <v>54290.054382038186</v>
      </c>
      <c r="T524">
        <v>12.263062180877107</v>
      </c>
      <c r="U524">
        <v>15.744521416206197</v>
      </c>
      <c r="V524">
        <v>8.7609999999999992</v>
      </c>
      <c r="W524">
        <v>102.77339239242096</v>
      </c>
      <c r="X524">
        <v>0.11890221450555707</v>
      </c>
      <c r="Y524">
        <v>0.14521998032493616</v>
      </c>
      <c r="Z524">
        <v>0.27294172320425031</v>
      </c>
      <c r="AA524">
        <v>211.10904876007424</v>
      </c>
      <c r="AB524">
        <v>4.6764361504844478</v>
      </c>
      <c r="AC524">
        <v>1.1810661209024944</v>
      </c>
      <c r="AD524">
        <v>2.1212198649951781</v>
      </c>
      <c r="AE524">
        <v>1.2018505769672938</v>
      </c>
      <c r="AF524">
        <v>60.10526315789474</v>
      </c>
      <c r="AG524">
        <v>3.594028774452801E-2</v>
      </c>
      <c r="AH524">
        <v>23.845789473684214</v>
      </c>
      <c r="AI524">
        <v>2.3988136356440521</v>
      </c>
      <c r="AJ524">
        <v>12792.036111111112</v>
      </c>
      <c r="AK524">
        <v>0.55110370128412045</v>
      </c>
      <c r="AL524">
        <v>9092936.2570000011</v>
      </c>
      <c r="AM524">
        <v>900.39769075000004</v>
      </c>
    </row>
    <row r="525" spans="1:39" ht="15" x14ac:dyDescent="0.25">
      <c r="A525" t="s">
        <v>705</v>
      </c>
      <c r="B525">
        <v>687741.65</v>
      </c>
      <c r="C525">
        <v>0.30336908799355156</v>
      </c>
      <c r="D525">
        <v>716035.85</v>
      </c>
      <c r="E525">
        <v>8.3595373235309045E-4</v>
      </c>
      <c r="F525">
        <v>0.67656283830942909</v>
      </c>
      <c r="G525">
        <v>32.6</v>
      </c>
      <c r="H525">
        <v>26.881999999999998</v>
      </c>
      <c r="I525">
        <v>0</v>
      </c>
      <c r="J525">
        <v>39.099499999999992</v>
      </c>
      <c r="K525">
        <v>10196.731441117892</v>
      </c>
      <c r="L525">
        <v>936.5143693</v>
      </c>
      <c r="M525">
        <v>1112.2735173411097</v>
      </c>
      <c r="N525">
        <v>0.40098345429626298</v>
      </c>
      <c r="O525">
        <v>0.1430245179261021</v>
      </c>
      <c r="P525">
        <v>1.0735112380085082E-3</v>
      </c>
      <c r="Q525">
        <v>8585.465144695534</v>
      </c>
      <c r="R525">
        <v>62.488500000000002</v>
      </c>
      <c r="S525">
        <v>50666.034889539682</v>
      </c>
      <c r="T525">
        <v>12.492698656552808</v>
      </c>
      <c r="U525">
        <v>14.986987514502669</v>
      </c>
      <c r="V525">
        <v>8.2794999999999987</v>
      </c>
      <c r="W525">
        <v>113.11243061779092</v>
      </c>
      <c r="X525">
        <v>0.11576028792106319</v>
      </c>
      <c r="Y525">
        <v>0.17255749205295809</v>
      </c>
      <c r="Z525">
        <v>0.29600019891023188</v>
      </c>
      <c r="AA525">
        <v>189.20131479930302</v>
      </c>
      <c r="AB525">
        <v>5.6647381352476653</v>
      </c>
      <c r="AC525">
        <v>1.3445423536067971</v>
      </c>
      <c r="AD525">
        <v>2.6086281712119348</v>
      </c>
      <c r="AE525">
        <v>1.5278374014379104</v>
      </c>
      <c r="AF525">
        <v>105.25</v>
      </c>
      <c r="AG525">
        <v>1.8581508759621179E-2</v>
      </c>
      <c r="AH525">
        <v>5.5469999999999997</v>
      </c>
      <c r="AI525">
        <v>3.0956448482553713</v>
      </c>
      <c r="AJ525">
        <v>-2778.1995000000461</v>
      </c>
      <c r="AK525">
        <v>0.52058019536607802</v>
      </c>
      <c r="AL525">
        <v>9549385.5144999996</v>
      </c>
      <c r="AM525">
        <v>936.5143693</v>
      </c>
    </row>
    <row r="526" spans="1:39" ht="15" x14ac:dyDescent="0.25">
      <c r="A526" t="s">
        <v>706</v>
      </c>
      <c r="B526">
        <v>671920.45</v>
      </c>
      <c r="C526">
        <v>0.3967622816173767</v>
      </c>
      <c r="D526">
        <v>649470.9</v>
      </c>
      <c r="E526">
        <v>3.5341604043390624E-3</v>
      </c>
      <c r="F526">
        <v>0.64463650671158157</v>
      </c>
      <c r="G526">
        <v>24.555555555555557</v>
      </c>
      <c r="H526">
        <v>18.115999999999996</v>
      </c>
      <c r="I526">
        <v>0</v>
      </c>
      <c r="J526">
        <v>11.922500000000014</v>
      </c>
      <c r="K526">
        <v>10834.838631378654</v>
      </c>
      <c r="L526">
        <v>675.81832259999999</v>
      </c>
      <c r="M526">
        <v>789.03729000277258</v>
      </c>
      <c r="N526">
        <v>0.38123319963979913</v>
      </c>
      <c r="O526">
        <v>0.12538984482395563</v>
      </c>
      <c r="P526">
        <v>3.0140472400385318E-3</v>
      </c>
      <c r="Q526">
        <v>9280.1475447051089</v>
      </c>
      <c r="R526">
        <v>47.028999999999996</v>
      </c>
      <c r="S526">
        <v>49653.754602054039</v>
      </c>
      <c r="T526">
        <v>13.689425673520592</v>
      </c>
      <c r="U526">
        <v>14.370246498968719</v>
      </c>
      <c r="V526">
        <v>6.1760000000000002</v>
      </c>
      <c r="W526">
        <v>109.42654187176164</v>
      </c>
      <c r="X526">
        <v>0.11933191964821478</v>
      </c>
      <c r="Y526">
        <v>0.15613451713828913</v>
      </c>
      <c r="Z526">
        <v>0.28083849305298442</v>
      </c>
      <c r="AA526">
        <v>207.2262549219023</v>
      </c>
      <c r="AB526">
        <v>5.3934002476306215</v>
      </c>
      <c r="AC526">
        <v>1.2111340954091938</v>
      </c>
      <c r="AD526">
        <v>2.3735118956238352</v>
      </c>
      <c r="AE526">
        <v>1.354140203860464</v>
      </c>
      <c r="AF526">
        <v>79.400000000000006</v>
      </c>
      <c r="AG526">
        <v>2.7019199698510306E-2</v>
      </c>
      <c r="AH526">
        <v>5.4120000000000008</v>
      </c>
      <c r="AI526">
        <v>2.5778377728956445</v>
      </c>
      <c r="AJ526">
        <v>-7922.836500000034</v>
      </c>
      <c r="AK526">
        <v>0.5710073392766315</v>
      </c>
      <c r="AL526">
        <v>7322382.4695000006</v>
      </c>
      <c r="AM526">
        <v>675.81832259999999</v>
      </c>
    </row>
    <row r="527" spans="1:39" ht="15" x14ac:dyDescent="0.25">
      <c r="A527" t="s">
        <v>707</v>
      </c>
      <c r="B527">
        <v>721550.31578947371</v>
      </c>
      <c r="C527">
        <v>0.40882482137230758</v>
      </c>
      <c r="D527">
        <v>680417.55</v>
      </c>
      <c r="E527">
        <v>2.8613820923137348E-3</v>
      </c>
      <c r="F527">
        <v>0.68433302106342686</v>
      </c>
      <c r="G527">
        <v>20.444444444444443</v>
      </c>
      <c r="H527">
        <v>11.161111111111108</v>
      </c>
      <c r="I527">
        <v>0</v>
      </c>
      <c r="J527">
        <v>77.193499999999986</v>
      </c>
      <c r="K527">
        <v>9811.505952950467</v>
      </c>
      <c r="L527">
        <v>794.40252009999995</v>
      </c>
      <c r="M527">
        <v>900.69247982007562</v>
      </c>
      <c r="N527">
        <v>0.17961494832876224</v>
      </c>
      <c r="O527">
        <v>0.11148162437708763</v>
      </c>
      <c r="P527">
        <v>2.1030636959581818E-3</v>
      </c>
      <c r="Q527">
        <v>8653.6584124217479</v>
      </c>
      <c r="R527">
        <v>49.069499999999998</v>
      </c>
      <c r="S527">
        <v>54742.247555609902</v>
      </c>
      <c r="T527">
        <v>15.114276689185749</v>
      </c>
      <c r="U527">
        <v>16.189333905990487</v>
      </c>
      <c r="V527">
        <v>6.3980000000000006</v>
      </c>
      <c r="W527">
        <v>124.16419507658644</v>
      </c>
      <c r="X527">
        <v>0.11428372163427802</v>
      </c>
      <c r="Y527">
        <v>0.15863354857656797</v>
      </c>
      <c r="Z527">
        <v>0.27902496804877114</v>
      </c>
      <c r="AA527">
        <v>200.09761547582985</v>
      </c>
      <c r="AB527">
        <v>5.2234087295358744</v>
      </c>
      <c r="AC527">
        <v>1.185192262990141</v>
      </c>
      <c r="AD527">
        <v>2.4002292932003129</v>
      </c>
      <c r="AE527">
        <v>1.2614166945668606</v>
      </c>
      <c r="AF527">
        <v>61.25</v>
      </c>
      <c r="AG527">
        <v>1.4794809777341229E-2</v>
      </c>
      <c r="AH527">
        <v>6.6510000000000007</v>
      </c>
      <c r="AI527">
        <v>6.8531485665495406</v>
      </c>
      <c r="AJ527">
        <v>10906.531999999948</v>
      </c>
      <c r="AK527">
        <v>0.55740284178162225</v>
      </c>
      <c r="AL527">
        <v>7794285.0549999997</v>
      </c>
      <c r="AM527">
        <v>794.40252009999995</v>
      </c>
    </row>
    <row r="528" spans="1:39" ht="15" x14ac:dyDescent="0.25">
      <c r="A528" t="s">
        <v>708</v>
      </c>
      <c r="B528">
        <v>1021502.1</v>
      </c>
      <c r="C528">
        <v>0.33532630463781332</v>
      </c>
      <c r="D528">
        <v>1135551.8500000001</v>
      </c>
      <c r="E528">
        <v>2.944097836622691E-3</v>
      </c>
      <c r="F528">
        <v>0.68833309244779106</v>
      </c>
      <c r="G528">
        <v>43.05</v>
      </c>
      <c r="H528">
        <v>78.515999999999991</v>
      </c>
      <c r="I528">
        <v>0.05</v>
      </c>
      <c r="J528">
        <v>-54.831499999999977</v>
      </c>
      <c r="K528">
        <v>10128.762597869969</v>
      </c>
      <c r="L528">
        <v>2089.0397945499999</v>
      </c>
      <c r="M528">
        <v>2564.7953056688011</v>
      </c>
      <c r="N528">
        <v>0.55948588356200701</v>
      </c>
      <c r="O528">
        <v>0.14331222582789074</v>
      </c>
      <c r="P528">
        <v>5.7808817627628779E-3</v>
      </c>
      <c r="Q528">
        <v>8249.9324954832737</v>
      </c>
      <c r="R528">
        <v>126.10499999999999</v>
      </c>
      <c r="S528">
        <v>54189.610479362433</v>
      </c>
      <c r="T528">
        <v>12.516553665596128</v>
      </c>
      <c r="U528">
        <v>16.565876012449934</v>
      </c>
      <c r="V528">
        <v>15.368</v>
      </c>
      <c r="W528">
        <v>135.93439579320665</v>
      </c>
      <c r="X528">
        <v>0.11074773251330836</v>
      </c>
      <c r="Y528">
        <v>0.1587474728906984</v>
      </c>
      <c r="Z528">
        <v>0.28699308156178699</v>
      </c>
      <c r="AA528">
        <v>170.95232026296975</v>
      </c>
      <c r="AB528">
        <v>5.200964717794438</v>
      </c>
      <c r="AC528">
        <v>1.280142266235297</v>
      </c>
      <c r="AD528">
        <v>2.9822934385659758</v>
      </c>
      <c r="AE528">
        <v>1.2785713755343655</v>
      </c>
      <c r="AF528">
        <v>79.5</v>
      </c>
      <c r="AG528">
        <v>2.1333892753888549E-2</v>
      </c>
      <c r="AH528">
        <v>21.264499999999998</v>
      </c>
      <c r="AI528">
        <v>2.7739065355393122</v>
      </c>
      <c r="AJ528">
        <v>17190.692000000039</v>
      </c>
      <c r="AK528">
        <v>0.57090609698627748</v>
      </c>
      <c r="AL528">
        <v>21159388.136500001</v>
      </c>
      <c r="AM528">
        <v>2089.0397945499999</v>
      </c>
    </row>
    <row r="529" spans="1:39" ht="15" x14ac:dyDescent="0.25">
      <c r="A529" t="s">
        <v>709</v>
      </c>
      <c r="B529">
        <v>900102.3</v>
      </c>
      <c r="C529">
        <v>0.27356459824227553</v>
      </c>
      <c r="D529">
        <v>859653.6</v>
      </c>
      <c r="E529">
        <v>2.5618275581089068E-3</v>
      </c>
      <c r="F529">
        <v>0.67495252875043732</v>
      </c>
      <c r="G529">
        <v>59.6</v>
      </c>
      <c r="H529">
        <v>46.297000000000004</v>
      </c>
      <c r="I529">
        <v>0</v>
      </c>
      <c r="J529">
        <v>21.430500000000023</v>
      </c>
      <c r="K529">
        <v>9884.74836218788</v>
      </c>
      <c r="L529">
        <v>1566.0928029000002</v>
      </c>
      <c r="M529">
        <v>1873.4198169261304</v>
      </c>
      <c r="N529">
        <v>0.43579815990865001</v>
      </c>
      <c r="O529">
        <v>0.13583522921252036</v>
      </c>
      <c r="P529">
        <v>5.362779992633856E-3</v>
      </c>
      <c r="Q529">
        <v>8263.1950023353475</v>
      </c>
      <c r="R529">
        <v>99.979000000000013</v>
      </c>
      <c r="S529">
        <v>51600.87978475479</v>
      </c>
      <c r="T529">
        <v>13.492833495033954</v>
      </c>
      <c r="U529">
        <v>15.66421751467808</v>
      </c>
      <c r="V529">
        <v>11.877500000000001</v>
      </c>
      <c r="W529">
        <v>131.85374050936647</v>
      </c>
      <c r="X529">
        <v>0.11487093098513569</v>
      </c>
      <c r="Y529">
        <v>0.17189459989442973</v>
      </c>
      <c r="Z529">
        <v>0.29336870809972454</v>
      </c>
      <c r="AA529">
        <v>185.2156203405537</v>
      </c>
      <c r="AB529">
        <v>5.4952530787511833</v>
      </c>
      <c r="AC529">
        <v>1.2458382737515423</v>
      </c>
      <c r="AD529">
        <v>2.7980919870160075</v>
      </c>
      <c r="AE529">
        <v>1.3020825027548806</v>
      </c>
      <c r="AF529">
        <v>99.5</v>
      </c>
      <c r="AG529">
        <v>6.5390652383156153E-2</v>
      </c>
      <c r="AH529">
        <v>13.6995</v>
      </c>
      <c r="AI529">
        <v>3.0885378001171642</v>
      </c>
      <c r="AJ529">
        <v>2900.75</v>
      </c>
      <c r="AK529">
        <v>0.55711985092661254</v>
      </c>
      <c r="AL529">
        <v>15480433.268499997</v>
      </c>
      <c r="AM529">
        <v>1566.0928029000002</v>
      </c>
    </row>
    <row r="530" spans="1:39" ht="15" x14ac:dyDescent="0.25">
      <c r="A530" t="s">
        <v>710</v>
      </c>
      <c r="B530">
        <v>1979559.65</v>
      </c>
      <c r="C530">
        <v>0.28244044219564191</v>
      </c>
      <c r="D530">
        <v>1732394.85</v>
      </c>
      <c r="E530">
        <v>3.3426486233746762E-3</v>
      </c>
      <c r="F530">
        <v>0.77252825821278737</v>
      </c>
      <c r="G530">
        <v>72.45</v>
      </c>
      <c r="H530">
        <v>76.369500000000002</v>
      </c>
      <c r="I530">
        <v>0</v>
      </c>
      <c r="J530">
        <v>-30.496999999999993</v>
      </c>
      <c r="K530">
        <v>10799.034808374401</v>
      </c>
      <c r="L530">
        <v>4101.5431288500004</v>
      </c>
      <c r="M530">
        <v>4733.2176529668313</v>
      </c>
      <c r="N530">
        <v>0.17467377962227471</v>
      </c>
      <c r="O530">
        <v>0.11284177680456768</v>
      </c>
      <c r="P530">
        <v>1.5641517359342685E-2</v>
      </c>
      <c r="Q530">
        <v>9357.8428595475361</v>
      </c>
      <c r="R530">
        <v>240.54949999999999</v>
      </c>
      <c r="S530">
        <v>64365.263236880557</v>
      </c>
      <c r="T530">
        <v>11.681379508167758</v>
      </c>
      <c r="U530">
        <v>17.050723983421292</v>
      </c>
      <c r="V530">
        <v>25.2425</v>
      </c>
      <c r="W530">
        <v>162.48561469149254</v>
      </c>
      <c r="X530">
        <v>0.11913076263721241</v>
      </c>
      <c r="Y530">
        <v>0.14385192060453345</v>
      </c>
      <c r="Z530">
        <v>0.27084137985500972</v>
      </c>
      <c r="AA530">
        <v>167.05418630868141</v>
      </c>
      <c r="AB530">
        <v>6.1226448161537714</v>
      </c>
      <c r="AC530">
        <v>1.20377012345443</v>
      </c>
      <c r="AD530">
        <v>3.063402587159767</v>
      </c>
      <c r="AE530">
        <v>1.0021259524895021</v>
      </c>
      <c r="AF530">
        <v>43.15</v>
      </c>
      <c r="AG530">
        <v>9.9469444973099869E-2</v>
      </c>
      <c r="AH530">
        <v>82.140000000000015</v>
      </c>
      <c r="AI530">
        <v>2.3047016496609394</v>
      </c>
      <c r="AJ530">
        <v>16263.551999999909</v>
      </c>
      <c r="AK530">
        <v>0.36665387134142335</v>
      </c>
      <c r="AL530">
        <v>44292707.016500004</v>
      </c>
      <c r="AM530">
        <v>4101.5431288500004</v>
      </c>
    </row>
    <row r="531" spans="1:39" ht="15" x14ac:dyDescent="0.25">
      <c r="A531" t="s">
        <v>711</v>
      </c>
      <c r="B531">
        <v>1718572.95</v>
      </c>
      <c r="C531">
        <v>0.29865835120142509</v>
      </c>
      <c r="D531">
        <v>1545082.7</v>
      </c>
      <c r="E531">
        <v>1.8322412852847317E-3</v>
      </c>
      <c r="F531">
        <v>0.7386018135617155</v>
      </c>
      <c r="G531">
        <v>97.15</v>
      </c>
      <c r="H531">
        <v>72.147000000000006</v>
      </c>
      <c r="I531">
        <v>0</v>
      </c>
      <c r="J531">
        <v>20.24799999999999</v>
      </c>
      <c r="K531">
        <v>9582.4514981939537</v>
      </c>
      <c r="L531">
        <v>3002.6027146000001</v>
      </c>
      <c r="M531">
        <v>3451.4924754726985</v>
      </c>
      <c r="N531">
        <v>0.23007337080957427</v>
      </c>
      <c r="O531">
        <v>0.11753861321177665</v>
      </c>
      <c r="P531">
        <v>6.3365701387952779E-3</v>
      </c>
      <c r="Q531">
        <v>8336.1893689365515</v>
      </c>
      <c r="R531">
        <v>174.7405</v>
      </c>
      <c r="S531">
        <v>57180.911788623707</v>
      </c>
      <c r="T531">
        <v>12.494527599497541</v>
      </c>
      <c r="U531">
        <v>17.183210043464449</v>
      </c>
      <c r="V531">
        <v>17.341500000000003</v>
      </c>
      <c r="W531">
        <v>173.14550151947637</v>
      </c>
      <c r="X531">
        <v>0.11249923478597225</v>
      </c>
      <c r="Y531">
        <v>0.15814801160228495</v>
      </c>
      <c r="Z531">
        <v>0.27694589375460882</v>
      </c>
      <c r="AA531">
        <v>146.59078867136651</v>
      </c>
      <c r="AB531">
        <v>6.2018017527505735</v>
      </c>
      <c r="AC531">
        <v>1.3448505159218174</v>
      </c>
      <c r="AD531">
        <v>2.8741850623157035</v>
      </c>
      <c r="AE531">
        <v>1.1506739365270722</v>
      </c>
      <c r="AF531">
        <v>73.45</v>
      </c>
      <c r="AG531">
        <v>4.9136316243090693E-2</v>
      </c>
      <c r="AH531">
        <v>41.012999999999998</v>
      </c>
      <c r="AI531">
        <v>3.7011165557123258</v>
      </c>
      <c r="AJ531">
        <v>24354.104500000249</v>
      </c>
      <c r="AK531">
        <v>0.40589174876204809</v>
      </c>
      <c r="AL531">
        <v>28772294.881000001</v>
      </c>
      <c r="AM531">
        <v>3002.6027146000001</v>
      </c>
    </row>
    <row r="532" spans="1:39" ht="15" x14ac:dyDescent="0.25">
      <c r="A532" t="s">
        <v>712</v>
      </c>
      <c r="B532">
        <v>992416.25</v>
      </c>
      <c r="C532">
        <v>0.32256614179573218</v>
      </c>
      <c r="D532">
        <v>911985.3</v>
      </c>
      <c r="E532">
        <v>3.8920583544765305E-3</v>
      </c>
      <c r="F532">
        <v>0.72074610943528805</v>
      </c>
      <c r="G532">
        <v>47.8</v>
      </c>
      <c r="H532">
        <v>51.415999999999997</v>
      </c>
      <c r="I532">
        <v>0</v>
      </c>
      <c r="J532">
        <v>82.16700000000003</v>
      </c>
      <c r="K532">
        <v>9412.1225598559104</v>
      </c>
      <c r="L532">
        <v>1978.8430624500002</v>
      </c>
      <c r="M532">
        <v>2304.7917309329791</v>
      </c>
      <c r="N532">
        <v>0.34917511889220815</v>
      </c>
      <c r="O532">
        <v>0.12405788011104738</v>
      </c>
      <c r="P532">
        <v>1.5872088896788704E-3</v>
      </c>
      <c r="Q532">
        <v>8081.0396794336639</v>
      </c>
      <c r="R532">
        <v>118.78099999999999</v>
      </c>
      <c r="S532">
        <v>54154.227343809209</v>
      </c>
      <c r="T532">
        <v>12.691844655289991</v>
      </c>
      <c r="U532">
        <v>16.659592548050618</v>
      </c>
      <c r="V532">
        <v>13.764500000000002</v>
      </c>
      <c r="W532">
        <v>143.76425314758984</v>
      </c>
      <c r="X532">
        <v>0.11570433451271915</v>
      </c>
      <c r="Y532">
        <v>0.15996523146982305</v>
      </c>
      <c r="Z532">
        <v>0.28241773596093295</v>
      </c>
      <c r="AA532">
        <v>169.46818894511165</v>
      </c>
      <c r="AB532">
        <v>5.8588050473690325</v>
      </c>
      <c r="AC532">
        <v>1.307004511244116</v>
      </c>
      <c r="AD532">
        <v>2.7827453552763157</v>
      </c>
      <c r="AE532">
        <v>1.1758326614782786</v>
      </c>
      <c r="AF532">
        <v>85.8</v>
      </c>
      <c r="AG532">
        <v>1.6088336629091579E-2</v>
      </c>
      <c r="AH532">
        <v>19.801499999999997</v>
      </c>
      <c r="AI532">
        <v>2.7482900890355602</v>
      </c>
      <c r="AJ532">
        <v>15390.506999999983</v>
      </c>
      <c r="AK532">
        <v>0.49266132466180723</v>
      </c>
      <c r="AL532">
        <v>18625113.430500001</v>
      </c>
      <c r="AM532">
        <v>1978.8430624500002</v>
      </c>
    </row>
    <row r="533" spans="1:39" ht="15" x14ac:dyDescent="0.25">
      <c r="A533" t="s">
        <v>713</v>
      </c>
      <c r="B533">
        <v>1434607.4</v>
      </c>
      <c r="C533">
        <v>0.31542503583454062</v>
      </c>
      <c r="D533">
        <v>1434603.6</v>
      </c>
      <c r="E533">
        <v>2.0631946932735987E-3</v>
      </c>
      <c r="F533">
        <v>0.68928181603220651</v>
      </c>
      <c r="G533">
        <v>57.15</v>
      </c>
      <c r="H533">
        <v>67.841499999999996</v>
      </c>
      <c r="I533">
        <v>0</v>
      </c>
      <c r="J533">
        <v>-16.137499999999989</v>
      </c>
      <c r="K533">
        <v>9745.9405907952623</v>
      </c>
      <c r="L533">
        <v>2090.8499911999997</v>
      </c>
      <c r="M533">
        <v>2493.7928846732516</v>
      </c>
      <c r="N533">
        <v>0.41236384129842013</v>
      </c>
      <c r="O533">
        <v>0.14269611691691217</v>
      </c>
      <c r="P533">
        <v>4.9039356927348364E-3</v>
      </c>
      <c r="Q533">
        <v>8171.2077709973619</v>
      </c>
      <c r="R533">
        <v>130.048</v>
      </c>
      <c r="S533">
        <v>52867.758765994091</v>
      </c>
      <c r="T533">
        <v>12.265471210629924</v>
      </c>
      <c r="U533">
        <v>16.077525153789374</v>
      </c>
      <c r="V533">
        <v>15.785000000000002</v>
      </c>
      <c r="W533">
        <v>132.45802921761168</v>
      </c>
      <c r="X533">
        <v>0.11685403664639203</v>
      </c>
      <c r="Y533">
        <v>0.16523139122452679</v>
      </c>
      <c r="Z533">
        <v>0.28839482964601898</v>
      </c>
      <c r="AA533">
        <v>170.57072554273253</v>
      </c>
      <c r="AB533">
        <v>5.3751556172677155</v>
      </c>
      <c r="AC533">
        <v>1.33037764785449</v>
      </c>
      <c r="AD533">
        <v>2.4657290225545352</v>
      </c>
      <c r="AE533">
        <v>1.3852100250210906</v>
      </c>
      <c r="AF533">
        <v>116.6</v>
      </c>
      <c r="AG533">
        <v>2.2948088146257803E-2</v>
      </c>
      <c r="AH533">
        <v>10.8</v>
      </c>
      <c r="AI533">
        <v>3.1775414956841792</v>
      </c>
      <c r="AJ533">
        <v>-1489.4379999999655</v>
      </c>
      <c r="AK533">
        <v>0.50910847211641153</v>
      </c>
      <c r="AL533">
        <v>20377299.798500001</v>
      </c>
      <c r="AM533">
        <v>2090.8499911999997</v>
      </c>
    </row>
    <row r="534" spans="1:39" ht="15" x14ac:dyDescent="0.25">
      <c r="A534" t="s">
        <v>714</v>
      </c>
      <c r="B534">
        <v>879582.4</v>
      </c>
      <c r="C534">
        <v>0.30228246106101869</v>
      </c>
      <c r="D534">
        <v>913917.6</v>
      </c>
      <c r="E534">
        <v>2.4849158259486596E-3</v>
      </c>
      <c r="F534">
        <v>0.67039521932908508</v>
      </c>
      <c r="G534">
        <v>52.5</v>
      </c>
      <c r="H534">
        <v>46.751500000000007</v>
      </c>
      <c r="I534">
        <v>0</v>
      </c>
      <c r="J534">
        <v>11.678499999999985</v>
      </c>
      <c r="K534">
        <v>9867.1146850318382</v>
      </c>
      <c r="L534">
        <v>1646.3632535500001</v>
      </c>
      <c r="M534">
        <v>1978.1656537927793</v>
      </c>
      <c r="N534">
        <v>0.45274532721910199</v>
      </c>
      <c r="O534">
        <v>0.13390578629876151</v>
      </c>
      <c r="P534">
        <v>5.2433300678851871E-3</v>
      </c>
      <c r="Q534">
        <v>8212.0802192947758</v>
      </c>
      <c r="R534">
        <v>105.76450000000003</v>
      </c>
      <c r="S534">
        <v>51203.71995801993</v>
      </c>
      <c r="T534">
        <v>13.097494906135799</v>
      </c>
      <c r="U534">
        <v>15.566312454084308</v>
      </c>
      <c r="V534">
        <v>12.87</v>
      </c>
      <c r="W534">
        <v>127.92255272338774</v>
      </c>
      <c r="X534">
        <v>0.1171590164209092</v>
      </c>
      <c r="Y534">
        <v>0.16473884011208861</v>
      </c>
      <c r="Z534">
        <v>0.28817895307052238</v>
      </c>
      <c r="AA534">
        <v>183.19495976945421</v>
      </c>
      <c r="AB534">
        <v>5.8150607341478748</v>
      </c>
      <c r="AC534">
        <v>1.317630453958972</v>
      </c>
      <c r="AD534">
        <v>2.7243164107279898</v>
      </c>
      <c r="AE534">
        <v>1.3047043415231845</v>
      </c>
      <c r="AF534">
        <v>108.05</v>
      </c>
      <c r="AG534">
        <v>2.8082571762155489E-2</v>
      </c>
      <c r="AH534">
        <v>9.7524999999999977</v>
      </c>
      <c r="AI534">
        <v>3.0819422045054883</v>
      </c>
      <c r="AJ534">
        <v>4253.6640000001062</v>
      </c>
      <c r="AK534">
        <v>0.56391952801848244</v>
      </c>
      <c r="AL534">
        <v>16244855.035999998</v>
      </c>
      <c r="AM534">
        <v>1646.3632535500001</v>
      </c>
    </row>
    <row r="535" spans="1:39" ht="15" x14ac:dyDescent="0.25">
      <c r="A535" t="s">
        <v>715</v>
      </c>
      <c r="B535">
        <v>599525.9</v>
      </c>
      <c r="C535">
        <v>0.272859510948399</v>
      </c>
      <c r="D535">
        <v>598711.05000000005</v>
      </c>
      <c r="E535">
        <v>3.3371224348230678E-3</v>
      </c>
      <c r="F535">
        <v>0.72039223102017746</v>
      </c>
      <c r="G535">
        <v>44.05</v>
      </c>
      <c r="H535">
        <v>41.277000000000001</v>
      </c>
      <c r="I535">
        <v>0</v>
      </c>
      <c r="J535">
        <v>52.481500000000011</v>
      </c>
      <c r="K535">
        <v>9616.6011515719019</v>
      </c>
      <c r="L535">
        <v>1736.3903627499999</v>
      </c>
      <c r="M535">
        <v>2011.48317916058</v>
      </c>
      <c r="N535">
        <v>0.32895304440378209</v>
      </c>
      <c r="O535">
        <v>0.12030657519842307</v>
      </c>
      <c r="P535">
        <v>1.6719029385778596E-3</v>
      </c>
      <c r="Q535">
        <v>8301.4234148198939</v>
      </c>
      <c r="R535">
        <v>106.29400000000001</v>
      </c>
      <c r="S535">
        <v>53470.443829143689</v>
      </c>
      <c r="T535">
        <v>12.163903889212937</v>
      </c>
      <c r="U535">
        <v>16.335732616610532</v>
      </c>
      <c r="V535">
        <v>12.9755</v>
      </c>
      <c r="W535">
        <v>133.82068997341142</v>
      </c>
      <c r="X535">
        <v>0.11404188068490966</v>
      </c>
      <c r="Y535">
        <v>0.16384051393719462</v>
      </c>
      <c r="Z535">
        <v>0.28422927467976439</v>
      </c>
      <c r="AA535">
        <v>162.84900910885341</v>
      </c>
      <c r="AB535">
        <v>5.9640938651611757</v>
      </c>
      <c r="AC535">
        <v>1.3492761329061542</v>
      </c>
      <c r="AD535">
        <v>2.8518804824920085</v>
      </c>
      <c r="AE535">
        <v>1.2452565955071841</v>
      </c>
      <c r="AF535">
        <v>79.55</v>
      </c>
      <c r="AG535">
        <v>2.7056105857478703E-2</v>
      </c>
      <c r="AH535">
        <v>17.761500000000002</v>
      </c>
      <c r="AI535">
        <v>3.0553333759731127</v>
      </c>
      <c r="AJ535">
        <v>-1581.8724999999395</v>
      </c>
      <c r="AK535">
        <v>0.48819555426063177</v>
      </c>
      <c r="AL535">
        <v>16698173.562000001</v>
      </c>
      <c r="AM535">
        <v>1736.3903627499999</v>
      </c>
    </row>
    <row r="536" spans="1:39" ht="15" x14ac:dyDescent="0.25">
      <c r="A536" t="s">
        <v>716</v>
      </c>
      <c r="B536">
        <v>591838.85</v>
      </c>
      <c r="C536">
        <v>0.32506756955077276</v>
      </c>
      <c r="D536">
        <v>563915.69999999995</v>
      </c>
      <c r="E536">
        <v>1.9354106601184458E-3</v>
      </c>
      <c r="F536">
        <v>0.66258494178824212</v>
      </c>
      <c r="G536">
        <v>30.6</v>
      </c>
      <c r="H536">
        <v>31.189499999999999</v>
      </c>
      <c r="I536">
        <v>0</v>
      </c>
      <c r="J536">
        <v>23.98899999999999</v>
      </c>
      <c r="K536">
        <v>10249.362898309522</v>
      </c>
      <c r="L536">
        <v>951.34096575000001</v>
      </c>
      <c r="M536">
        <v>1131.2439076217547</v>
      </c>
      <c r="N536">
        <v>0.41402768868412948</v>
      </c>
      <c r="O536">
        <v>0.1400486390228802</v>
      </c>
      <c r="P536">
        <v>8.8648710647620918E-4</v>
      </c>
      <c r="Q536">
        <v>8619.3956336958636</v>
      </c>
      <c r="R536">
        <v>62.539500000000011</v>
      </c>
      <c r="S536">
        <v>50670.405084226761</v>
      </c>
      <c r="T536">
        <v>12.1275353976287</v>
      </c>
      <c r="U536">
        <v>15.211841568128943</v>
      </c>
      <c r="V536">
        <v>8.6515000000000022</v>
      </c>
      <c r="W536">
        <v>109.9625458879963</v>
      </c>
      <c r="X536">
        <v>0.11896162151644246</v>
      </c>
      <c r="Y536">
        <v>0.16840428075648484</v>
      </c>
      <c r="Z536">
        <v>0.29225535823980109</v>
      </c>
      <c r="AA536">
        <v>177.0311655477031</v>
      </c>
      <c r="AB536">
        <v>6.1511646686498409</v>
      </c>
      <c r="AC536">
        <v>1.5652120569776213</v>
      </c>
      <c r="AD536">
        <v>3.0365889488590825</v>
      </c>
      <c r="AE536">
        <v>1.2598901439770152</v>
      </c>
      <c r="AF536">
        <v>75.3</v>
      </c>
      <c r="AG536">
        <v>3.9681935961201856E-2</v>
      </c>
      <c r="AH536">
        <v>8.0374999999999996</v>
      </c>
      <c r="AI536">
        <v>2.0717096462199391</v>
      </c>
      <c r="AJ536">
        <v>7188.2549999999464</v>
      </c>
      <c r="AK536">
        <v>0.56872733393181019</v>
      </c>
      <c r="AL536">
        <v>9750638.7979999986</v>
      </c>
      <c r="AM536">
        <v>951.34096575000001</v>
      </c>
    </row>
    <row r="537" spans="1:39" ht="15" x14ac:dyDescent="0.25">
      <c r="A537" t="s">
        <v>717</v>
      </c>
      <c r="B537">
        <v>2022417.25</v>
      </c>
      <c r="C537">
        <v>0.27519726013583407</v>
      </c>
      <c r="D537">
        <v>1970166</v>
      </c>
      <c r="E537">
        <v>3.3900185874773214E-3</v>
      </c>
      <c r="F537">
        <v>0.72502297049807096</v>
      </c>
      <c r="G537">
        <v>79</v>
      </c>
      <c r="H537">
        <v>113.24650000000001</v>
      </c>
      <c r="I537">
        <v>0</v>
      </c>
      <c r="J537">
        <v>75.587500000000034</v>
      </c>
      <c r="K537">
        <v>9575.4424539784468</v>
      </c>
      <c r="L537">
        <v>3520.1494214500003</v>
      </c>
      <c r="M537">
        <v>4212.1818063808614</v>
      </c>
      <c r="N537">
        <v>0.39689439183649844</v>
      </c>
      <c r="O537">
        <v>0.13841532802016615</v>
      </c>
      <c r="P537">
        <v>1.307041961617865E-2</v>
      </c>
      <c r="Q537">
        <v>8002.2633789070214</v>
      </c>
      <c r="R537">
        <v>211.89049999999997</v>
      </c>
      <c r="S537">
        <v>56028.190730589624</v>
      </c>
      <c r="T537">
        <v>11.975997036205019</v>
      </c>
      <c r="U537">
        <v>16.613059204872329</v>
      </c>
      <c r="V537">
        <v>21.790500000000002</v>
      </c>
      <c r="W537">
        <v>161.54514221564443</v>
      </c>
      <c r="X537">
        <v>0.11737030884598543</v>
      </c>
      <c r="Y537">
        <v>0.1593180606089197</v>
      </c>
      <c r="Z537">
        <v>0.28286173487709215</v>
      </c>
      <c r="AA537">
        <v>160.76844538232294</v>
      </c>
      <c r="AB537">
        <v>5.3408682998104267</v>
      </c>
      <c r="AC537">
        <v>1.1606871180560741</v>
      </c>
      <c r="AD537">
        <v>2.7730224721672214</v>
      </c>
      <c r="AE537">
        <v>1.1453776625678336</v>
      </c>
      <c r="AF537">
        <v>60.85</v>
      </c>
      <c r="AG537">
        <v>3.4763208624047699E-2</v>
      </c>
      <c r="AH537">
        <v>43.660499999999999</v>
      </c>
      <c r="AI537">
        <v>2.9293516736058094</v>
      </c>
      <c r="AJ537">
        <v>-1050.8155000000261</v>
      </c>
      <c r="AK537">
        <v>0.46452873437457354</v>
      </c>
      <c r="AL537">
        <v>33706988.214499995</v>
      </c>
      <c r="AM537">
        <v>3520.1494214500003</v>
      </c>
    </row>
    <row r="538" spans="1:39" ht="15" x14ac:dyDescent="0.25">
      <c r="A538" t="s">
        <v>718</v>
      </c>
      <c r="B538">
        <v>2358169.75</v>
      </c>
      <c r="C538">
        <v>0.24046302336292719</v>
      </c>
      <c r="D538">
        <v>2455683.7000000002</v>
      </c>
      <c r="E538">
        <v>3.4192443405990482E-3</v>
      </c>
      <c r="F538">
        <v>0.73768750476213873</v>
      </c>
      <c r="G538">
        <v>130.9</v>
      </c>
      <c r="H538">
        <v>351.59749999999997</v>
      </c>
      <c r="I538">
        <v>0</v>
      </c>
      <c r="J538">
        <v>5.9485000000000241</v>
      </c>
      <c r="K538">
        <v>10639.556529619393</v>
      </c>
      <c r="L538">
        <v>6333.7078254999997</v>
      </c>
      <c r="M538">
        <v>7796.7669690528664</v>
      </c>
      <c r="N538">
        <v>0.45651991712638562</v>
      </c>
      <c r="O538">
        <v>0.14735511788883671</v>
      </c>
      <c r="P538">
        <v>2.3857031278210483E-2</v>
      </c>
      <c r="Q538">
        <v>8643.0494484415885</v>
      </c>
      <c r="R538">
        <v>384.4375</v>
      </c>
      <c r="S538">
        <v>59940.277583872557</v>
      </c>
      <c r="T538">
        <v>12.375483661193305</v>
      </c>
      <c r="U538">
        <v>16.475260154121283</v>
      </c>
      <c r="V538">
        <v>34.256</v>
      </c>
      <c r="W538">
        <v>184.89338584481553</v>
      </c>
      <c r="X538">
        <v>0.11777430437749516</v>
      </c>
      <c r="Y538">
        <v>0.15358343775030511</v>
      </c>
      <c r="Z538">
        <v>0.27845284699589062</v>
      </c>
      <c r="AA538">
        <v>150.23117993683019</v>
      </c>
      <c r="AB538">
        <v>6.2302458218447017</v>
      </c>
      <c r="AC538">
        <v>1.199497077519305</v>
      </c>
      <c r="AD538">
        <v>3.1476191792629988</v>
      </c>
      <c r="AE538">
        <v>0.83704993001706374</v>
      </c>
      <c r="AF538">
        <v>27.25</v>
      </c>
      <c r="AG538">
        <v>9.9860706449230591E-2</v>
      </c>
      <c r="AH538">
        <v>119.67150000000001</v>
      </c>
      <c r="AI538">
        <v>3.7232270673619192</v>
      </c>
      <c r="AJ538">
        <v>3181.2990000001155</v>
      </c>
      <c r="AK538">
        <v>0.47129419361660796</v>
      </c>
      <c r="AL538">
        <v>67387842.451499999</v>
      </c>
      <c r="AM538">
        <v>6333.7078254999997</v>
      </c>
    </row>
    <row r="539" spans="1:39" ht="15" x14ac:dyDescent="0.25">
      <c r="A539" t="s">
        <v>719</v>
      </c>
      <c r="B539">
        <v>863105.4</v>
      </c>
      <c r="C539">
        <v>0.27996815429465582</v>
      </c>
      <c r="D539">
        <v>839108.3</v>
      </c>
      <c r="E539">
        <v>2.4798664296993463E-3</v>
      </c>
      <c r="F539">
        <v>0.65183353896078589</v>
      </c>
      <c r="G539">
        <v>47.95</v>
      </c>
      <c r="H539">
        <v>43.902999999999999</v>
      </c>
      <c r="I539">
        <v>0</v>
      </c>
      <c r="J539">
        <v>13.31450000000001</v>
      </c>
      <c r="K539">
        <v>9904.8406289835384</v>
      </c>
      <c r="L539">
        <v>1368.8205019500001</v>
      </c>
      <c r="M539">
        <v>1649.1562947121188</v>
      </c>
      <c r="N539">
        <v>0.47231794587309306</v>
      </c>
      <c r="O539">
        <v>0.1378390566777849</v>
      </c>
      <c r="P539">
        <v>5.3784821234865773E-3</v>
      </c>
      <c r="Q539">
        <v>8221.1425108538388</v>
      </c>
      <c r="R539">
        <v>87.265000000000015</v>
      </c>
      <c r="S539">
        <v>50451.560453790189</v>
      </c>
      <c r="T539">
        <v>13.381080616512923</v>
      </c>
      <c r="U539">
        <v>15.685790430871485</v>
      </c>
      <c r="V539">
        <v>10.3515</v>
      </c>
      <c r="W539">
        <v>132.23402424286331</v>
      </c>
      <c r="X539">
        <v>0.11834090457852586</v>
      </c>
      <c r="Y539">
        <v>0.17379675012424195</v>
      </c>
      <c r="Z539">
        <v>0.29950752199101888</v>
      </c>
      <c r="AA539">
        <v>182.37862425669522</v>
      </c>
      <c r="AB539">
        <v>5.6606681304868216</v>
      </c>
      <c r="AC539">
        <v>1.2578127558647612</v>
      </c>
      <c r="AD539">
        <v>2.7322798281229725</v>
      </c>
      <c r="AE539">
        <v>1.4155457802981779</v>
      </c>
      <c r="AF539">
        <v>110.65</v>
      </c>
      <c r="AG539">
        <v>6.3963536211159452E-2</v>
      </c>
      <c r="AH539">
        <v>9.3114999999999988</v>
      </c>
      <c r="AI539">
        <v>3.0055300671507048</v>
      </c>
      <c r="AJ539">
        <v>-11379.499499999918</v>
      </c>
      <c r="AK539">
        <v>0.54040747656799315</v>
      </c>
      <c r="AL539">
        <v>13557948.921499997</v>
      </c>
      <c r="AM539">
        <v>1368.8205019500001</v>
      </c>
    </row>
    <row r="540" spans="1:39" ht="15" x14ac:dyDescent="0.25">
      <c r="A540" t="s">
        <v>720</v>
      </c>
      <c r="B540">
        <v>791780.05</v>
      </c>
      <c r="C540">
        <v>0.33679554478855361</v>
      </c>
      <c r="D540">
        <v>755653.5</v>
      </c>
      <c r="E540">
        <v>4.4369345832687927E-3</v>
      </c>
      <c r="F540">
        <v>0.70223635307341803</v>
      </c>
      <c r="G540">
        <v>40.799999999999997</v>
      </c>
      <c r="H540">
        <v>36.330000000000005</v>
      </c>
      <c r="I540">
        <v>0</v>
      </c>
      <c r="J540">
        <v>66.475000000000009</v>
      </c>
      <c r="K540">
        <v>9518.1991279032372</v>
      </c>
      <c r="L540">
        <v>1470.3090468</v>
      </c>
      <c r="M540">
        <v>1688.7846630394961</v>
      </c>
      <c r="N540">
        <v>0.30604996186302458</v>
      </c>
      <c r="O540">
        <v>0.11870103120826421</v>
      </c>
      <c r="P540">
        <v>1.2072529947790291E-3</v>
      </c>
      <c r="Q540">
        <v>8286.8435468925745</v>
      </c>
      <c r="R540">
        <v>88.469000000000008</v>
      </c>
      <c r="S540">
        <v>53192.311898800697</v>
      </c>
      <c r="T540">
        <v>11.871389978410514</v>
      </c>
      <c r="U540">
        <v>16.619483059602796</v>
      </c>
      <c r="V540">
        <v>11.083</v>
      </c>
      <c r="W540">
        <v>132.66345274745106</v>
      </c>
      <c r="X540">
        <v>0.11640166814740451</v>
      </c>
      <c r="Y540">
        <v>0.15822001299950142</v>
      </c>
      <c r="Z540">
        <v>0.27985378722403181</v>
      </c>
      <c r="AA540">
        <v>170.50497005756435</v>
      </c>
      <c r="AB540">
        <v>5.6604143640678917</v>
      </c>
      <c r="AC540">
        <v>1.2424151658389677</v>
      </c>
      <c r="AD540">
        <v>2.6708523923492691</v>
      </c>
      <c r="AE540">
        <v>1.2183240260239838</v>
      </c>
      <c r="AF540">
        <v>73.849999999999994</v>
      </c>
      <c r="AG540">
        <v>2.416122950192099E-2</v>
      </c>
      <c r="AH540">
        <v>14.726500000000001</v>
      </c>
      <c r="AI540">
        <v>2.9348167655798765</v>
      </c>
      <c r="AJ540">
        <v>-12302.984999999928</v>
      </c>
      <c r="AK540">
        <v>0.45372320518958087</v>
      </c>
      <c r="AL540">
        <v>13994694.287</v>
      </c>
      <c r="AM540">
        <v>1470.3090468</v>
      </c>
    </row>
    <row r="541" spans="1:39" ht="15" x14ac:dyDescent="0.25">
      <c r="A541" t="s">
        <v>721</v>
      </c>
      <c r="B541">
        <v>1565418.8</v>
      </c>
      <c r="C541">
        <v>0.31215553461576268</v>
      </c>
      <c r="D541">
        <v>1281956.3500000001</v>
      </c>
      <c r="E541">
        <v>5.9716714056550465E-3</v>
      </c>
      <c r="F541">
        <v>0.72566784867706402</v>
      </c>
      <c r="G541">
        <v>44.6</v>
      </c>
      <c r="H541">
        <v>80.678999999999974</v>
      </c>
      <c r="I541">
        <v>0</v>
      </c>
      <c r="J541">
        <v>46.828000000000003</v>
      </c>
      <c r="K541">
        <v>10695.82001637603</v>
      </c>
      <c r="L541">
        <v>2564.56701015</v>
      </c>
      <c r="M541">
        <v>3053.8770909085356</v>
      </c>
      <c r="N541">
        <v>0.36114129877847445</v>
      </c>
      <c r="O541">
        <v>0.12525781105685024</v>
      </c>
      <c r="P541">
        <v>2.0424997901277792E-2</v>
      </c>
      <c r="Q541">
        <v>8982.0730644858613</v>
      </c>
      <c r="R541">
        <v>157.76500000000004</v>
      </c>
      <c r="S541">
        <v>60908.866349317017</v>
      </c>
      <c r="T541">
        <v>11.943713751465785</v>
      </c>
      <c r="U541">
        <v>16.255614427471233</v>
      </c>
      <c r="V541">
        <v>17.4345</v>
      </c>
      <c r="W541">
        <v>147.0972502882216</v>
      </c>
      <c r="X541">
        <v>0.11843159044425347</v>
      </c>
      <c r="Y541">
        <v>0.14457080608376685</v>
      </c>
      <c r="Z541">
        <v>0.27473515081340116</v>
      </c>
      <c r="AA541">
        <v>176.65660448993359</v>
      </c>
      <c r="AB541">
        <v>5.7072726999828056</v>
      </c>
      <c r="AC541">
        <v>1.1281814685296934</v>
      </c>
      <c r="AD541">
        <v>2.9441299161214154</v>
      </c>
      <c r="AE541">
        <v>1.0367275553384041</v>
      </c>
      <c r="AF541">
        <v>36.299999999999997</v>
      </c>
      <c r="AG541">
        <v>6.4467522976291325E-2</v>
      </c>
      <c r="AH541">
        <v>58.094000000000008</v>
      </c>
      <c r="AI541">
        <v>2.7458935209767543</v>
      </c>
      <c r="AJ541">
        <v>33305.259500000277</v>
      </c>
      <c r="AK541">
        <v>0.4468646909629454</v>
      </c>
      <c r="AL541">
        <v>27430147.160500001</v>
      </c>
      <c r="AM541">
        <v>2564.56701015</v>
      </c>
    </row>
    <row r="542" spans="1:39" ht="15" x14ac:dyDescent="0.25">
      <c r="A542" t="s">
        <v>722</v>
      </c>
      <c r="B542">
        <v>1297058.45</v>
      </c>
      <c r="C542">
        <v>0.38239532285087813</v>
      </c>
      <c r="D542">
        <v>1226917.8999999999</v>
      </c>
      <c r="E542">
        <v>3.1970460359050565E-3</v>
      </c>
      <c r="F542">
        <v>0.77639204333974077</v>
      </c>
      <c r="G542">
        <v>44</v>
      </c>
      <c r="H542">
        <v>54.306999999999995</v>
      </c>
      <c r="I542">
        <v>0</v>
      </c>
      <c r="J542">
        <v>3.2280000000000015</v>
      </c>
      <c r="K542">
        <v>11774.037001863719</v>
      </c>
      <c r="L542">
        <v>3564.4133390999996</v>
      </c>
      <c r="M542">
        <v>4163.1000962692324</v>
      </c>
      <c r="N542">
        <v>0.19793380227842497</v>
      </c>
      <c r="O542">
        <v>0.11162199933031894</v>
      </c>
      <c r="P542">
        <v>2.8914908792823515E-2</v>
      </c>
      <c r="Q542">
        <v>10080.837254455946</v>
      </c>
      <c r="R542">
        <v>217.38049999999998</v>
      </c>
      <c r="S542">
        <v>66658.893653524559</v>
      </c>
      <c r="T542">
        <v>12.443848459268423</v>
      </c>
      <c r="U542">
        <v>16.397116296539934</v>
      </c>
      <c r="V542">
        <v>25.627999999999997</v>
      </c>
      <c r="W542">
        <v>139.08277427423127</v>
      </c>
      <c r="X542">
        <v>0.11880273864686199</v>
      </c>
      <c r="Y542">
        <v>0.14237752235036871</v>
      </c>
      <c r="Z542">
        <v>0.26883307294954778</v>
      </c>
      <c r="AA542">
        <v>174.79653472436979</v>
      </c>
      <c r="AB542">
        <v>6.3095375582359656</v>
      </c>
      <c r="AC542">
        <v>1.3020708057223926</v>
      </c>
      <c r="AD542">
        <v>3.1796510344081534</v>
      </c>
      <c r="AE542">
        <v>0.92249289597584028</v>
      </c>
      <c r="AF542">
        <v>30.2</v>
      </c>
      <c r="AG542">
        <v>8.4229738941192428E-2</v>
      </c>
      <c r="AH542">
        <v>89.28</v>
      </c>
      <c r="AI542">
        <v>2.6916443734107505</v>
      </c>
      <c r="AJ542">
        <v>-3386.1180000000168</v>
      </c>
      <c r="AK542">
        <v>0.35007701070430181</v>
      </c>
      <c r="AL542">
        <v>41967534.544500001</v>
      </c>
      <c r="AM542">
        <v>3564.4133390999996</v>
      </c>
    </row>
    <row r="543" spans="1:39" ht="15" x14ac:dyDescent="0.25">
      <c r="A543" t="s">
        <v>723</v>
      </c>
      <c r="B543">
        <v>939778.05263157899</v>
      </c>
      <c r="C543">
        <v>0.26117063103586374</v>
      </c>
      <c r="D543">
        <v>891707.73684210528</v>
      </c>
      <c r="E543">
        <v>2.491342413027921E-3</v>
      </c>
      <c r="F543">
        <v>0.72078128623706927</v>
      </c>
      <c r="G543">
        <v>49.8</v>
      </c>
      <c r="H543">
        <v>67.399000000000001</v>
      </c>
      <c r="I543">
        <v>0</v>
      </c>
      <c r="J543">
        <v>67.099499999999978</v>
      </c>
      <c r="K543">
        <v>9185.7328277269407</v>
      </c>
      <c r="L543">
        <v>2192.63595205</v>
      </c>
      <c r="M543">
        <v>2620.3635213805937</v>
      </c>
      <c r="N543">
        <v>0.41075543206702936</v>
      </c>
      <c r="O543">
        <v>0.13842995961833912</v>
      </c>
      <c r="P543">
        <v>8.0396010717232007E-3</v>
      </c>
      <c r="Q543">
        <v>7686.325916103543</v>
      </c>
      <c r="R543">
        <v>131.90950000000001</v>
      </c>
      <c r="S543">
        <v>53888.720448489308</v>
      </c>
      <c r="T543">
        <v>12.951303734757541</v>
      </c>
      <c r="U543">
        <v>16.622274756935624</v>
      </c>
      <c r="V543">
        <v>15.054500000000001</v>
      </c>
      <c r="W543">
        <v>145.64654768009564</v>
      </c>
      <c r="X543">
        <v>0.11476651832534399</v>
      </c>
      <c r="Y543">
        <v>0.1611685862225585</v>
      </c>
      <c r="Z543">
        <v>0.28324651027664188</v>
      </c>
      <c r="AA543">
        <v>154.3361768211503</v>
      </c>
      <c r="AB543">
        <v>5.4057782590907486</v>
      </c>
      <c r="AC543">
        <v>1.2714543323412719</v>
      </c>
      <c r="AD543">
        <v>2.6865119020056114</v>
      </c>
      <c r="AE543">
        <v>1.1913329632115064</v>
      </c>
      <c r="AF543">
        <v>55.9</v>
      </c>
      <c r="AG543">
        <v>2.2605318404676684E-2</v>
      </c>
      <c r="AH543">
        <v>23.645999999999997</v>
      </c>
      <c r="AI543">
        <v>3.485478858536041</v>
      </c>
      <c r="AJ543">
        <v>11747.262499999953</v>
      </c>
      <c r="AK543">
        <v>0.47290593524479002</v>
      </c>
      <c r="AL543">
        <v>20140968.044</v>
      </c>
      <c r="AM543">
        <v>2192.63595205</v>
      </c>
    </row>
    <row r="544" spans="1:39" ht="15" x14ac:dyDescent="0.25">
      <c r="A544" t="s">
        <v>724</v>
      </c>
      <c r="B544">
        <v>621209.4</v>
      </c>
      <c r="C544">
        <v>0.34951852087446611</v>
      </c>
      <c r="D544">
        <v>598158.85</v>
      </c>
      <c r="E544">
        <v>3.6472807563827491E-3</v>
      </c>
      <c r="F544">
        <v>0.69959384235982391</v>
      </c>
      <c r="G544">
        <v>43.526315789473685</v>
      </c>
      <c r="H544">
        <v>38.890499999999996</v>
      </c>
      <c r="I544">
        <v>0</v>
      </c>
      <c r="J544">
        <v>66.9405</v>
      </c>
      <c r="K544">
        <v>9609.7716790879022</v>
      </c>
      <c r="L544">
        <v>1401.5065595999999</v>
      </c>
      <c r="M544">
        <v>1598.0107993212846</v>
      </c>
      <c r="N544">
        <v>0.28131883511307126</v>
      </c>
      <c r="O544">
        <v>0.11591438890329972</v>
      </c>
      <c r="P544">
        <v>2.2549709299269985E-3</v>
      </c>
      <c r="Q544">
        <v>8428.0769881031247</v>
      </c>
      <c r="R544">
        <v>88.147000000000006</v>
      </c>
      <c r="S544">
        <v>52880.7862788864</v>
      </c>
      <c r="T544">
        <v>11.477418403348951</v>
      </c>
      <c r="U544">
        <v>15.899651259827332</v>
      </c>
      <c r="V544">
        <v>12.456</v>
      </c>
      <c r="W544">
        <v>112.5165831406551</v>
      </c>
      <c r="X544">
        <v>0.11304298893806075</v>
      </c>
      <c r="Y544">
        <v>0.16382393353576435</v>
      </c>
      <c r="Z544">
        <v>0.28273483885415346</v>
      </c>
      <c r="AA544">
        <v>159.01259860218212</v>
      </c>
      <c r="AB544">
        <v>5.9659959382061709</v>
      </c>
      <c r="AC544">
        <v>1.1909767330828889</v>
      </c>
      <c r="AD544">
        <v>2.7417869671700079</v>
      </c>
      <c r="AE544">
        <v>1.1546328473053513</v>
      </c>
      <c r="AF544">
        <v>58.9</v>
      </c>
      <c r="AG544">
        <v>3.3844507035893943E-2</v>
      </c>
      <c r="AH544">
        <v>15.071499999999997</v>
      </c>
      <c r="AI544">
        <v>2.6961132955908726</v>
      </c>
      <c r="AJ544">
        <v>-18240.726999999955</v>
      </c>
      <c r="AK544">
        <v>0.41732927913598483</v>
      </c>
      <c r="AL544">
        <v>13468158.044499999</v>
      </c>
      <c r="AM544">
        <v>1401.5065595999999</v>
      </c>
    </row>
    <row r="545" spans="1:39" ht="15" x14ac:dyDescent="0.25">
      <c r="A545" t="s">
        <v>725</v>
      </c>
      <c r="B545">
        <v>1837699.7</v>
      </c>
      <c r="C545">
        <v>0.3051947691218585</v>
      </c>
      <c r="D545">
        <v>1629531.85</v>
      </c>
      <c r="E545">
        <v>3.6686419239541157E-3</v>
      </c>
      <c r="F545">
        <v>0.75360950984111919</v>
      </c>
      <c r="G545">
        <v>89.55</v>
      </c>
      <c r="H545">
        <v>83.254499999999993</v>
      </c>
      <c r="I545">
        <v>0</v>
      </c>
      <c r="J545">
        <v>-31.834499999999984</v>
      </c>
      <c r="K545">
        <v>9910.7416260215105</v>
      </c>
      <c r="L545">
        <v>3675.2807033999998</v>
      </c>
      <c r="M545">
        <v>4238.3678439081214</v>
      </c>
      <c r="N545">
        <v>0.20369695250962205</v>
      </c>
      <c r="O545">
        <v>0.1161050737172926</v>
      </c>
      <c r="P545">
        <v>1.2274882285389904E-2</v>
      </c>
      <c r="Q545">
        <v>8594.0528986538793</v>
      </c>
      <c r="R545">
        <v>211.83949999999999</v>
      </c>
      <c r="S545">
        <v>59344.670780945031</v>
      </c>
      <c r="T545">
        <v>12.269666421984571</v>
      </c>
      <c r="U545">
        <v>17.349364511339957</v>
      </c>
      <c r="V545">
        <v>21.045999999999999</v>
      </c>
      <c r="W545">
        <v>174.63084212676995</v>
      </c>
      <c r="X545">
        <v>0.11754617029700912</v>
      </c>
      <c r="Y545">
        <v>0.15178442271502884</v>
      </c>
      <c r="Z545">
        <v>0.276382329726162</v>
      </c>
      <c r="AA545">
        <v>154.50085199606582</v>
      </c>
      <c r="AB545">
        <v>5.9268319218292671</v>
      </c>
      <c r="AC545">
        <v>1.151352809095616</v>
      </c>
      <c r="AD545">
        <v>2.8516055044255886</v>
      </c>
      <c r="AE545">
        <v>0.97604593247423321</v>
      </c>
      <c r="AF545">
        <v>53.7</v>
      </c>
      <c r="AG545">
        <v>7.1666957063941258E-2</v>
      </c>
      <c r="AH545">
        <v>60.316999999999993</v>
      </c>
      <c r="AI545">
        <v>1.892809612161175</v>
      </c>
      <c r="AJ545">
        <v>8814.3690000004135</v>
      </c>
      <c r="AK545">
        <v>0.37511677493614226</v>
      </c>
      <c r="AL545">
        <v>36424757.454499997</v>
      </c>
      <c r="AM545">
        <v>3675.2807033999998</v>
      </c>
    </row>
    <row r="546" spans="1:39" ht="15" x14ac:dyDescent="0.25">
      <c r="A546" t="s">
        <v>726</v>
      </c>
      <c r="B546">
        <v>1306338.45</v>
      </c>
      <c r="C546">
        <v>0.30188843398435089</v>
      </c>
      <c r="D546">
        <v>1529426.75</v>
      </c>
      <c r="E546">
        <v>4.0269011644304339E-3</v>
      </c>
      <c r="F546">
        <v>0.77405145985332735</v>
      </c>
      <c r="G546">
        <v>47.05263157894737</v>
      </c>
      <c r="H546">
        <v>39.008500000000012</v>
      </c>
      <c r="I546">
        <v>0</v>
      </c>
      <c r="J546">
        <v>-11.754500000000002</v>
      </c>
      <c r="K546">
        <v>11606.862036740837</v>
      </c>
      <c r="L546">
        <v>3579.0031950500002</v>
      </c>
      <c r="M546">
        <v>4064.1223171751944</v>
      </c>
      <c r="N546">
        <v>9.044181082254607E-2</v>
      </c>
      <c r="O546">
        <v>9.7524165438786045E-2</v>
      </c>
      <c r="P546">
        <v>1.3518736059503315E-2</v>
      </c>
      <c r="Q546">
        <v>10221.394208153031</v>
      </c>
      <c r="R546">
        <v>214.25949999999997</v>
      </c>
      <c r="S546">
        <v>68852.722530389539</v>
      </c>
      <c r="T546">
        <v>13.373502691829298</v>
      </c>
      <c r="U546">
        <v>16.704058373374338</v>
      </c>
      <c r="V546">
        <v>20.422499999999999</v>
      </c>
      <c r="W546">
        <v>175.24804480597376</v>
      </c>
      <c r="X546">
        <v>0.11779700516412091</v>
      </c>
      <c r="Y546">
        <v>0.13321032991821347</v>
      </c>
      <c r="Z546">
        <v>0.25853227938925294</v>
      </c>
      <c r="AA546">
        <v>175.11887132898863</v>
      </c>
      <c r="AB546">
        <v>6.0466325997086559</v>
      </c>
      <c r="AC546">
        <v>1.2509418708546138</v>
      </c>
      <c r="AD546">
        <v>2.9967471842884974</v>
      </c>
      <c r="AE546">
        <v>0.88805887207648126</v>
      </c>
      <c r="AF546">
        <v>23.85</v>
      </c>
      <c r="AG546">
        <v>8.3513306342365715E-2</v>
      </c>
      <c r="AH546">
        <v>96.93</v>
      </c>
      <c r="AI546">
        <v>6.431584427789141</v>
      </c>
      <c r="AJ546">
        <v>39116.643684210489</v>
      </c>
      <c r="AK546">
        <v>0.26982908760805818</v>
      </c>
      <c r="AL546">
        <v>41540996.313999996</v>
      </c>
      <c r="AM546">
        <v>3579.0031950500002</v>
      </c>
    </row>
    <row r="547" spans="1:39" ht="15" x14ac:dyDescent="0.25">
      <c r="A547" t="s">
        <v>727</v>
      </c>
      <c r="B547">
        <v>890744.94736842101</v>
      </c>
      <c r="C547">
        <v>0.29126819680687277</v>
      </c>
      <c r="D547">
        <v>823978.6</v>
      </c>
      <c r="E547">
        <v>3.8008104114513139E-3</v>
      </c>
      <c r="F547">
        <v>0.67932134750668782</v>
      </c>
      <c r="G547">
        <v>36.111111111111114</v>
      </c>
      <c r="H547">
        <v>25.004000000000001</v>
      </c>
      <c r="I547">
        <v>0</v>
      </c>
      <c r="J547">
        <v>64.036000000000016</v>
      </c>
      <c r="K547">
        <v>9624.2649396970592</v>
      </c>
      <c r="L547">
        <v>1052.22413815</v>
      </c>
      <c r="M547">
        <v>1236.0994195918342</v>
      </c>
      <c r="N547">
        <v>0.38938606970218748</v>
      </c>
      <c r="O547">
        <v>0.12996157234182909</v>
      </c>
      <c r="P547">
        <v>9.6843149957726515E-4</v>
      </c>
      <c r="Q547">
        <v>8192.6127631739691</v>
      </c>
      <c r="R547">
        <v>66.218500000000006</v>
      </c>
      <c r="S547">
        <v>50118.683472141471</v>
      </c>
      <c r="T547">
        <v>13.506044383367186</v>
      </c>
      <c r="U547">
        <v>15.8901838330678</v>
      </c>
      <c r="V547">
        <v>8.9629999999999992</v>
      </c>
      <c r="W547">
        <v>117.39642286622781</v>
      </c>
      <c r="X547">
        <v>0.11694645055841145</v>
      </c>
      <c r="Y547">
        <v>0.17690202827696405</v>
      </c>
      <c r="Z547">
        <v>0.29986613293363956</v>
      </c>
      <c r="AA547">
        <v>180.20271834228686</v>
      </c>
      <c r="AB547">
        <v>5.2698852772466545</v>
      </c>
      <c r="AC547">
        <v>1.1924427566264351</v>
      </c>
      <c r="AD547">
        <v>2.6623406516355761</v>
      </c>
      <c r="AE547">
        <v>1.3797172784973584</v>
      </c>
      <c r="AF547">
        <v>86.3</v>
      </c>
      <c r="AG547">
        <v>1.6045494537196496E-2</v>
      </c>
      <c r="AH547">
        <v>8.9215</v>
      </c>
      <c r="AI547">
        <v>2.5529110668554535</v>
      </c>
      <c r="AJ547">
        <v>-1918.2110000000102</v>
      </c>
      <c r="AK547">
        <v>0.48690777234201299</v>
      </c>
      <c r="AL547">
        <v>10126883.8815</v>
      </c>
      <c r="AM547">
        <v>1052.22413815</v>
      </c>
    </row>
    <row r="548" spans="1:39" ht="15" x14ac:dyDescent="0.25">
      <c r="A548" t="s">
        <v>728</v>
      </c>
      <c r="B548">
        <v>1436536.9</v>
      </c>
      <c r="C548">
        <v>0.32066042195498462</v>
      </c>
      <c r="D548">
        <v>1341177</v>
      </c>
      <c r="E548">
        <v>3.1350007236875042E-3</v>
      </c>
      <c r="F548">
        <v>0.76882856651898224</v>
      </c>
      <c r="G548">
        <v>48.05263157894737</v>
      </c>
      <c r="H548">
        <v>67.731999999999999</v>
      </c>
      <c r="I548">
        <v>0</v>
      </c>
      <c r="J548">
        <v>-23.046499999999995</v>
      </c>
      <c r="K548">
        <v>10436.379163541866</v>
      </c>
      <c r="L548">
        <v>3770.7495292500003</v>
      </c>
      <c r="M548">
        <v>4347.3643034140632</v>
      </c>
      <c r="N548">
        <v>0.17378471593427169</v>
      </c>
      <c r="O548">
        <v>0.10702162712469164</v>
      </c>
      <c r="P548">
        <v>1.6625421037304768E-2</v>
      </c>
      <c r="Q548">
        <v>9052.14494839906</v>
      </c>
      <c r="R548">
        <v>218.22499999999999</v>
      </c>
      <c r="S548">
        <v>63389.289654301741</v>
      </c>
      <c r="T548">
        <v>11.95738343452858</v>
      </c>
      <c r="U548">
        <v>17.279182170924503</v>
      </c>
      <c r="V548">
        <v>23.7255</v>
      </c>
      <c r="W548">
        <v>158.9323525004742</v>
      </c>
      <c r="X548">
        <v>0.11649017956907175</v>
      </c>
      <c r="Y548">
        <v>0.14831659624338131</v>
      </c>
      <c r="Z548">
        <v>0.2722211011922574</v>
      </c>
      <c r="AA548">
        <v>158.43063703009278</v>
      </c>
      <c r="AB548">
        <v>6.0578099279003386</v>
      </c>
      <c r="AC548">
        <v>1.2157860595603716</v>
      </c>
      <c r="AD548">
        <v>3.043391081971988</v>
      </c>
      <c r="AE548">
        <v>0.98705794768851496</v>
      </c>
      <c r="AF548">
        <v>27.9</v>
      </c>
      <c r="AG548">
        <v>8.2161921148675571E-2</v>
      </c>
      <c r="AH548">
        <v>90.057500000000019</v>
      </c>
      <c r="AI548">
        <v>2.0770016192327545</v>
      </c>
      <c r="AJ548">
        <v>2129.5359999998473</v>
      </c>
      <c r="AK548">
        <v>0.35837341579080406</v>
      </c>
      <c r="AL548">
        <v>39352971.818000004</v>
      </c>
      <c r="AM548">
        <v>3770.7495292500003</v>
      </c>
    </row>
    <row r="549" spans="1:39" ht="15" x14ac:dyDescent="0.25">
      <c r="A549" t="s">
        <v>729</v>
      </c>
      <c r="B549">
        <v>1064383.3999999999</v>
      </c>
      <c r="C549">
        <v>0.31550141217607364</v>
      </c>
      <c r="D549">
        <v>1246194</v>
      </c>
      <c r="E549">
        <v>5.1947796025647993E-3</v>
      </c>
      <c r="F549">
        <v>0.77026501937100866</v>
      </c>
      <c r="G549">
        <v>39.700000000000003</v>
      </c>
      <c r="H549">
        <v>38.054500000000004</v>
      </c>
      <c r="I549">
        <v>0</v>
      </c>
      <c r="J549">
        <v>-4.9109999999999978</v>
      </c>
      <c r="K549">
        <v>11666.816730525092</v>
      </c>
      <c r="L549">
        <v>3251.4707746499998</v>
      </c>
      <c r="M549">
        <v>3717.6093959675591</v>
      </c>
      <c r="N549">
        <v>0.1018275655685817</v>
      </c>
      <c r="O549">
        <v>0.10222402349157772</v>
      </c>
      <c r="P549">
        <v>1.7034109742524731E-2</v>
      </c>
      <c r="Q549">
        <v>10203.953560491549</v>
      </c>
      <c r="R549">
        <v>196.33949999999999</v>
      </c>
      <c r="S549">
        <v>68032.798542830147</v>
      </c>
      <c r="T549">
        <v>13.347543413322329</v>
      </c>
      <c r="U549">
        <v>16.560451537515373</v>
      </c>
      <c r="V549">
        <v>19.7105</v>
      </c>
      <c r="W549">
        <v>164.96135433652117</v>
      </c>
      <c r="X549">
        <v>0.11753421737077453</v>
      </c>
      <c r="Y549">
        <v>0.13488970349103563</v>
      </c>
      <c r="Z549">
        <v>0.25962889549748902</v>
      </c>
      <c r="AA549">
        <v>184.36321331060623</v>
      </c>
      <c r="AB549">
        <v>5.9461010797201981</v>
      </c>
      <c r="AC549">
        <v>1.2573628880129772</v>
      </c>
      <c r="AD549">
        <v>2.732543326266875</v>
      </c>
      <c r="AE549">
        <v>0.88199348074088768</v>
      </c>
      <c r="AF549">
        <v>21.85</v>
      </c>
      <c r="AG549">
        <v>7.5661117303722547E-2</v>
      </c>
      <c r="AH549">
        <v>95.252631578947373</v>
      </c>
      <c r="AI549">
        <v>5.3943065353160318</v>
      </c>
      <c r="AJ549">
        <v>30085.065789473709</v>
      </c>
      <c r="AK549">
        <v>0.28873642748845352</v>
      </c>
      <c r="AL549">
        <v>37934313.6325</v>
      </c>
      <c r="AM549">
        <v>3251.4707746499998</v>
      </c>
    </row>
    <row r="550" spans="1:39" ht="15" x14ac:dyDescent="0.25">
      <c r="A550" t="s">
        <v>730</v>
      </c>
      <c r="B550">
        <v>1389531.7</v>
      </c>
      <c r="C550">
        <v>0.3274423666585673</v>
      </c>
      <c r="D550">
        <v>1285741.8999999999</v>
      </c>
      <c r="E550">
        <v>6.7150099449804742E-3</v>
      </c>
      <c r="F550">
        <v>0.69104928832282309</v>
      </c>
      <c r="G550">
        <v>48.473684210526315</v>
      </c>
      <c r="H550">
        <v>74.442000000000007</v>
      </c>
      <c r="I550">
        <v>0.05</v>
      </c>
      <c r="J550">
        <v>-17.009000000000015</v>
      </c>
      <c r="K550">
        <v>9764.4325856189243</v>
      </c>
      <c r="L550">
        <v>2160.4560496500003</v>
      </c>
      <c r="M550">
        <v>2609.5959162347367</v>
      </c>
      <c r="N550">
        <v>0.47725853861597461</v>
      </c>
      <c r="O550">
        <v>0.14331116539036234</v>
      </c>
      <c r="P550">
        <v>5.2332787338264294E-3</v>
      </c>
      <c r="Q550">
        <v>8083.8674370083645</v>
      </c>
      <c r="R550">
        <v>135.233</v>
      </c>
      <c r="S550">
        <v>52202.078860189453</v>
      </c>
      <c r="T550">
        <v>12.909201156522444</v>
      </c>
      <c r="U550">
        <v>15.975805089364279</v>
      </c>
      <c r="V550">
        <v>14.901999999999997</v>
      </c>
      <c r="W550">
        <v>144.97759023285462</v>
      </c>
      <c r="X550">
        <v>0.11558698247919583</v>
      </c>
      <c r="Y550">
        <v>0.17419594807733918</v>
      </c>
      <c r="Z550">
        <v>0.29486679362734569</v>
      </c>
      <c r="AA550">
        <v>164.96179131148568</v>
      </c>
      <c r="AB550">
        <v>5.5387880251194828</v>
      </c>
      <c r="AC550">
        <v>1.3157978628630722</v>
      </c>
      <c r="AD550">
        <v>2.777675754862543</v>
      </c>
      <c r="AE550">
        <v>1.1203014280672792</v>
      </c>
      <c r="AF550">
        <v>78.349999999999994</v>
      </c>
      <c r="AG550">
        <v>1.6225307502105941E-2</v>
      </c>
      <c r="AH550">
        <v>16.899000000000001</v>
      </c>
      <c r="AI550">
        <v>2.7008813604083182</v>
      </c>
      <c r="AJ550">
        <v>3707.799500000081</v>
      </c>
      <c r="AK550">
        <v>0.51287332503583383</v>
      </c>
      <c r="AL550">
        <v>21095627.451000001</v>
      </c>
      <c r="AM550">
        <v>2160.4560496500003</v>
      </c>
    </row>
    <row r="551" spans="1:39" ht="15" x14ac:dyDescent="0.25">
      <c r="A551" t="s">
        <v>731</v>
      </c>
      <c r="B551">
        <v>1941882.3</v>
      </c>
      <c r="C551">
        <v>0.30644482846379262</v>
      </c>
      <c r="D551">
        <v>1603222.25</v>
      </c>
      <c r="E551">
        <v>3.9271269044077461E-3</v>
      </c>
      <c r="F551">
        <v>0.74645225155345973</v>
      </c>
      <c r="G551">
        <v>59.94736842105263</v>
      </c>
      <c r="H551">
        <v>96.166999999999959</v>
      </c>
      <c r="I551">
        <v>0</v>
      </c>
      <c r="J551">
        <v>-15.19100000000001</v>
      </c>
      <c r="K551">
        <v>10950.117117517546</v>
      </c>
      <c r="L551">
        <v>3730.5483983500003</v>
      </c>
      <c r="M551">
        <v>4372.3525488247224</v>
      </c>
      <c r="N551">
        <v>0.22802585553540669</v>
      </c>
      <c r="O551">
        <v>0.11642402252229178</v>
      </c>
      <c r="P551">
        <v>2.4840629487875573E-2</v>
      </c>
      <c r="Q551">
        <v>9342.7831855599961</v>
      </c>
      <c r="R551">
        <v>224.69250000000002</v>
      </c>
      <c r="S551">
        <v>63760.267562602217</v>
      </c>
      <c r="T551">
        <v>12.571180613505122</v>
      </c>
      <c r="U551">
        <v>16.602905741624664</v>
      </c>
      <c r="V551">
        <v>25.125499999999999</v>
      </c>
      <c r="W551">
        <v>148.47658348490577</v>
      </c>
      <c r="X551">
        <v>0.11812274474541005</v>
      </c>
      <c r="Y551">
        <v>0.14344459870477072</v>
      </c>
      <c r="Z551">
        <v>0.26822787078898203</v>
      </c>
      <c r="AA551">
        <v>155.35018933310926</v>
      </c>
      <c r="AB551">
        <v>6.7515311399668763</v>
      </c>
      <c r="AC551">
        <v>1.2918097438767964</v>
      </c>
      <c r="AD551">
        <v>3.4108716133135615</v>
      </c>
      <c r="AE551">
        <v>0.97669773067609977</v>
      </c>
      <c r="AF551">
        <v>31.4</v>
      </c>
      <c r="AG551">
        <v>9.6878999952161343E-2</v>
      </c>
      <c r="AH551">
        <v>74.39200000000001</v>
      </c>
      <c r="AI551">
        <v>3.9989655809236342</v>
      </c>
      <c r="AJ551">
        <v>1502.9825000001583</v>
      </c>
      <c r="AK551">
        <v>0.39947559887299416</v>
      </c>
      <c r="AL551">
        <v>40849941.874499999</v>
      </c>
      <c r="AM551">
        <v>3730.5483983500003</v>
      </c>
    </row>
    <row r="552" spans="1:39" ht="15" x14ac:dyDescent="0.25">
      <c r="A552" t="s">
        <v>732</v>
      </c>
      <c r="B552">
        <v>934052.47368421056</v>
      </c>
      <c r="C552">
        <v>0.38982200346819346</v>
      </c>
      <c r="D552">
        <v>928974.78947368416</v>
      </c>
      <c r="E552">
        <v>6.3991799481310559E-3</v>
      </c>
      <c r="F552">
        <v>0.59866578450858365</v>
      </c>
      <c r="G552">
        <v>20.789473684210527</v>
      </c>
      <c r="H552">
        <v>19.512</v>
      </c>
      <c r="I552">
        <v>0</v>
      </c>
      <c r="J552">
        <v>-1.7339999999999947</v>
      </c>
      <c r="K552">
        <v>10922.86457287715</v>
      </c>
      <c r="L552">
        <v>647.83257594999998</v>
      </c>
      <c r="M552">
        <v>793.2477628354294</v>
      </c>
      <c r="N552">
        <v>0.50347951856495388</v>
      </c>
      <c r="O552">
        <v>0.15765106169635182</v>
      </c>
      <c r="P552">
        <v>2.6075512604824269E-3</v>
      </c>
      <c r="Q552">
        <v>8920.5262523608999</v>
      </c>
      <c r="R552">
        <v>48.98</v>
      </c>
      <c r="S552">
        <v>46128.136280114333</v>
      </c>
      <c r="T552">
        <v>12.780726827276439</v>
      </c>
      <c r="U552">
        <v>13.226471538383015</v>
      </c>
      <c r="V552">
        <v>7.0664999999999996</v>
      </c>
      <c r="W552">
        <v>91.676583308568595</v>
      </c>
      <c r="X552">
        <v>0.11273853636947663</v>
      </c>
      <c r="Y552">
        <v>0.17077246711547112</v>
      </c>
      <c r="Z552">
        <v>0.28926193200359668</v>
      </c>
      <c r="AA552">
        <v>218.73305736779844</v>
      </c>
      <c r="AB552">
        <v>5.4937650068029891</v>
      </c>
      <c r="AC552">
        <v>1.4517219644833117</v>
      </c>
      <c r="AD552">
        <v>2.2683634116288784</v>
      </c>
      <c r="AE552">
        <v>1.4256280420818137</v>
      </c>
      <c r="AF552">
        <v>77.78947368421052</v>
      </c>
      <c r="AG552">
        <v>1.2735994969666495E-2</v>
      </c>
      <c r="AH552">
        <v>5.6247368421052624</v>
      </c>
      <c r="AI552">
        <v>2.3751111950750459</v>
      </c>
      <c r="AJ552">
        <v>-6718.5109999999986</v>
      </c>
      <c r="AK552">
        <v>0.61178958412367901</v>
      </c>
      <c r="AL552">
        <v>7076187.4930000007</v>
      </c>
      <c r="AM552">
        <v>647.83257594999998</v>
      </c>
    </row>
    <row r="553" spans="1:39" ht="15" x14ac:dyDescent="0.25">
      <c r="A553" t="s">
        <v>733</v>
      </c>
      <c r="B553">
        <v>795899.25</v>
      </c>
      <c r="C553">
        <v>0.38833167540911362</v>
      </c>
      <c r="D553">
        <v>744946.55</v>
      </c>
      <c r="E553">
        <v>1.2366846334064758E-3</v>
      </c>
      <c r="F553">
        <v>0.63365344161914594</v>
      </c>
      <c r="G553">
        <v>17.631578947368421</v>
      </c>
      <c r="H553">
        <v>19.154500000000002</v>
      </c>
      <c r="I553">
        <v>0</v>
      </c>
      <c r="J553">
        <v>37.69250000000001</v>
      </c>
      <c r="K553">
        <v>9820.7788024444144</v>
      </c>
      <c r="L553">
        <v>777.7067886000001</v>
      </c>
      <c r="M553">
        <v>913.85181736498487</v>
      </c>
      <c r="N553">
        <v>0.41004988245514712</v>
      </c>
      <c r="O553">
        <v>0.13583347265126341</v>
      </c>
      <c r="P553">
        <v>2.0539108998591554E-3</v>
      </c>
      <c r="Q553">
        <v>8357.6857854511109</v>
      </c>
      <c r="R553">
        <v>50.595000000000006</v>
      </c>
      <c r="S553">
        <v>49410.978357545202</v>
      </c>
      <c r="T553">
        <v>13.055637908884275</v>
      </c>
      <c r="U553">
        <v>15.371218274533051</v>
      </c>
      <c r="V553">
        <v>7.2575000000000003</v>
      </c>
      <c r="W553">
        <v>107.15904768859801</v>
      </c>
      <c r="X553">
        <v>0.11660424380936622</v>
      </c>
      <c r="Y553">
        <v>0.16414205073980984</v>
      </c>
      <c r="Z553">
        <v>0.28698902769810686</v>
      </c>
      <c r="AA553">
        <v>191.80673511739488</v>
      </c>
      <c r="AB553">
        <v>5.6876401493872075</v>
      </c>
      <c r="AC553">
        <v>1.4610029168180607</v>
      </c>
      <c r="AD553">
        <v>2.5083991622946802</v>
      </c>
      <c r="AE553">
        <v>1.3958562053715478</v>
      </c>
      <c r="AF553">
        <v>84</v>
      </c>
      <c r="AG553">
        <v>1.2613018172638147E-2</v>
      </c>
      <c r="AH553">
        <v>5.8536842105263158</v>
      </c>
      <c r="AI553">
        <v>2.4297431695189933</v>
      </c>
      <c r="AJ553">
        <v>2635.2924999999814</v>
      </c>
      <c r="AK553">
        <v>0.53126848983135011</v>
      </c>
      <c r="AL553">
        <v>7637686.3439999996</v>
      </c>
      <c r="AM553">
        <v>777.7067886000001</v>
      </c>
    </row>
    <row r="554" spans="1:39" ht="15" x14ac:dyDescent="0.25">
      <c r="A554" t="s">
        <v>734</v>
      </c>
      <c r="B554">
        <v>785030.15</v>
      </c>
      <c r="C554">
        <v>0.33489688312013499</v>
      </c>
      <c r="D554">
        <v>721197.8</v>
      </c>
      <c r="E554">
        <v>2.5900701421474985E-3</v>
      </c>
      <c r="F554">
        <v>0.67440363827199956</v>
      </c>
      <c r="G554">
        <v>33.157894736842103</v>
      </c>
      <c r="H554">
        <v>36.924500000000009</v>
      </c>
      <c r="I554">
        <v>0</v>
      </c>
      <c r="J554">
        <v>7.0515000000000043</v>
      </c>
      <c r="K554">
        <v>10276.491642608231</v>
      </c>
      <c r="L554">
        <v>1173.7568337999999</v>
      </c>
      <c r="M554">
        <v>1426.300045832344</v>
      </c>
      <c r="N554">
        <v>0.45098443340794786</v>
      </c>
      <c r="O554">
        <v>0.15479287422914254</v>
      </c>
      <c r="P554">
        <v>4.2113637660339048E-3</v>
      </c>
      <c r="Q554">
        <v>8456.9178331344247</v>
      </c>
      <c r="R554">
        <v>75.246499999999997</v>
      </c>
      <c r="S554">
        <v>51728.374441003922</v>
      </c>
      <c r="T554">
        <v>13.049111918826792</v>
      </c>
      <c r="U554">
        <v>15.59882298578672</v>
      </c>
      <c r="V554">
        <v>10.312999999999999</v>
      </c>
      <c r="W554">
        <v>113.81332626781732</v>
      </c>
      <c r="X554">
        <v>0.11899194446749836</v>
      </c>
      <c r="Y554">
        <v>0.16708273506863036</v>
      </c>
      <c r="Z554">
        <v>0.29164466555789953</v>
      </c>
      <c r="AA554">
        <v>184.2007592833663</v>
      </c>
      <c r="AB554">
        <v>5.317026667511537</v>
      </c>
      <c r="AC554">
        <v>1.2616687117756185</v>
      </c>
      <c r="AD554">
        <v>2.6667255300362749</v>
      </c>
      <c r="AE554">
        <v>1.161222532669687</v>
      </c>
      <c r="AF554">
        <v>78.05</v>
      </c>
      <c r="AG554">
        <v>4.0200665398418725E-2</v>
      </c>
      <c r="AH554">
        <v>10.2875</v>
      </c>
      <c r="AI554">
        <v>2.2810535871284197</v>
      </c>
      <c r="AJ554">
        <v>2788.9674999999697</v>
      </c>
      <c r="AK554">
        <v>0.55002259342566884</v>
      </c>
      <c r="AL554">
        <v>12062102.293000001</v>
      </c>
      <c r="AM554">
        <v>1173.7568337999999</v>
      </c>
    </row>
    <row r="555" spans="1:39" ht="15" x14ac:dyDescent="0.25">
      <c r="A555" t="s">
        <v>735</v>
      </c>
      <c r="B555">
        <v>729347.05</v>
      </c>
      <c r="C555">
        <v>0.31360050633039604</v>
      </c>
      <c r="D555">
        <v>632164.69999999995</v>
      </c>
      <c r="E555">
        <v>4.4455774160285016E-3</v>
      </c>
      <c r="F555">
        <v>0.72392544280974103</v>
      </c>
      <c r="G555">
        <v>40.842105263157897</v>
      </c>
      <c r="H555">
        <v>36.610500000000002</v>
      </c>
      <c r="I555">
        <v>0</v>
      </c>
      <c r="J555">
        <v>88.4255</v>
      </c>
      <c r="K555">
        <v>9633.1189398145325</v>
      </c>
      <c r="L555">
        <v>1529.4986302000002</v>
      </c>
      <c r="M555">
        <v>1764.4762045580039</v>
      </c>
      <c r="N555">
        <v>0.32257098836727033</v>
      </c>
      <c r="O555">
        <v>0.11802222384232899</v>
      </c>
      <c r="P555">
        <v>1.3952056954251466E-3</v>
      </c>
      <c r="Q555">
        <v>8350.2640528330521</v>
      </c>
      <c r="R555">
        <v>94.501999999999995</v>
      </c>
      <c r="S555">
        <v>53828.219941112358</v>
      </c>
      <c r="T555">
        <v>12.797612748936531</v>
      </c>
      <c r="U555">
        <v>16.184828153901503</v>
      </c>
      <c r="V555">
        <v>12.516499999999999</v>
      </c>
      <c r="W555">
        <v>122.1985882794711</v>
      </c>
      <c r="X555">
        <v>0.11498550228899614</v>
      </c>
      <c r="Y555">
        <v>0.16652366559781839</v>
      </c>
      <c r="Z555">
        <v>0.28745679334257757</v>
      </c>
      <c r="AA555">
        <v>167.37017277781149</v>
      </c>
      <c r="AB555">
        <v>6.0251239245532444</v>
      </c>
      <c r="AC555">
        <v>1.2309482740604265</v>
      </c>
      <c r="AD555">
        <v>2.8303430159756662</v>
      </c>
      <c r="AE555">
        <v>1.1716104970638748</v>
      </c>
      <c r="AF555">
        <v>76.8</v>
      </c>
      <c r="AG555">
        <v>2.2820336194638934E-2</v>
      </c>
      <c r="AH555">
        <v>13.734</v>
      </c>
      <c r="AI555">
        <v>2.921425487432368</v>
      </c>
      <c r="AJ555">
        <v>-5368.9184999999125</v>
      </c>
      <c r="AK555">
        <v>0.48535657866208798</v>
      </c>
      <c r="AL555">
        <v>14733842.223000001</v>
      </c>
      <c r="AM555">
        <v>1529.4986302000002</v>
      </c>
    </row>
    <row r="556" spans="1:39" ht="15" x14ac:dyDescent="0.25">
      <c r="A556" t="s">
        <v>736</v>
      </c>
      <c r="B556">
        <v>913341.63157894742</v>
      </c>
      <c r="C556">
        <v>0.320963468815746</v>
      </c>
      <c r="D556">
        <v>840207.35</v>
      </c>
      <c r="E556">
        <v>6.9329234918909166E-3</v>
      </c>
      <c r="F556">
        <v>0.6600250942526964</v>
      </c>
      <c r="G556">
        <v>24.944444444444443</v>
      </c>
      <c r="H556">
        <v>26.951500000000003</v>
      </c>
      <c r="I556">
        <v>0</v>
      </c>
      <c r="J556">
        <v>37.854999999999976</v>
      </c>
      <c r="K556">
        <v>10087.416300777402</v>
      </c>
      <c r="L556">
        <v>943.65835394999999</v>
      </c>
      <c r="M556">
        <v>1092.9258036123842</v>
      </c>
      <c r="N556">
        <v>0.34395310012504554</v>
      </c>
      <c r="O556">
        <v>0.1260415317176348</v>
      </c>
      <c r="P556">
        <v>1.4811144246745633E-3</v>
      </c>
      <c r="Q556">
        <v>8709.7171926375577</v>
      </c>
      <c r="R556">
        <v>59.379500000000007</v>
      </c>
      <c r="S556">
        <v>52053.878522890896</v>
      </c>
      <c r="T556">
        <v>13.863370355088879</v>
      </c>
      <c r="U556">
        <v>15.891988884210884</v>
      </c>
      <c r="V556">
        <v>7.3335000000000008</v>
      </c>
      <c r="W556">
        <v>128.67776013499696</v>
      </c>
      <c r="X556">
        <v>0.11761746618731266</v>
      </c>
      <c r="Y556">
        <v>0.16701098755417274</v>
      </c>
      <c r="Z556">
        <v>0.29146445111660041</v>
      </c>
      <c r="AA556">
        <v>184.2570982095209</v>
      </c>
      <c r="AB556">
        <v>5.3053950766567519</v>
      </c>
      <c r="AC556">
        <v>1.1510901433926239</v>
      </c>
      <c r="AD556">
        <v>2.5957300198561333</v>
      </c>
      <c r="AE556">
        <v>1.2719766563705821</v>
      </c>
      <c r="AF556">
        <v>75.55</v>
      </c>
      <c r="AG556">
        <v>6.8883895600740846E-2</v>
      </c>
      <c r="AH556">
        <v>10.058000000000003</v>
      </c>
      <c r="AI556">
        <v>2.9146948891518702</v>
      </c>
      <c r="AJ556">
        <v>-17998.3125</v>
      </c>
      <c r="AK556">
        <v>0.41944293893709911</v>
      </c>
      <c r="AL556">
        <v>9519074.6619999986</v>
      </c>
      <c r="AM556">
        <v>943.65835394999999</v>
      </c>
    </row>
    <row r="557" spans="1:39" ht="15" x14ac:dyDescent="0.25">
      <c r="A557" t="s">
        <v>737</v>
      </c>
      <c r="B557">
        <v>1296230.5</v>
      </c>
      <c r="C557">
        <v>0.35935702072780318</v>
      </c>
      <c r="D557">
        <v>1256660.95</v>
      </c>
      <c r="E557">
        <v>4.7949636592252596E-3</v>
      </c>
      <c r="F557">
        <v>0.74144252755037821</v>
      </c>
      <c r="G557">
        <v>59</v>
      </c>
      <c r="H557">
        <v>83.07950000000001</v>
      </c>
      <c r="I557">
        <v>0</v>
      </c>
      <c r="J557">
        <v>57.004500000000036</v>
      </c>
      <c r="K557">
        <v>10942.451858769278</v>
      </c>
      <c r="L557">
        <v>2891.3012539000001</v>
      </c>
      <c r="M557">
        <v>3465.8983250633673</v>
      </c>
      <c r="N557">
        <v>0.38524051162000572</v>
      </c>
      <c r="O557">
        <v>0.13103468143935698</v>
      </c>
      <c r="P557">
        <v>1.7924796362915593E-2</v>
      </c>
      <c r="Q557">
        <v>9128.3476353627793</v>
      </c>
      <c r="R557">
        <v>177.16850000000002</v>
      </c>
      <c r="S557">
        <v>60878.970130694783</v>
      </c>
      <c r="T557">
        <v>12.271933216119118</v>
      </c>
      <c r="U557">
        <v>16.319499538010422</v>
      </c>
      <c r="V557">
        <v>19.3245</v>
      </c>
      <c r="W557">
        <v>149.61842499935315</v>
      </c>
      <c r="X557">
        <v>0.11801090433789353</v>
      </c>
      <c r="Y557">
        <v>0.15240651623068532</v>
      </c>
      <c r="Z557">
        <v>0.27726119323245568</v>
      </c>
      <c r="AA557">
        <v>172.45385596794176</v>
      </c>
      <c r="AB557">
        <v>5.7692361056167361</v>
      </c>
      <c r="AC557">
        <v>1.1234318369815814</v>
      </c>
      <c r="AD557">
        <v>2.8077527237641062</v>
      </c>
      <c r="AE557">
        <v>1.0179699653157765</v>
      </c>
      <c r="AF557">
        <v>44.55</v>
      </c>
      <c r="AG557">
        <v>5.4718650235050917E-2</v>
      </c>
      <c r="AH557">
        <v>51.186500000000009</v>
      </c>
      <c r="AI557">
        <v>2.448047222055409</v>
      </c>
      <c r="AJ557">
        <v>22786.320499999914</v>
      </c>
      <c r="AK557">
        <v>0.46639275053940249</v>
      </c>
      <c r="AL557">
        <v>31637924.779999994</v>
      </c>
      <c r="AM557">
        <v>2891.3012539000001</v>
      </c>
    </row>
    <row r="558" spans="1:39" ht="15" x14ac:dyDescent="0.25">
      <c r="A558" t="s">
        <v>738</v>
      </c>
      <c r="B558">
        <v>789896.05</v>
      </c>
      <c r="C558">
        <v>0.26792746305478599</v>
      </c>
      <c r="D558">
        <v>766470.9</v>
      </c>
      <c r="E558">
        <v>1.1695342799002664E-3</v>
      </c>
      <c r="F558">
        <v>0.66227859978850234</v>
      </c>
      <c r="G558">
        <v>33.315789473684212</v>
      </c>
      <c r="H558">
        <v>29.0105</v>
      </c>
      <c r="I558">
        <v>0</v>
      </c>
      <c r="J558">
        <v>34.306500000000014</v>
      </c>
      <c r="K558">
        <v>9916.819310393872</v>
      </c>
      <c r="L558">
        <v>945.22715395</v>
      </c>
      <c r="M558">
        <v>1124.8845972150079</v>
      </c>
      <c r="N558">
        <v>0.40284719091993254</v>
      </c>
      <c r="O558">
        <v>0.13861565365792569</v>
      </c>
      <c r="P558">
        <v>6.480661261582879E-4</v>
      </c>
      <c r="Q558">
        <v>8332.9853713059092</v>
      </c>
      <c r="R558">
        <v>61.576000000000001</v>
      </c>
      <c r="S558">
        <v>49764.159013739132</v>
      </c>
      <c r="T558">
        <v>12.635604781083542</v>
      </c>
      <c r="U558">
        <v>15.350577399473824</v>
      </c>
      <c r="V558">
        <v>8.0244999999999997</v>
      </c>
      <c r="W558">
        <v>117.79265424013956</v>
      </c>
      <c r="X558">
        <v>0.11813458510167754</v>
      </c>
      <c r="Y558">
        <v>0.17236471062888312</v>
      </c>
      <c r="Z558">
        <v>0.29731801372800148</v>
      </c>
      <c r="AA558">
        <v>182.44921263563538</v>
      </c>
      <c r="AB558">
        <v>5.9596718408381975</v>
      </c>
      <c r="AC558">
        <v>1.2662644286845426</v>
      </c>
      <c r="AD558">
        <v>2.6491931127919917</v>
      </c>
      <c r="AE558">
        <v>1.4777864773843903</v>
      </c>
      <c r="AF558">
        <v>94.7</v>
      </c>
      <c r="AG558">
        <v>1.5759674553665913E-2</v>
      </c>
      <c r="AH558">
        <v>6.6955</v>
      </c>
      <c r="AI558">
        <v>2.9095702440682816</v>
      </c>
      <c r="AJ558">
        <v>-9295.9660000000149</v>
      </c>
      <c r="AK558">
        <v>0.50056339276107942</v>
      </c>
      <c r="AL558">
        <v>9373646.8930000011</v>
      </c>
      <c r="AM558">
        <v>945.22715395</v>
      </c>
    </row>
    <row r="559" spans="1:39" ht="15" x14ac:dyDescent="0.25">
      <c r="A559" t="s">
        <v>739</v>
      </c>
      <c r="B559">
        <v>917662.65</v>
      </c>
      <c r="C559">
        <v>0.32370412558372813</v>
      </c>
      <c r="D559">
        <v>859753.4</v>
      </c>
      <c r="E559">
        <v>1.6661073393407322E-3</v>
      </c>
      <c r="F559">
        <v>0.69148797736883882</v>
      </c>
      <c r="G559">
        <v>48</v>
      </c>
      <c r="H559">
        <v>52.852499999999999</v>
      </c>
      <c r="I559">
        <v>0</v>
      </c>
      <c r="J559">
        <v>76.270999999999972</v>
      </c>
      <c r="K559">
        <v>9367.48225644794</v>
      </c>
      <c r="L559">
        <v>1696.5612719000001</v>
      </c>
      <c r="M559">
        <v>1938.184349666343</v>
      </c>
      <c r="N559">
        <v>0.28899530533955248</v>
      </c>
      <c r="O559">
        <v>0.11047938642386265</v>
      </c>
      <c r="P559">
        <v>5.9477853332695783E-3</v>
      </c>
      <c r="Q559">
        <v>8199.6883393655953</v>
      </c>
      <c r="R559">
        <v>102.7565</v>
      </c>
      <c r="S559">
        <v>54585.184260849688</v>
      </c>
      <c r="T559">
        <v>11.95252855050532</v>
      </c>
      <c r="U559">
        <v>16.510500765401702</v>
      </c>
      <c r="V559">
        <v>12.795999999999999</v>
      </c>
      <c r="W559">
        <v>132.58528226789622</v>
      </c>
      <c r="X559">
        <v>0.11231642222375404</v>
      </c>
      <c r="Y559">
        <v>0.15563418972219817</v>
      </c>
      <c r="Z559">
        <v>0.27382545829788257</v>
      </c>
      <c r="AA559">
        <v>156.951419562815</v>
      </c>
      <c r="AB559">
        <v>5.3159020582647365</v>
      </c>
      <c r="AC559">
        <v>1.2497510531298717</v>
      </c>
      <c r="AD559">
        <v>2.8187623372141184</v>
      </c>
      <c r="AE559">
        <v>1.2080672510052406</v>
      </c>
      <c r="AF559">
        <v>66.3</v>
      </c>
      <c r="AG559">
        <v>3.4120613305045511E-2</v>
      </c>
      <c r="AH559">
        <v>18.402499999999996</v>
      </c>
      <c r="AI559">
        <v>3.8240783640616423</v>
      </c>
      <c r="AJ559">
        <v>-18476.1875</v>
      </c>
      <c r="AK559">
        <v>0.43820289185486944</v>
      </c>
      <c r="AL559">
        <v>15892507.611500001</v>
      </c>
      <c r="AM559">
        <v>1696.5612719000001</v>
      </c>
    </row>
    <row r="560" spans="1:39" ht="15" x14ac:dyDescent="0.25">
      <c r="A560" t="s">
        <v>740</v>
      </c>
      <c r="B560">
        <v>1051983.95</v>
      </c>
      <c r="C560">
        <v>0.32654487063993254</v>
      </c>
      <c r="D560">
        <v>1115423.7</v>
      </c>
      <c r="E560">
        <v>2.6182359675726579E-3</v>
      </c>
      <c r="F560">
        <v>0.69854749440057085</v>
      </c>
      <c r="G560">
        <v>30.45</v>
      </c>
      <c r="H560">
        <v>76.498500000000007</v>
      </c>
      <c r="I560">
        <v>3.1625000000000001</v>
      </c>
      <c r="J560">
        <v>31.458999999999989</v>
      </c>
      <c r="K560">
        <v>11551.652279108568</v>
      </c>
      <c r="L560">
        <v>1666.5827285</v>
      </c>
      <c r="M560">
        <v>2068.1422302903929</v>
      </c>
      <c r="N560">
        <v>0.54276563934161759</v>
      </c>
      <c r="O560">
        <v>0.13967764652134398</v>
      </c>
      <c r="P560">
        <v>3.3773323692523803E-2</v>
      </c>
      <c r="Q560">
        <v>9308.7331673976842</v>
      </c>
      <c r="R560">
        <v>108.5705</v>
      </c>
      <c r="S560">
        <v>59289.162327704107</v>
      </c>
      <c r="T560">
        <v>11.844377616387506</v>
      </c>
      <c r="U560">
        <v>15.350235363197182</v>
      </c>
      <c r="V560">
        <v>12.542</v>
      </c>
      <c r="W560">
        <v>132.88014100621911</v>
      </c>
      <c r="X560">
        <v>0.11569234367671005</v>
      </c>
      <c r="Y560">
        <v>0.1411396757620075</v>
      </c>
      <c r="Z560">
        <v>0.26741652655748532</v>
      </c>
      <c r="AA560">
        <v>182.28519041081614</v>
      </c>
      <c r="AB560">
        <v>5.9005195439597351</v>
      </c>
      <c r="AC560">
        <v>1.1858679444431548</v>
      </c>
      <c r="AD560">
        <v>2.7750787764116627</v>
      </c>
      <c r="AE560">
        <v>1.0126047973631469</v>
      </c>
      <c r="AF560">
        <v>34.700000000000003</v>
      </c>
      <c r="AG560">
        <v>9.411130023552372E-2</v>
      </c>
      <c r="AH560">
        <v>54.718499999999992</v>
      </c>
      <c r="AI560">
        <v>2.3177556913927599</v>
      </c>
      <c r="AJ560">
        <v>25386.685789473471</v>
      </c>
      <c r="AK560">
        <v>0.53386022008221135</v>
      </c>
      <c r="AL560">
        <v>19251784.174000002</v>
      </c>
      <c r="AM560">
        <v>1666.5827285</v>
      </c>
    </row>
    <row r="561" spans="1:39" ht="15" x14ac:dyDescent="0.25">
      <c r="A561" t="s">
        <v>741</v>
      </c>
      <c r="B561">
        <v>988886.8</v>
      </c>
      <c r="C561">
        <v>0.35068549621187772</v>
      </c>
      <c r="D561">
        <v>985464.2</v>
      </c>
      <c r="E561">
        <v>4.6654122659706213E-3</v>
      </c>
      <c r="F561">
        <v>0.62459227216833757</v>
      </c>
      <c r="G561">
        <v>23.823529411764707</v>
      </c>
      <c r="H561">
        <v>25.671000000000003</v>
      </c>
      <c r="I561">
        <v>0</v>
      </c>
      <c r="J561">
        <v>30.262499999999989</v>
      </c>
      <c r="K561">
        <v>10962.280032859493</v>
      </c>
      <c r="L561">
        <v>907.89333994999993</v>
      </c>
      <c r="M561">
        <v>1067.3879839270935</v>
      </c>
      <c r="N561">
        <v>0.39073689131758244</v>
      </c>
      <c r="O561">
        <v>0.14013709155197332</v>
      </c>
      <c r="P561">
        <v>3.8781263118351618E-3</v>
      </c>
      <c r="Q561">
        <v>9324.2393416148861</v>
      </c>
      <c r="R561">
        <v>59.894000000000005</v>
      </c>
      <c r="S561">
        <v>52573.343581994857</v>
      </c>
      <c r="T561">
        <v>12.448659298093297</v>
      </c>
      <c r="U561">
        <v>15.158335391691987</v>
      </c>
      <c r="V561">
        <v>8.0945</v>
      </c>
      <c r="W561">
        <v>112.16175674223237</v>
      </c>
      <c r="X561">
        <v>0.11790067917289905</v>
      </c>
      <c r="Y561">
        <v>0.16050532690046757</v>
      </c>
      <c r="Z561">
        <v>0.28612778866812683</v>
      </c>
      <c r="AA561">
        <v>195.52726315822116</v>
      </c>
      <c r="AB561">
        <v>5.8754647165159124</v>
      </c>
      <c r="AC561">
        <v>1.2689687969494909</v>
      </c>
      <c r="AD561">
        <v>2.9567899434366902</v>
      </c>
      <c r="AE561">
        <v>1.1596463856435908</v>
      </c>
      <c r="AF561">
        <v>74.349999999999994</v>
      </c>
      <c r="AG561">
        <v>2.789989399983981E-2</v>
      </c>
      <c r="AH561">
        <v>9.3879999999999999</v>
      </c>
      <c r="AI561">
        <v>2.7059476624228314</v>
      </c>
      <c r="AJ561">
        <v>-31249.260999999999</v>
      </c>
      <c r="AK561">
        <v>0.5004020259601053</v>
      </c>
      <c r="AL561">
        <v>9952581.0325000007</v>
      </c>
      <c r="AM561">
        <v>907.89333994999993</v>
      </c>
    </row>
    <row r="562" spans="1:39" ht="15" x14ac:dyDescent="0.25">
      <c r="A562" t="s">
        <v>742</v>
      </c>
      <c r="B562">
        <v>1011985.8</v>
      </c>
      <c r="C562">
        <v>0.37818998785816144</v>
      </c>
      <c r="D562">
        <v>920313.8</v>
      </c>
      <c r="E562">
        <v>2.1048543294898006E-3</v>
      </c>
      <c r="F562">
        <v>0.63304643259717397</v>
      </c>
      <c r="G562">
        <v>23.315789473684209</v>
      </c>
      <c r="H562">
        <v>24.011500000000002</v>
      </c>
      <c r="I562">
        <v>0</v>
      </c>
      <c r="J562">
        <v>36.89749999999998</v>
      </c>
      <c r="K562">
        <v>9583.9949859585522</v>
      </c>
      <c r="L562">
        <v>896.18501319999996</v>
      </c>
      <c r="M562">
        <v>1054.9155800292685</v>
      </c>
      <c r="N562">
        <v>0.37089399426926284</v>
      </c>
      <c r="O562">
        <v>0.13042110119946376</v>
      </c>
      <c r="P562">
        <v>2.8919429714025042E-3</v>
      </c>
      <c r="Q562">
        <v>8141.9147044559695</v>
      </c>
      <c r="R562">
        <v>58.992499999999993</v>
      </c>
      <c r="S562">
        <v>50242.704233589015</v>
      </c>
      <c r="T562">
        <v>13.194050091113278</v>
      </c>
      <c r="U562">
        <v>15.191507618765097</v>
      </c>
      <c r="V562">
        <v>8.8045000000000009</v>
      </c>
      <c r="W562">
        <v>101.78715579533193</v>
      </c>
      <c r="X562">
        <v>0.11811166244937446</v>
      </c>
      <c r="Y562">
        <v>0.16148406503732998</v>
      </c>
      <c r="Z562">
        <v>0.28536138608536354</v>
      </c>
      <c r="AA562">
        <v>181.52395722298832</v>
      </c>
      <c r="AB562">
        <v>5.8312014208344598</v>
      </c>
      <c r="AC562">
        <v>1.3227813138815356</v>
      </c>
      <c r="AD562">
        <v>2.4996530346101729</v>
      </c>
      <c r="AE562">
        <v>1.3657232494788702</v>
      </c>
      <c r="AF562">
        <v>82.78947368421052</v>
      </c>
      <c r="AG562">
        <v>1.56571031658456E-2</v>
      </c>
      <c r="AH562">
        <v>6.4810526315789474</v>
      </c>
      <c r="AI562">
        <v>2.5663857199620197</v>
      </c>
      <c r="AJ562">
        <v>5967.0809999999474</v>
      </c>
      <c r="AK562">
        <v>0.51441417897812458</v>
      </c>
      <c r="AL562">
        <v>8589032.6730000004</v>
      </c>
      <c r="AM562">
        <v>896.18501319999996</v>
      </c>
    </row>
    <row r="563" spans="1:39" ht="15" x14ac:dyDescent="0.25">
      <c r="A563" t="s">
        <v>743</v>
      </c>
      <c r="B563">
        <v>929097.2</v>
      </c>
      <c r="C563">
        <v>0.38612649490758294</v>
      </c>
      <c r="D563">
        <v>889521.6</v>
      </c>
      <c r="E563">
        <v>4.3472816479333621E-3</v>
      </c>
      <c r="F563">
        <v>0.63961673127568952</v>
      </c>
      <c r="G563">
        <v>30.736842105263158</v>
      </c>
      <c r="H563">
        <v>22.834</v>
      </c>
      <c r="I563">
        <v>0</v>
      </c>
      <c r="J563">
        <v>41.268000000000015</v>
      </c>
      <c r="K563">
        <v>9538.2938967451082</v>
      </c>
      <c r="L563">
        <v>953.27676935</v>
      </c>
      <c r="M563">
        <v>1121.7744982683187</v>
      </c>
      <c r="N563">
        <v>0.36792084767695377</v>
      </c>
      <c r="O563">
        <v>0.12697162224201849</v>
      </c>
      <c r="P563">
        <v>1.0709349926738565E-3</v>
      </c>
      <c r="Q563">
        <v>8105.5809389821961</v>
      </c>
      <c r="R563">
        <v>61.196999999999989</v>
      </c>
      <c r="S563">
        <v>50033.780111770197</v>
      </c>
      <c r="T563">
        <v>12.558622154680785</v>
      </c>
      <c r="U563">
        <v>15.577181387159504</v>
      </c>
      <c r="V563">
        <v>8.713000000000001</v>
      </c>
      <c r="W563">
        <v>109.40855840123956</v>
      </c>
      <c r="X563">
        <v>0.11725247593559372</v>
      </c>
      <c r="Y563">
        <v>0.15757121386220554</v>
      </c>
      <c r="Z563">
        <v>0.28046127527629283</v>
      </c>
      <c r="AA563">
        <v>185.70262665763551</v>
      </c>
      <c r="AB563">
        <v>5.6409000316337723</v>
      </c>
      <c r="AC563">
        <v>1.3984513348321719</v>
      </c>
      <c r="AD563">
        <v>2.32850357857038</v>
      </c>
      <c r="AE563">
        <v>1.2739424656494891</v>
      </c>
      <c r="AF563">
        <v>65.900000000000006</v>
      </c>
      <c r="AG563">
        <v>1.9600615366538392E-2</v>
      </c>
      <c r="AH563">
        <v>8.9120000000000008</v>
      </c>
      <c r="AI563">
        <v>2.6662528082732804</v>
      </c>
      <c r="AJ563">
        <v>6333.085000000021</v>
      </c>
      <c r="AK563">
        <v>0.48307353392423008</v>
      </c>
      <c r="AL563">
        <v>9092633.9910000004</v>
      </c>
      <c r="AM563">
        <v>953.27676935</v>
      </c>
    </row>
    <row r="564" spans="1:39" ht="15" x14ac:dyDescent="0.25">
      <c r="A564" t="s">
        <v>744</v>
      </c>
      <c r="B564">
        <v>971350.3</v>
      </c>
      <c r="C564">
        <v>0.42207009494180092</v>
      </c>
      <c r="D564">
        <v>955207.15</v>
      </c>
      <c r="E564">
        <v>3.7537375477212573E-3</v>
      </c>
      <c r="F564">
        <v>0.62496186148157273</v>
      </c>
      <c r="G564">
        <v>19.421052631578949</v>
      </c>
      <c r="H564">
        <v>19.55</v>
      </c>
      <c r="I564">
        <v>0</v>
      </c>
      <c r="J564">
        <v>19.127500000000012</v>
      </c>
      <c r="K564">
        <v>10155.113819780941</v>
      </c>
      <c r="L564">
        <v>785.34694504999993</v>
      </c>
      <c r="M564">
        <v>936.29670332969022</v>
      </c>
      <c r="N564">
        <v>0.42404461155546697</v>
      </c>
      <c r="O564">
        <v>0.1403927882382994</v>
      </c>
      <c r="P564">
        <v>2.9541521930187076E-3</v>
      </c>
      <c r="Q564">
        <v>8517.9063288784528</v>
      </c>
      <c r="R564">
        <v>54.060999999999993</v>
      </c>
      <c r="S564">
        <v>49189.116442537139</v>
      </c>
      <c r="T564">
        <v>12.892843269639851</v>
      </c>
      <c r="U564">
        <v>14.527051757274192</v>
      </c>
      <c r="V564">
        <v>7.8235000000000001</v>
      </c>
      <c r="W564">
        <v>100.38306960439704</v>
      </c>
      <c r="X564">
        <v>0.11319371264613713</v>
      </c>
      <c r="Y564">
        <v>0.1658795667605964</v>
      </c>
      <c r="Z564">
        <v>0.28479321960916049</v>
      </c>
      <c r="AA564">
        <v>197.74769734427707</v>
      </c>
      <c r="AB564">
        <v>5.6432268269494221</v>
      </c>
      <c r="AC564">
        <v>1.443594327257695</v>
      </c>
      <c r="AD564">
        <v>2.5207096143574512</v>
      </c>
      <c r="AE564">
        <v>1.4638757322977209</v>
      </c>
      <c r="AF564">
        <v>82.263157894736835</v>
      </c>
      <c r="AG564">
        <v>1.7435346373983925E-2</v>
      </c>
      <c r="AH564">
        <v>5.0931578947368426</v>
      </c>
      <c r="AI564">
        <v>2.2774401750863031</v>
      </c>
      <c r="AJ564">
        <v>4333.029499999946</v>
      </c>
      <c r="AK564">
        <v>0.53397525256386447</v>
      </c>
      <c r="AL564">
        <v>7975287.6150000002</v>
      </c>
      <c r="AM564">
        <v>785.34694504999993</v>
      </c>
    </row>
    <row r="565" spans="1:39" ht="15" x14ac:dyDescent="0.25">
      <c r="A565" t="s">
        <v>745</v>
      </c>
      <c r="B565">
        <v>754528.7</v>
      </c>
      <c r="C565">
        <v>0.30252469673446986</v>
      </c>
      <c r="D565">
        <v>649241.30000000005</v>
      </c>
      <c r="E565">
        <v>4.1762224081030681E-3</v>
      </c>
      <c r="F565">
        <v>0.666875229073008</v>
      </c>
      <c r="G565">
        <v>32</v>
      </c>
      <c r="H565">
        <v>47.146999999999998</v>
      </c>
      <c r="I565">
        <v>0</v>
      </c>
      <c r="J565">
        <v>-4.5379999999999825</v>
      </c>
      <c r="K565">
        <v>10156.683546975775</v>
      </c>
      <c r="L565">
        <v>1403.0293527499998</v>
      </c>
      <c r="M565">
        <v>1730.2135381695721</v>
      </c>
      <c r="N565">
        <v>0.54349212980141604</v>
      </c>
      <c r="O565">
        <v>0.15863024430940578</v>
      </c>
      <c r="P565">
        <v>1.3985821794489893E-3</v>
      </c>
      <c r="Q565">
        <v>8236.0499606745034</v>
      </c>
      <c r="R565">
        <v>92.247500000000016</v>
      </c>
      <c r="S565">
        <v>49132.290087807254</v>
      </c>
      <c r="T565">
        <v>12.302230412748314</v>
      </c>
      <c r="U565">
        <v>15.209402452640994</v>
      </c>
      <c r="V565">
        <v>11.346</v>
      </c>
      <c r="W565">
        <v>123.65850103560729</v>
      </c>
      <c r="X565">
        <v>0.1153662674760625</v>
      </c>
      <c r="Y565">
        <v>0.1795279469357095</v>
      </c>
      <c r="Z565">
        <v>0.30118208541996772</v>
      </c>
      <c r="AA565">
        <v>186.56747949495099</v>
      </c>
      <c r="AB565">
        <v>5.6173063476360845</v>
      </c>
      <c r="AC565">
        <v>1.4522640349649001</v>
      </c>
      <c r="AD565">
        <v>2.7749090205461378</v>
      </c>
      <c r="AE565">
        <v>1.2642670384305812</v>
      </c>
      <c r="AF565">
        <v>91.6</v>
      </c>
      <c r="AG565">
        <v>1.8159098339697342E-2</v>
      </c>
      <c r="AH565">
        <v>19.774999999999999</v>
      </c>
      <c r="AI565">
        <v>2.2165933666698625</v>
      </c>
      <c r="AJ565">
        <v>-8757.8730000000214</v>
      </c>
      <c r="AK565">
        <v>0.56029179417560371</v>
      </c>
      <c r="AL565">
        <v>14250125.143000001</v>
      </c>
      <c r="AM565">
        <v>1403.0293527499998</v>
      </c>
    </row>
    <row r="566" spans="1:39" ht="15" x14ac:dyDescent="0.25">
      <c r="A566" t="s">
        <v>746</v>
      </c>
      <c r="B566">
        <v>748697.59999999998</v>
      </c>
      <c r="C566">
        <v>0.30843461424459301</v>
      </c>
      <c r="D566">
        <v>672631.55</v>
      </c>
      <c r="E566">
        <v>5.2928277396716607E-3</v>
      </c>
      <c r="F566">
        <v>0.64715249256299145</v>
      </c>
      <c r="G566">
        <v>27.222222222222221</v>
      </c>
      <c r="H566">
        <v>31.159999999999997</v>
      </c>
      <c r="I566">
        <v>0</v>
      </c>
      <c r="J566">
        <v>-0.96949999999999648</v>
      </c>
      <c r="K566">
        <v>10107.509863292747</v>
      </c>
      <c r="L566">
        <v>988.43330040000001</v>
      </c>
      <c r="M566">
        <v>1187.2972752844221</v>
      </c>
      <c r="N566">
        <v>0.45649239090528726</v>
      </c>
      <c r="O566">
        <v>0.13700335995883448</v>
      </c>
      <c r="P566">
        <v>2.8901353271322872E-3</v>
      </c>
      <c r="Q566">
        <v>8414.5727788406712</v>
      </c>
      <c r="R566">
        <v>63.535999999999987</v>
      </c>
      <c r="S566">
        <v>50287.286109449749</v>
      </c>
      <c r="T566">
        <v>13.102020901536136</v>
      </c>
      <c r="U566">
        <v>15.557058996474437</v>
      </c>
      <c r="V566">
        <v>8.5370000000000008</v>
      </c>
      <c r="W566">
        <v>115.78227719339344</v>
      </c>
      <c r="X566">
        <v>0.12070139701351225</v>
      </c>
      <c r="Y566">
        <v>0.16941434059772326</v>
      </c>
      <c r="Z566">
        <v>0.29627448125485756</v>
      </c>
      <c r="AA566">
        <v>187.7365421874247</v>
      </c>
      <c r="AB566">
        <v>5.4488908040603556</v>
      </c>
      <c r="AC566">
        <v>1.3707569744410382</v>
      </c>
      <c r="AD566">
        <v>2.5931528189171393</v>
      </c>
      <c r="AE566">
        <v>1.2344532398793682</v>
      </c>
      <c r="AF566">
        <v>62.45</v>
      </c>
      <c r="AG566">
        <v>6.1758901970156085E-2</v>
      </c>
      <c r="AH566">
        <v>10.563000000000001</v>
      </c>
      <c r="AI566">
        <v>2.4439038521114584</v>
      </c>
      <c r="AJ566">
        <v>3983.3854999999749</v>
      </c>
      <c r="AK566">
        <v>0.57487749079842276</v>
      </c>
      <c r="AL566">
        <v>9990599.3330000006</v>
      </c>
      <c r="AM566">
        <v>988.43330040000001</v>
      </c>
    </row>
    <row r="567" spans="1:39" ht="15" x14ac:dyDescent="0.25">
      <c r="A567" t="s">
        <v>747</v>
      </c>
      <c r="B567">
        <v>964153.45</v>
      </c>
      <c r="C567">
        <v>0.3115242361965897</v>
      </c>
      <c r="D567">
        <v>886103.05</v>
      </c>
      <c r="E567">
        <v>4.6620604030829611E-3</v>
      </c>
      <c r="F567">
        <v>0.65990498129667585</v>
      </c>
      <c r="G567">
        <v>57.631578947368418</v>
      </c>
      <c r="H567">
        <v>36.954999999999998</v>
      </c>
      <c r="I567">
        <v>0</v>
      </c>
      <c r="J567">
        <v>22.470499999999987</v>
      </c>
      <c r="K567">
        <v>10247.653238757724</v>
      </c>
      <c r="L567">
        <v>1280.1463655</v>
      </c>
      <c r="M567">
        <v>1512.0818994219496</v>
      </c>
      <c r="N567">
        <v>0.38183834116427851</v>
      </c>
      <c r="O567">
        <v>0.13719980744654939</v>
      </c>
      <c r="P567">
        <v>2.4266575203583631E-2</v>
      </c>
      <c r="Q567">
        <v>8675.7840653439744</v>
      </c>
      <c r="R567">
        <v>82.263000000000005</v>
      </c>
      <c r="S567">
        <v>51984.851737719284</v>
      </c>
      <c r="T567">
        <v>12.564579458565822</v>
      </c>
      <c r="U567">
        <v>15.561629961221934</v>
      </c>
      <c r="V567">
        <v>10.848000000000001</v>
      </c>
      <c r="W567">
        <v>118.00759268989673</v>
      </c>
      <c r="X567">
        <v>0.11617252916845154</v>
      </c>
      <c r="Y567">
        <v>0.17314722012697933</v>
      </c>
      <c r="Z567">
        <v>0.2949585329400069</v>
      </c>
      <c r="AA567">
        <v>180.75468261757919</v>
      </c>
      <c r="AB567">
        <v>5.6473907878152456</v>
      </c>
      <c r="AC567">
        <v>1.1552521549428256</v>
      </c>
      <c r="AD567">
        <v>2.8768097360134273</v>
      </c>
      <c r="AE567">
        <v>1.3316245882513269</v>
      </c>
      <c r="AF567">
        <v>106.05</v>
      </c>
      <c r="AG567">
        <v>6.6061123686536855E-2</v>
      </c>
      <c r="AH567">
        <v>8.5894999999999992</v>
      </c>
      <c r="AI567">
        <v>3.0980706485416878</v>
      </c>
      <c r="AJ567">
        <v>-22055.726499999932</v>
      </c>
      <c r="AK567">
        <v>0.4922529566275079</v>
      </c>
      <c r="AL567">
        <v>13118496.048499998</v>
      </c>
      <c r="AM567">
        <v>1280.1463655</v>
      </c>
    </row>
    <row r="568" spans="1:39" ht="15" x14ac:dyDescent="0.25">
      <c r="A568" t="s">
        <v>748</v>
      </c>
      <c r="B568">
        <v>838212.65</v>
      </c>
      <c r="C568">
        <v>0.32266586881513687</v>
      </c>
      <c r="D568">
        <v>781280.8</v>
      </c>
      <c r="E568">
        <v>2.0738311178105763E-3</v>
      </c>
      <c r="F568">
        <v>0.68221984330215402</v>
      </c>
      <c r="G568">
        <v>55.315789473684212</v>
      </c>
      <c r="H568">
        <v>42.632999999999996</v>
      </c>
      <c r="I568">
        <v>0</v>
      </c>
      <c r="J568">
        <v>46.891499999999979</v>
      </c>
      <c r="K568">
        <v>9926.2496810874945</v>
      </c>
      <c r="L568">
        <v>1571.6218819000001</v>
      </c>
      <c r="M568">
        <v>1889.7217566141226</v>
      </c>
      <c r="N568">
        <v>0.43663629464766107</v>
      </c>
      <c r="O568">
        <v>0.13936473331944643</v>
      </c>
      <c r="P568">
        <v>5.0417731779228156E-3</v>
      </c>
      <c r="Q568">
        <v>8255.3482539945981</v>
      </c>
      <c r="R568">
        <v>100.86150000000001</v>
      </c>
      <c r="S568">
        <v>51119.071662626469</v>
      </c>
      <c r="T568">
        <v>13.092210605632475</v>
      </c>
      <c r="U568">
        <v>15.581980060776411</v>
      </c>
      <c r="V568">
        <v>12.331999999999999</v>
      </c>
      <c r="W568">
        <v>127.44257881122283</v>
      </c>
      <c r="X568">
        <v>0.11671463841700316</v>
      </c>
      <c r="Y568">
        <v>0.17496133481650572</v>
      </c>
      <c r="Z568">
        <v>0.29706319659307934</v>
      </c>
      <c r="AA568">
        <v>186.56761742558683</v>
      </c>
      <c r="AB568">
        <v>5.4058327107784008</v>
      </c>
      <c r="AC568">
        <v>1.2543890540603913</v>
      </c>
      <c r="AD568">
        <v>2.7434251019947058</v>
      </c>
      <c r="AE568">
        <v>1.2938567918783526</v>
      </c>
      <c r="AF568">
        <v>98.3</v>
      </c>
      <c r="AG568">
        <v>2.0009989247108305E-2</v>
      </c>
      <c r="AH568">
        <v>11.303000000000001</v>
      </c>
      <c r="AI568">
        <v>3.1502866473849225</v>
      </c>
      <c r="AJ568">
        <v>-5040.4239999999991</v>
      </c>
      <c r="AK568">
        <v>0.5598432769215087</v>
      </c>
      <c r="AL568">
        <v>15600311.204</v>
      </c>
      <c r="AM568">
        <v>1571.6218819000001</v>
      </c>
    </row>
    <row r="569" spans="1:39" ht="15" x14ac:dyDescent="0.25">
      <c r="A569" t="s">
        <v>749</v>
      </c>
      <c r="B569">
        <v>710623.15</v>
      </c>
      <c r="C569">
        <v>0.35394997416491275</v>
      </c>
      <c r="D569">
        <v>672535.75</v>
      </c>
      <c r="E569">
        <v>2.4267281803164965E-3</v>
      </c>
      <c r="F569">
        <v>0.65416188700390188</v>
      </c>
      <c r="G569">
        <v>21.473684210526315</v>
      </c>
      <c r="H569">
        <v>20.707000000000001</v>
      </c>
      <c r="I569">
        <v>0</v>
      </c>
      <c r="J569">
        <v>57.694000000000031</v>
      </c>
      <c r="K569">
        <v>10309.008368850036</v>
      </c>
      <c r="L569">
        <v>752.85874089999993</v>
      </c>
      <c r="M569">
        <v>881.60722837073172</v>
      </c>
      <c r="N569">
        <v>0.37708352779516763</v>
      </c>
      <c r="O569">
        <v>0.12698469992619565</v>
      </c>
      <c r="P569">
        <v>2.0914726952863355E-3</v>
      </c>
      <c r="Q569">
        <v>8803.4975335255131</v>
      </c>
      <c r="R569">
        <v>50.953499999999998</v>
      </c>
      <c r="S569">
        <v>50914.309021951391</v>
      </c>
      <c r="T569">
        <v>13.755679197699864</v>
      </c>
      <c r="U569">
        <v>14.775407791417665</v>
      </c>
      <c r="V569">
        <v>7.3084999999999996</v>
      </c>
      <c r="W569">
        <v>103.01138960114935</v>
      </c>
      <c r="X569">
        <v>0.12041837653278067</v>
      </c>
      <c r="Y569">
        <v>0.15553341229360956</v>
      </c>
      <c r="Z569">
        <v>0.28198613470502426</v>
      </c>
      <c r="AA569">
        <v>182.10946164495812</v>
      </c>
      <c r="AB569">
        <v>5.6626792214887089</v>
      </c>
      <c r="AC569">
        <v>1.1927266932015199</v>
      </c>
      <c r="AD569">
        <v>2.6348958335612642</v>
      </c>
      <c r="AE569">
        <v>1.2057467563185689</v>
      </c>
      <c r="AF569">
        <v>59.65</v>
      </c>
      <c r="AG569">
        <v>3.8861278268992779E-2</v>
      </c>
      <c r="AH569">
        <v>7.9764999999999997</v>
      </c>
      <c r="AI569">
        <v>2.2782239727345379</v>
      </c>
      <c r="AJ569">
        <v>-3404.2565000000759</v>
      </c>
      <c r="AK569">
        <v>0.53117054656340357</v>
      </c>
      <c r="AL569">
        <v>7761227.0605000006</v>
      </c>
      <c r="AM569">
        <v>752.85874089999993</v>
      </c>
    </row>
    <row r="570" spans="1:39" ht="15" x14ac:dyDescent="0.25">
      <c r="A570" t="s">
        <v>750</v>
      </c>
      <c r="B570">
        <v>730662.15</v>
      </c>
      <c r="C570">
        <v>0.30393877835636407</v>
      </c>
      <c r="D570">
        <v>712697.9</v>
      </c>
      <c r="E570">
        <v>3.4241154582411804E-3</v>
      </c>
      <c r="F570">
        <v>0.69262360787328736</v>
      </c>
      <c r="G570">
        <v>49.315789473684212</v>
      </c>
      <c r="H570">
        <v>48.1265</v>
      </c>
      <c r="I570">
        <v>0</v>
      </c>
      <c r="J570">
        <v>54.004999999999995</v>
      </c>
      <c r="K570">
        <v>9689.5281764175925</v>
      </c>
      <c r="L570">
        <v>1436.1225355500001</v>
      </c>
      <c r="M570">
        <v>1657.4521698354481</v>
      </c>
      <c r="N570">
        <v>0.31592295373057594</v>
      </c>
      <c r="O570">
        <v>0.12055937151191096</v>
      </c>
      <c r="P570">
        <v>2.7858788167179393E-3</v>
      </c>
      <c r="Q570">
        <v>8395.626749447325</v>
      </c>
      <c r="R570">
        <v>91.708500000000001</v>
      </c>
      <c r="S570">
        <v>52232.430563960806</v>
      </c>
      <c r="T570">
        <v>11.250865514101745</v>
      </c>
      <c r="U570">
        <v>15.65964480446196</v>
      </c>
      <c r="V570">
        <v>12.189499999999999</v>
      </c>
      <c r="W570">
        <v>117.81636125763977</v>
      </c>
      <c r="X570">
        <v>0.11358882986049942</v>
      </c>
      <c r="Y570">
        <v>0.1616979992776881</v>
      </c>
      <c r="Z570">
        <v>0.28086205046725737</v>
      </c>
      <c r="AA570">
        <v>162.31031421753252</v>
      </c>
      <c r="AB570">
        <v>5.7442418408605844</v>
      </c>
      <c r="AC570">
        <v>1.1801942019970182</v>
      </c>
      <c r="AD570">
        <v>2.8626044895376395</v>
      </c>
      <c r="AE570">
        <v>1.114127719549368</v>
      </c>
      <c r="AF570">
        <v>55.8</v>
      </c>
      <c r="AG570">
        <v>4.0228824723257603E-2</v>
      </c>
      <c r="AH570">
        <v>18.597000000000001</v>
      </c>
      <c r="AI570">
        <v>2.9420842553461366</v>
      </c>
      <c r="AJ570">
        <v>-18482.729000000108</v>
      </c>
      <c r="AK570">
        <v>0.43209153364565683</v>
      </c>
      <c r="AL570">
        <v>13915349.772999998</v>
      </c>
      <c r="AM570">
        <v>1436.1225355500001</v>
      </c>
    </row>
    <row r="571" spans="1:39" ht="15" x14ac:dyDescent="0.25">
      <c r="A571" t="s">
        <v>751</v>
      </c>
      <c r="B571">
        <v>763790.75</v>
      </c>
      <c r="C571">
        <v>0.45082746885922004</v>
      </c>
      <c r="D571">
        <v>679216.8</v>
      </c>
      <c r="E571">
        <v>1.7910996178471059E-3</v>
      </c>
      <c r="F571">
        <v>0.67630315626610726</v>
      </c>
      <c r="G571">
        <v>47.8125</v>
      </c>
      <c r="H571">
        <v>26.561052631578946</v>
      </c>
      <c r="I571">
        <v>0</v>
      </c>
      <c r="J571">
        <v>58.742999999999995</v>
      </c>
      <c r="K571">
        <v>9710.8619297085679</v>
      </c>
      <c r="L571">
        <v>1202.7170623</v>
      </c>
      <c r="M571">
        <v>1356.9923030197983</v>
      </c>
      <c r="N571">
        <v>0.20997830472035536</v>
      </c>
      <c r="O571">
        <v>0.10349454984197411</v>
      </c>
      <c r="P571">
        <v>5.7435669755859257E-3</v>
      </c>
      <c r="Q571">
        <v>8606.8427260118351</v>
      </c>
      <c r="R571">
        <v>72.949500000000015</v>
      </c>
      <c r="S571">
        <v>53760.764967546027</v>
      </c>
      <c r="T571">
        <v>12.981583149987317</v>
      </c>
      <c r="U571">
        <v>16.486981573554306</v>
      </c>
      <c r="V571">
        <v>9.9809999999999999</v>
      </c>
      <c r="W571">
        <v>120.5006574792105</v>
      </c>
      <c r="X571">
        <v>0.11311666365301069</v>
      </c>
      <c r="Y571">
        <v>0.15690217195151213</v>
      </c>
      <c r="Z571">
        <v>0.27653044649768993</v>
      </c>
      <c r="AA571">
        <v>166.29131345117028</v>
      </c>
      <c r="AB571">
        <v>5.7923607884744808</v>
      </c>
      <c r="AC571">
        <v>1.2773373586384895</v>
      </c>
      <c r="AD571">
        <v>2.5770279833041174</v>
      </c>
      <c r="AE571">
        <v>1.2086020676858327</v>
      </c>
      <c r="AF571">
        <v>71.05</v>
      </c>
      <c r="AG571">
        <v>2.5578899095125528E-2</v>
      </c>
      <c r="AH571">
        <v>9.5800000000000018</v>
      </c>
      <c r="AI571">
        <v>3.6789762825575503</v>
      </c>
      <c r="AJ571">
        <v>8012.959499999939</v>
      </c>
      <c r="AK571">
        <v>0.42729870603286974</v>
      </c>
      <c r="AL571">
        <v>11679419.3325</v>
      </c>
      <c r="AM571">
        <v>1202.7170623</v>
      </c>
    </row>
    <row r="572" spans="1:39" ht="15" x14ac:dyDescent="0.25">
      <c r="A572" t="s">
        <v>752</v>
      </c>
      <c r="B572">
        <v>815098.2</v>
      </c>
      <c r="C572">
        <v>0.38906633038072641</v>
      </c>
      <c r="D572">
        <v>766420.6</v>
      </c>
      <c r="E572">
        <v>2.4109342503538696E-3</v>
      </c>
      <c r="F572">
        <v>0.68400571755258399</v>
      </c>
      <c r="G572">
        <v>38.450000000000003</v>
      </c>
      <c r="H572">
        <v>33.202999999999996</v>
      </c>
      <c r="I572">
        <v>0</v>
      </c>
      <c r="J572">
        <v>69.52800000000002</v>
      </c>
      <c r="K572">
        <v>9657.9078822610445</v>
      </c>
      <c r="L572">
        <v>1292.0376590999999</v>
      </c>
      <c r="M572">
        <v>1527.2525895933752</v>
      </c>
      <c r="N572">
        <v>0.38239121245440477</v>
      </c>
      <c r="O572">
        <v>0.13039685562830824</v>
      </c>
      <c r="P572">
        <v>7.0795041735637596E-4</v>
      </c>
      <c r="Q572">
        <v>8170.476041112699</v>
      </c>
      <c r="R572">
        <v>81.350499999999997</v>
      </c>
      <c r="S572">
        <v>50395.845108511938</v>
      </c>
      <c r="T572">
        <v>12.697524907652689</v>
      </c>
      <c r="U572">
        <v>15.882356704629967</v>
      </c>
      <c r="V572">
        <v>10.211</v>
      </c>
      <c r="W572">
        <v>126.53390060718834</v>
      </c>
      <c r="X572">
        <v>0.11610970665692129</v>
      </c>
      <c r="Y572">
        <v>0.16502257476709364</v>
      </c>
      <c r="Z572">
        <v>0.28635577963093217</v>
      </c>
      <c r="AA572">
        <v>176.15844894067763</v>
      </c>
      <c r="AB572">
        <v>6.1230619013296597</v>
      </c>
      <c r="AC572">
        <v>1.391126969352604</v>
      </c>
      <c r="AD572">
        <v>2.8027572726851342</v>
      </c>
      <c r="AE572">
        <v>1.3327806930678485</v>
      </c>
      <c r="AF572">
        <v>95.7</v>
      </c>
      <c r="AG572">
        <v>1.9639153118913715E-2</v>
      </c>
      <c r="AH572">
        <v>9.3285</v>
      </c>
      <c r="AI572">
        <v>3.0834672490663024</v>
      </c>
      <c r="AJ572">
        <v>-552.35200000007171</v>
      </c>
      <c r="AK572">
        <v>0.51542185303509191</v>
      </c>
      <c r="AL572">
        <v>12478380.692</v>
      </c>
      <c r="AM572">
        <v>1292.0376590999999</v>
      </c>
    </row>
    <row r="573" spans="1:39" ht="15" x14ac:dyDescent="0.25">
      <c r="A573" t="s">
        <v>753</v>
      </c>
      <c r="B573">
        <v>703917.2</v>
      </c>
      <c r="C573">
        <v>0.37196052442918898</v>
      </c>
      <c r="D573">
        <v>674980.05</v>
      </c>
      <c r="E573">
        <v>2.9425940671139461E-3</v>
      </c>
      <c r="F573">
        <v>0.66139556933991583</v>
      </c>
      <c r="G573">
        <v>25.45</v>
      </c>
      <c r="H573">
        <v>25.52</v>
      </c>
      <c r="I573">
        <v>0</v>
      </c>
      <c r="J573">
        <v>29.941500000000005</v>
      </c>
      <c r="K573">
        <v>10510.297624945712</v>
      </c>
      <c r="L573">
        <v>857.01137849999975</v>
      </c>
      <c r="M573">
        <v>1012.3529338070864</v>
      </c>
      <c r="N573">
        <v>0.37121768558875662</v>
      </c>
      <c r="O573">
        <v>0.13765534158540932</v>
      </c>
      <c r="P573">
        <v>3.6601107974670844E-3</v>
      </c>
      <c r="Q573">
        <v>8897.5340073607731</v>
      </c>
      <c r="R573">
        <v>56.603999999999999</v>
      </c>
      <c r="S573">
        <v>51816.480513744616</v>
      </c>
      <c r="T573">
        <v>13.552045791816834</v>
      </c>
      <c r="U573">
        <v>15.140473791604833</v>
      </c>
      <c r="V573">
        <v>7.6114999999999995</v>
      </c>
      <c r="W573">
        <v>112.59428213886879</v>
      </c>
      <c r="X573">
        <v>0.1170922052986479</v>
      </c>
      <c r="Y573">
        <v>0.16119480921746163</v>
      </c>
      <c r="Z573">
        <v>0.28363190302127639</v>
      </c>
      <c r="AA573">
        <v>192.635423684751</v>
      </c>
      <c r="AB573">
        <v>5.6282230742788428</v>
      </c>
      <c r="AC573">
        <v>1.2284620034738472</v>
      </c>
      <c r="AD573">
        <v>2.5098778611157804</v>
      </c>
      <c r="AE573">
        <v>1.2879898894259649</v>
      </c>
      <c r="AF573">
        <v>80.2</v>
      </c>
      <c r="AG573">
        <v>4.3065980004950613E-2</v>
      </c>
      <c r="AH573">
        <v>6.9520000000000008</v>
      </c>
      <c r="AI573">
        <v>2.6669366540658208</v>
      </c>
      <c r="AJ573">
        <v>-14633.726000000024</v>
      </c>
      <c r="AK573">
        <v>0.52585293001969691</v>
      </c>
      <c r="AL573">
        <v>9007444.6559999995</v>
      </c>
      <c r="AM573">
        <v>857.01137849999975</v>
      </c>
    </row>
    <row r="574" spans="1:39" ht="15" x14ac:dyDescent="0.25">
      <c r="A574" t="s">
        <v>754</v>
      </c>
      <c r="B574">
        <v>880049.65</v>
      </c>
      <c r="C574">
        <v>0.3299526878728285</v>
      </c>
      <c r="D574">
        <v>858986.35</v>
      </c>
      <c r="E574">
        <v>9.4720929668797623E-4</v>
      </c>
      <c r="F574">
        <v>0.64646168064564347</v>
      </c>
      <c r="G574">
        <v>24.526315789473685</v>
      </c>
      <c r="H574">
        <v>22.689500000000002</v>
      </c>
      <c r="I574">
        <v>0</v>
      </c>
      <c r="J574">
        <v>24.129000000000005</v>
      </c>
      <c r="K574">
        <v>10204.031046608507</v>
      </c>
      <c r="L574">
        <v>891.09435559999997</v>
      </c>
      <c r="M574">
        <v>1052.8331224956196</v>
      </c>
      <c r="N574">
        <v>0.36536443245763955</v>
      </c>
      <c r="O574">
        <v>0.14198053472666394</v>
      </c>
      <c r="P574">
        <v>1.7505769621328751E-3</v>
      </c>
      <c r="Q574">
        <v>8636.4631542429761</v>
      </c>
      <c r="R574">
        <v>59.569499999999991</v>
      </c>
      <c r="S574">
        <v>50792.175488546993</v>
      </c>
      <c r="T574">
        <v>12.370424462182831</v>
      </c>
      <c r="U574">
        <v>14.95890272035186</v>
      </c>
      <c r="V574">
        <v>8.6434999999999995</v>
      </c>
      <c r="W574">
        <v>103.09415810724822</v>
      </c>
      <c r="X574">
        <v>0.11729782757976273</v>
      </c>
      <c r="Y574">
        <v>0.16292963185207276</v>
      </c>
      <c r="Z574">
        <v>0.28479426282390924</v>
      </c>
      <c r="AA574">
        <v>197.34066195671906</v>
      </c>
      <c r="AB574">
        <v>5.7727783188033621</v>
      </c>
      <c r="AC574">
        <v>1.3920743802287363</v>
      </c>
      <c r="AD574">
        <v>2.5754360001171461</v>
      </c>
      <c r="AE574">
        <v>1.3683047074518528</v>
      </c>
      <c r="AF574">
        <v>98.89473684210526</v>
      </c>
      <c r="AG574">
        <v>1.8813182633635444E-2</v>
      </c>
      <c r="AH574">
        <v>4.92</v>
      </c>
      <c r="AI574">
        <v>2.5474545041985199</v>
      </c>
      <c r="AJ574">
        <v>16457.786499999987</v>
      </c>
      <c r="AK574">
        <v>0.54271812240346273</v>
      </c>
      <c r="AL574">
        <v>9092754.4699999988</v>
      </c>
      <c r="AM574">
        <v>891.09435559999997</v>
      </c>
    </row>
    <row r="575" spans="1:39" ht="15" x14ac:dyDescent="0.25">
      <c r="A575" t="s">
        <v>755</v>
      </c>
      <c r="B575">
        <v>948220.7</v>
      </c>
      <c r="C575">
        <v>0.33438072420429837</v>
      </c>
      <c r="D575">
        <v>1020354.75</v>
      </c>
      <c r="E575">
        <v>1.1434567785402312E-2</v>
      </c>
      <c r="F575">
        <v>0.66813701315530794</v>
      </c>
      <c r="G575">
        <v>38.777777777777779</v>
      </c>
      <c r="H575">
        <v>52.86</v>
      </c>
      <c r="I575">
        <v>0</v>
      </c>
      <c r="J575">
        <v>-51.989999999999995</v>
      </c>
      <c r="K575">
        <v>10948.422057122809</v>
      </c>
      <c r="L575">
        <v>1576.0444633</v>
      </c>
      <c r="M575">
        <v>1992.7820318804593</v>
      </c>
      <c r="N575">
        <v>0.66766023887849024</v>
      </c>
      <c r="O575">
        <v>0.15605590167489025</v>
      </c>
      <c r="P575">
        <v>7.6220854041434327E-4</v>
      </c>
      <c r="Q575">
        <v>8658.8496328007277</v>
      </c>
      <c r="R575">
        <v>104.1555</v>
      </c>
      <c r="S575">
        <v>49870.028297833524</v>
      </c>
      <c r="T575">
        <v>12.091056161220482</v>
      </c>
      <c r="U575">
        <v>15.131648960448558</v>
      </c>
      <c r="V575">
        <v>12.784000000000001</v>
      </c>
      <c r="W575">
        <v>123.28257691645808</v>
      </c>
      <c r="X575">
        <v>0.1048104362725297</v>
      </c>
      <c r="Y575">
        <v>0.21297546498982758</v>
      </c>
      <c r="Z575">
        <v>0.32251240055794489</v>
      </c>
      <c r="AA575">
        <v>171.91462951031326</v>
      </c>
      <c r="AB575">
        <v>6.7092921850219849</v>
      </c>
      <c r="AC575">
        <v>1.4218503766999293</v>
      </c>
      <c r="AD575">
        <v>3.2553698442968697</v>
      </c>
      <c r="AE575">
        <v>1.4980585477428321</v>
      </c>
      <c r="AF575">
        <v>167.15</v>
      </c>
      <c r="AG575">
        <v>1.3512091631970809E-2</v>
      </c>
      <c r="AH575">
        <v>8.0259999999999998</v>
      </c>
      <c r="AI575">
        <v>3.3388345763399698</v>
      </c>
      <c r="AJ575">
        <v>-63065.6179999999</v>
      </c>
      <c r="AK575">
        <v>0.58604875077885055</v>
      </c>
      <c r="AL575">
        <v>17255199.964999996</v>
      </c>
      <c r="AM575">
        <v>1576.0444633</v>
      </c>
    </row>
    <row r="576" spans="1:39" ht="15" x14ac:dyDescent="0.25">
      <c r="A576" t="s">
        <v>757</v>
      </c>
      <c r="B576">
        <v>885372.42105263157</v>
      </c>
      <c r="C576">
        <v>0.30267893490843512</v>
      </c>
      <c r="D576">
        <v>867840.68421052629</v>
      </c>
      <c r="E576">
        <v>5.0596782591423141E-3</v>
      </c>
      <c r="F576">
        <v>0.68763092518127966</v>
      </c>
      <c r="G576">
        <v>52.95</v>
      </c>
      <c r="H576">
        <v>47.667999999999999</v>
      </c>
      <c r="I576">
        <v>0</v>
      </c>
      <c r="J576">
        <v>43.614499999999992</v>
      </c>
      <c r="K576">
        <v>9629.8349635558607</v>
      </c>
      <c r="L576">
        <v>1648.8375910999998</v>
      </c>
      <c r="M576">
        <v>1933.5846617629863</v>
      </c>
      <c r="N576">
        <v>0.38925078380328776</v>
      </c>
      <c r="O576">
        <v>0.12626615688153203</v>
      </c>
      <c r="P576">
        <v>2.0130972983128021E-3</v>
      </c>
      <c r="Q576">
        <v>8211.7086456006928</v>
      </c>
      <c r="R576">
        <v>99.438999999999993</v>
      </c>
      <c r="S576">
        <v>52507.530743722273</v>
      </c>
      <c r="T576">
        <v>13.39062138597532</v>
      </c>
      <c r="U576">
        <v>16.581397551262583</v>
      </c>
      <c r="V576">
        <v>12.558</v>
      </c>
      <c r="W576">
        <v>131.29778556298777</v>
      </c>
      <c r="X576">
        <v>0.1198311095148267</v>
      </c>
      <c r="Y576">
        <v>0.16569947040550961</v>
      </c>
      <c r="Z576">
        <v>0.29412631881432932</v>
      </c>
      <c r="AA576">
        <v>168.24434468098897</v>
      </c>
      <c r="AB576">
        <v>5.6419063897312105</v>
      </c>
      <c r="AC576">
        <v>1.2183655296394185</v>
      </c>
      <c r="AD576">
        <v>2.819288427930597</v>
      </c>
      <c r="AE576">
        <v>1.1897689311423112</v>
      </c>
      <c r="AF576">
        <v>80.5</v>
      </c>
      <c r="AG576">
        <v>2.8295050781120157E-2</v>
      </c>
      <c r="AH576">
        <v>14.671000000000001</v>
      </c>
      <c r="AI576">
        <v>2.7202865644309293</v>
      </c>
      <c r="AJ576">
        <v>4196.0264999999199</v>
      </c>
      <c r="AK576">
        <v>0.49555231042050074</v>
      </c>
      <c r="AL576">
        <v>15878033.883999998</v>
      </c>
      <c r="AM576">
        <v>1648.8375910999998</v>
      </c>
    </row>
    <row r="577" spans="1:39" ht="15" x14ac:dyDescent="0.25">
      <c r="A577" t="s">
        <v>758</v>
      </c>
      <c r="B577">
        <v>1622836.1</v>
      </c>
      <c r="C577">
        <v>0.28399500415128315</v>
      </c>
      <c r="D577">
        <v>1787228.3</v>
      </c>
      <c r="E577">
        <v>3.8720541885606599E-3</v>
      </c>
      <c r="F577">
        <v>0.77650387821956179</v>
      </c>
      <c r="G577">
        <v>50.631578947368418</v>
      </c>
      <c r="H577">
        <v>43.677000000000007</v>
      </c>
      <c r="I577">
        <v>0</v>
      </c>
      <c r="J577">
        <v>-12.903500000000001</v>
      </c>
      <c r="K577">
        <v>11315.780424395036</v>
      </c>
      <c r="L577">
        <v>3692.1480951000003</v>
      </c>
      <c r="M577">
        <v>4212.7329018587507</v>
      </c>
      <c r="N577">
        <v>9.9576518649922244E-2</v>
      </c>
      <c r="O577">
        <v>0.10254872690575138</v>
      </c>
      <c r="P577">
        <v>1.1890079086551644E-2</v>
      </c>
      <c r="Q577">
        <v>9917.4426938071374</v>
      </c>
      <c r="R577">
        <v>220.29749999999999</v>
      </c>
      <c r="S577">
        <v>67317.792271814236</v>
      </c>
      <c r="T577">
        <v>13.770015547157819</v>
      </c>
      <c r="U577">
        <v>16.759827483743571</v>
      </c>
      <c r="V577">
        <v>20.528500000000001</v>
      </c>
      <c r="W577">
        <v>179.85474316681686</v>
      </c>
      <c r="X577">
        <v>0.11742953543533663</v>
      </c>
      <c r="Y577">
        <v>0.14032663324522751</v>
      </c>
      <c r="Z577">
        <v>0.26436629122331734</v>
      </c>
      <c r="AA577">
        <v>165.8308345790818</v>
      </c>
      <c r="AB577">
        <v>6.0120384445148556</v>
      </c>
      <c r="AC577">
        <v>1.1959222731073769</v>
      </c>
      <c r="AD577">
        <v>2.8904658256461184</v>
      </c>
      <c r="AE577">
        <v>0.90361246407598494</v>
      </c>
      <c r="AF577">
        <v>32.450000000000003</v>
      </c>
      <c r="AG577">
        <v>8.0407647686718722E-2</v>
      </c>
      <c r="AH577">
        <v>79.281000000000006</v>
      </c>
      <c r="AI577">
        <v>4.8050122188809015</v>
      </c>
      <c r="AJ577">
        <v>27413.590499999933</v>
      </c>
      <c r="AK577">
        <v>0.31076880311686617</v>
      </c>
      <c r="AL577">
        <v>41779537.138499998</v>
      </c>
      <c r="AM577">
        <v>3692.1480951000003</v>
      </c>
    </row>
    <row r="578" spans="1:39" ht="15" x14ac:dyDescent="0.25">
      <c r="A578" t="s">
        <v>759</v>
      </c>
      <c r="B578">
        <v>1156584.7</v>
      </c>
      <c r="C578">
        <v>0.289813984369577</v>
      </c>
      <c r="D578">
        <v>1256924.6499999999</v>
      </c>
      <c r="E578">
        <v>4.2470859953015194E-3</v>
      </c>
      <c r="F578">
        <v>0.78244177960109584</v>
      </c>
      <c r="G578">
        <v>48.3</v>
      </c>
      <c r="H578">
        <v>58.748000000000005</v>
      </c>
      <c r="I578">
        <v>0</v>
      </c>
      <c r="J578">
        <v>-31.278499999999994</v>
      </c>
      <c r="K578">
        <v>10544.763609137539</v>
      </c>
      <c r="L578">
        <v>3614.2349057000001</v>
      </c>
      <c r="M578">
        <v>4115.0277026479289</v>
      </c>
      <c r="N578">
        <v>0.14862719148465561</v>
      </c>
      <c r="O578">
        <v>9.9705785429629101E-2</v>
      </c>
      <c r="P578">
        <v>1.3538145493208692E-2</v>
      </c>
      <c r="Q578">
        <v>9261.4814437278892</v>
      </c>
      <c r="R578">
        <v>208.08099999999999</v>
      </c>
      <c r="S578">
        <v>63672.337087480366</v>
      </c>
      <c r="T578">
        <v>11.829768215262327</v>
      </c>
      <c r="U578">
        <v>17.369365322638782</v>
      </c>
      <c r="V578">
        <v>20.981000000000002</v>
      </c>
      <c r="W578">
        <v>172.26228042991281</v>
      </c>
      <c r="X578">
        <v>0.11792702192004646</v>
      </c>
      <c r="Y578">
        <v>0.14512302030960089</v>
      </c>
      <c r="Z578">
        <v>0.27090194032138892</v>
      </c>
      <c r="AA578">
        <v>162.82145885756282</v>
      </c>
      <c r="AB578">
        <v>5.9248768053018397</v>
      </c>
      <c r="AC578">
        <v>1.1660547491397257</v>
      </c>
      <c r="AD578">
        <v>2.9882401130039509</v>
      </c>
      <c r="AE578">
        <v>0.96359671369442557</v>
      </c>
      <c r="AF578">
        <v>31.95</v>
      </c>
      <c r="AG578">
        <v>9.844706474006687E-2</v>
      </c>
      <c r="AH578">
        <v>85.757000000000005</v>
      </c>
      <c r="AI578">
        <v>2.141757460617808</v>
      </c>
      <c r="AJ578">
        <v>3026.0755000000354</v>
      </c>
      <c r="AK578">
        <v>0.34002094153244894</v>
      </c>
      <c r="AL578">
        <v>38111252.708500005</v>
      </c>
      <c r="AM578">
        <v>3614.2349057000001</v>
      </c>
    </row>
    <row r="579" spans="1:39" ht="15" x14ac:dyDescent="0.25">
      <c r="A579" t="s">
        <v>760</v>
      </c>
      <c r="B579">
        <v>1736305.85</v>
      </c>
      <c r="C579">
        <v>0.2826499456998835</v>
      </c>
      <c r="D579">
        <v>1541356.6</v>
      </c>
      <c r="E579">
        <v>2.6715133366628989E-3</v>
      </c>
      <c r="F579">
        <v>0.75586183235387483</v>
      </c>
      <c r="G579">
        <v>88.8</v>
      </c>
      <c r="H579">
        <v>77.994</v>
      </c>
      <c r="I579">
        <v>0</v>
      </c>
      <c r="J579">
        <v>1.1709999999999923</v>
      </c>
      <c r="K579">
        <v>9765.2861711510996</v>
      </c>
      <c r="L579">
        <v>3449.7821154000003</v>
      </c>
      <c r="M579">
        <v>3968.0554318008026</v>
      </c>
      <c r="N579">
        <v>0.20170861808741122</v>
      </c>
      <c r="O579">
        <v>0.11555498924713338</v>
      </c>
      <c r="P579">
        <v>1.0793549709640889E-2</v>
      </c>
      <c r="Q579">
        <v>8489.8283716040478</v>
      </c>
      <c r="R579">
        <v>196.29599999999999</v>
      </c>
      <c r="S579">
        <v>59731.078742816964</v>
      </c>
      <c r="T579">
        <v>11.959235032807596</v>
      </c>
      <c r="U579">
        <v>17.57438824734075</v>
      </c>
      <c r="V579">
        <v>20.396000000000001</v>
      </c>
      <c r="W579">
        <v>169.14013117277895</v>
      </c>
      <c r="X579">
        <v>0.11626667428451791</v>
      </c>
      <c r="Y579">
        <v>0.1508015125446874</v>
      </c>
      <c r="Z579">
        <v>0.27365340740120547</v>
      </c>
      <c r="AA579">
        <v>145.58552778101054</v>
      </c>
      <c r="AB579">
        <v>5.975249698673947</v>
      </c>
      <c r="AC579">
        <v>1.215220518305701</v>
      </c>
      <c r="AD579">
        <v>2.9895658744498497</v>
      </c>
      <c r="AE579">
        <v>0.99805559549923673</v>
      </c>
      <c r="AF579">
        <v>60.6</v>
      </c>
      <c r="AG579">
        <v>7.7822226101256081E-2</v>
      </c>
      <c r="AH579">
        <v>58.643500000000003</v>
      </c>
      <c r="AI579">
        <v>1.9104583722041044</v>
      </c>
      <c r="AJ579">
        <v>10455.380500000203</v>
      </c>
      <c r="AK579">
        <v>0.36773216130672659</v>
      </c>
      <c r="AL579">
        <v>33688109.584999993</v>
      </c>
      <c r="AM579">
        <v>3449.7821154000003</v>
      </c>
    </row>
    <row r="580" spans="1:39" ht="15" x14ac:dyDescent="0.25">
      <c r="A580" t="s">
        <v>761</v>
      </c>
      <c r="B580">
        <v>5122853.4000000004</v>
      </c>
      <c r="C580">
        <v>0.30082371511732664</v>
      </c>
      <c r="D580">
        <v>4619165.95</v>
      </c>
      <c r="E580">
        <v>2.4388255555230069E-3</v>
      </c>
      <c r="F580">
        <v>0.77803744974595923</v>
      </c>
      <c r="G580">
        <v>134.15789473684211</v>
      </c>
      <c r="H580">
        <v>146.55899999999997</v>
      </c>
      <c r="I580">
        <v>0</v>
      </c>
      <c r="J580">
        <v>-17.064499999999995</v>
      </c>
      <c r="K580">
        <v>11201.344460752574</v>
      </c>
      <c r="L580">
        <v>8336.2367540500018</v>
      </c>
      <c r="M580">
        <v>9760.6726343010596</v>
      </c>
      <c r="N580">
        <v>0.17261015776704383</v>
      </c>
      <c r="O580">
        <v>0.11729444558720786</v>
      </c>
      <c r="P580">
        <v>3.3839540619206847E-2</v>
      </c>
      <c r="Q580">
        <v>9566.6623486944281</v>
      </c>
      <c r="R580">
        <v>495.51900000000006</v>
      </c>
      <c r="S580">
        <v>67475.195939005367</v>
      </c>
      <c r="T580">
        <v>12.6552160462061</v>
      </c>
      <c r="U580">
        <v>16.823243415590522</v>
      </c>
      <c r="V580">
        <v>47.503</v>
      </c>
      <c r="W580">
        <v>175.48863764499083</v>
      </c>
      <c r="X580">
        <v>0.11583408764554104</v>
      </c>
      <c r="Y580">
        <v>0.14748467815234284</v>
      </c>
      <c r="Z580">
        <v>0.27119178951857631</v>
      </c>
      <c r="AA580">
        <v>155.03031381301969</v>
      </c>
      <c r="AB580">
        <v>6.1285266727918497</v>
      </c>
      <c r="AC580">
        <v>1.2236105009914349</v>
      </c>
      <c r="AD580">
        <v>3.322390252353546</v>
      </c>
      <c r="AE580">
        <v>0.85394166469004651</v>
      </c>
      <c r="AF580">
        <v>35.1</v>
      </c>
      <c r="AG580">
        <v>0.10017253144251451</v>
      </c>
      <c r="AH580">
        <v>126.7385</v>
      </c>
      <c r="AI580">
        <v>4.0420768611480318</v>
      </c>
      <c r="AJ580">
        <v>117512.13899999997</v>
      </c>
      <c r="AK580">
        <v>0.39926572496805407</v>
      </c>
      <c r="AL580">
        <v>93377059.388500005</v>
      </c>
      <c r="AM580">
        <v>8336.2367540500018</v>
      </c>
    </row>
    <row r="581" spans="1:39" ht="15" x14ac:dyDescent="0.25">
      <c r="A581" t="s">
        <v>762</v>
      </c>
      <c r="B581">
        <v>975450.35</v>
      </c>
      <c r="C581">
        <v>0.32695613012020736</v>
      </c>
      <c r="D581">
        <v>918061.6</v>
      </c>
      <c r="E581">
        <v>1.7293324674549514E-3</v>
      </c>
      <c r="F581">
        <v>0.68921969278002837</v>
      </c>
      <c r="G581">
        <v>42.888888888888886</v>
      </c>
      <c r="H581">
        <v>48.772000000000006</v>
      </c>
      <c r="I581">
        <v>0</v>
      </c>
      <c r="J581">
        <v>64.345999999999989</v>
      </c>
      <c r="K581">
        <v>9418.1823574708196</v>
      </c>
      <c r="L581">
        <v>1610.8617090500002</v>
      </c>
      <c r="M581">
        <v>1832.0436841345731</v>
      </c>
      <c r="N581">
        <v>0.27086664050592102</v>
      </c>
      <c r="O581">
        <v>0.10910896780435207</v>
      </c>
      <c r="P581">
        <v>5.931730449806983E-3</v>
      </c>
      <c r="Q581">
        <v>8281.1285887359791</v>
      </c>
      <c r="R581">
        <v>98.804000000000002</v>
      </c>
      <c r="S581">
        <v>54505.715386016767</v>
      </c>
      <c r="T581">
        <v>12.093639933605926</v>
      </c>
      <c r="U581">
        <v>16.303608245111533</v>
      </c>
      <c r="V581">
        <v>12.117000000000001</v>
      </c>
      <c r="W581">
        <v>132.94228844185855</v>
      </c>
      <c r="X581">
        <v>0.11354977749499989</v>
      </c>
      <c r="Y581">
        <v>0.15243905977659966</v>
      </c>
      <c r="Z581">
        <v>0.27142099143797721</v>
      </c>
      <c r="AA581">
        <v>156.25978231765581</v>
      </c>
      <c r="AB581">
        <v>5.6159306138064435</v>
      </c>
      <c r="AC581">
        <v>1.1600047395266593</v>
      </c>
      <c r="AD581">
        <v>3.0167557284509452</v>
      </c>
      <c r="AE581">
        <v>1.1263110409852444</v>
      </c>
      <c r="AF581">
        <v>59.6</v>
      </c>
      <c r="AG581">
        <v>3.4114222487665227E-2</v>
      </c>
      <c r="AH581">
        <v>19.475500000000004</v>
      </c>
      <c r="AI581">
        <v>3.6921420717508715</v>
      </c>
      <c r="AJ581">
        <v>-19112.887000000104</v>
      </c>
      <c r="AK581">
        <v>0.42828164337388558</v>
      </c>
      <c r="AL581">
        <v>15171389.328499999</v>
      </c>
      <c r="AM581">
        <v>1610.8617090500002</v>
      </c>
    </row>
    <row r="582" spans="1:39" ht="15" x14ac:dyDescent="0.25">
      <c r="A582" t="s">
        <v>763</v>
      </c>
      <c r="B582">
        <v>1301627</v>
      </c>
      <c r="C582">
        <v>0.34700318932561253</v>
      </c>
      <c r="D582">
        <v>1325544.05</v>
      </c>
      <c r="E582">
        <v>9.0883410063326321E-3</v>
      </c>
      <c r="F582">
        <v>0.63907879012500113</v>
      </c>
      <c r="G582">
        <v>42.6</v>
      </c>
      <c r="H582">
        <v>45.864999999999995</v>
      </c>
      <c r="I582">
        <v>0</v>
      </c>
      <c r="J582">
        <v>-36.217999999999989</v>
      </c>
      <c r="K582">
        <v>10916.837691259871</v>
      </c>
      <c r="L582">
        <v>1345.1945946999999</v>
      </c>
      <c r="M582">
        <v>1635.3817984634229</v>
      </c>
      <c r="N582">
        <v>0.50271245529410846</v>
      </c>
      <c r="O582">
        <v>0.15321144532695918</v>
      </c>
      <c r="P582">
        <v>2.9636985352956384E-3</v>
      </c>
      <c r="Q582">
        <v>8979.7202508295231</v>
      </c>
      <c r="R582">
        <v>89.44550000000001</v>
      </c>
      <c r="S582">
        <v>49687.680625352856</v>
      </c>
      <c r="T582">
        <v>12.406437439558166</v>
      </c>
      <c r="U582">
        <v>15.039265191653016</v>
      </c>
      <c r="V582">
        <v>10.741999999999999</v>
      </c>
      <c r="W582">
        <v>125.22757351517407</v>
      </c>
      <c r="X582">
        <v>0.10799455777651276</v>
      </c>
      <c r="Y582">
        <v>0.20412109688031382</v>
      </c>
      <c r="Z582">
        <v>0.31894964842405354</v>
      </c>
      <c r="AA582">
        <v>192.12276128543087</v>
      </c>
      <c r="AB582">
        <v>6.0312728537295532</v>
      </c>
      <c r="AC582">
        <v>1.2572008822078413</v>
      </c>
      <c r="AD582">
        <v>2.899514808903334</v>
      </c>
      <c r="AE582">
        <v>1.4691822003379233</v>
      </c>
      <c r="AF582">
        <v>172</v>
      </c>
      <c r="AG582">
        <v>1.9353568761777507E-2</v>
      </c>
      <c r="AH582">
        <v>6.43</v>
      </c>
      <c r="AI582">
        <v>3.1458862840323318</v>
      </c>
      <c r="AJ582">
        <v>-49770.951500000083</v>
      </c>
      <c r="AK582">
        <v>0.50827301403451819</v>
      </c>
      <c r="AL582">
        <v>14685271.053499997</v>
      </c>
      <c r="AM582">
        <v>1345.1945946999999</v>
      </c>
    </row>
    <row r="583" spans="1:39" ht="15" x14ac:dyDescent="0.25">
      <c r="A583" t="s">
        <v>764</v>
      </c>
      <c r="B583">
        <v>823013.94736842101</v>
      </c>
      <c r="C583">
        <v>0.295905472418867</v>
      </c>
      <c r="D583">
        <v>800861.78947368416</v>
      </c>
      <c r="E583">
        <v>3.0395698193043993E-3</v>
      </c>
      <c r="F583">
        <v>0.63673885863210666</v>
      </c>
      <c r="G583">
        <v>28.842105263157894</v>
      </c>
      <c r="H583">
        <v>26.562999999999999</v>
      </c>
      <c r="I583">
        <v>0</v>
      </c>
      <c r="J583">
        <v>14.969500000000011</v>
      </c>
      <c r="K583">
        <v>10345.403732675766</v>
      </c>
      <c r="L583">
        <v>834.2187844</v>
      </c>
      <c r="M583">
        <v>1002.3222481224827</v>
      </c>
      <c r="N583">
        <v>0.45471427303429585</v>
      </c>
      <c r="O583">
        <v>0.1405212947635946</v>
      </c>
      <c r="P583">
        <v>2.4040451827543386E-3</v>
      </c>
      <c r="Q583">
        <v>8610.3347921948789</v>
      </c>
      <c r="R583">
        <v>56.17</v>
      </c>
      <c r="S583">
        <v>49314.663654975979</v>
      </c>
      <c r="T583">
        <v>12.314402706070858</v>
      </c>
      <c r="U583">
        <v>14.851678554388466</v>
      </c>
      <c r="V583">
        <v>7.5155000000000003</v>
      </c>
      <c r="W583">
        <v>110.99977172510145</v>
      </c>
      <c r="X583">
        <v>0.11587903608339169</v>
      </c>
      <c r="Y583">
        <v>0.17657732868252138</v>
      </c>
      <c r="Z583">
        <v>0.29949213252802315</v>
      </c>
      <c r="AA583">
        <v>195.47270218481549</v>
      </c>
      <c r="AB583">
        <v>5.7159117540642796</v>
      </c>
      <c r="AC583">
        <v>1.2319991659869869</v>
      </c>
      <c r="AD583">
        <v>2.494087093035378</v>
      </c>
      <c r="AE583">
        <v>1.5617827735709851</v>
      </c>
      <c r="AF583">
        <v>91.78947368421052</v>
      </c>
      <c r="AG583">
        <v>8.655493905136669E-3</v>
      </c>
      <c r="AH583">
        <v>6.1705263157894725</v>
      </c>
      <c r="AI583">
        <v>2.6526974570237107</v>
      </c>
      <c r="AJ583">
        <v>-17350.092500000028</v>
      </c>
      <c r="AK583">
        <v>0.52265998552331061</v>
      </c>
      <c r="AL583">
        <v>8630330.1260000002</v>
      </c>
      <c r="AM583">
        <v>834.2187844</v>
      </c>
    </row>
    <row r="584" spans="1:39" ht="15" x14ac:dyDescent="0.25">
      <c r="A584" t="s">
        <v>765</v>
      </c>
      <c r="B584">
        <v>842898.05</v>
      </c>
      <c r="C584">
        <v>0.31202772068197288</v>
      </c>
      <c r="D584">
        <v>810832.5</v>
      </c>
      <c r="E584">
        <v>4.0606160266926216E-3</v>
      </c>
      <c r="F584">
        <v>0.71195829994336801</v>
      </c>
      <c r="G584">
        <v>54.3</v>
      </c>
      <c r="H584">
        <v>45.600499999999997</v>
      </c>
      <c r="I584">
        <v>0</v>
      </c>
      <c r="J584">
        <v>82.8185</v>
      </c>
      <c r="K584">
        <v>9470.874008147066</v>
      </c>
      <c r="L584">
        <v>1837.4415838</v>
      </c>
      <c r="M584">
        <v>2142.21055332265</v>
      </c>
      <c r="N584">
        <v>0.34809985122205661</v>
      </c>
      <c r="O584">
        <v>0.12826288058780136</v>
      </c>
      <c r="P584">
        <v>1.9511525055319692E-3</v>
      </c>
      <c r="Q584">
        <v>8123.4674670557297</v>
      </c>
      <c r="R584">
        <v>110.1935</v>
      </c>
      <c r="S584">
        <v>53458.947811123151</v>
      </c>
      <c r="T584">
        <v>12.741223393394344</v>
      </c>
      <c r="U584">
        <v>16.674682116458772</v>
      </c>
      <c r="V584">
        <v>14.379</v>
      </c>
      <c r="W584">
        <v>127.78646524793102</v>
      </c>
      <c r="X584">
        <v>0.11319308445576143</v>
      </c>
      <c r="Y584">
        <v>0.16317363091933701</v>
      </c>
      <c r="Z584">
        <v>0.28262450254978233</v>
      </c>
      <c r="AA584">
        <v>161.10653672471869</v>
      </c>
      <c r="AB584">
        <v>5.978039374192317</v>
      </c>
      <c r="AC584">
        <v>1.300502471338036</v>
      </c>
      <c r="AD584">
        <v>2.8169633409605339</v>
      </c>
      <c r="AE584">
        <v>1.2056715596746606</v>
      </c>
      <c r="AF584">
        <v>87.75</v>
      </c>
      <c r="AG584">
        <v>2.2357826899317555E-2</v>
      </c>
      <c r="AH584">
        <v>15.995000000000001</v>
      </c>
      <c r="AI584">
        <v>2.8802667485791775</v>
      </c>
      <c r="AJ584">
        <v>-6275.6785000000382</v>
      </c>
      <c r="AK584">
        <v>0.49286888125437767</v>
      </c>
      <c r="AL584">
        <v>17402177.737500001</v>
      </c>
      <c r="AM584">
        <v>1837.4415838</v>
      </c>
    </row>
    <row r="585" spans="1:39" ht="15" x14ac:dyDescent="0.25">
      <c r="A585" t="s">
        <v>766</v>
      </c>
      <c r="B585">
        <v>1083577.6499999999</v>
      </c>
      <c r="C585">
        <v>0.33267850076816946</v>
      </c>
      <c r="D585">
        <v>1121601.3500000001</v>
      </c>
      <c r="E585">
        <v>9.7161459748979911E-3</v>
      </c>
      <c r="F585">
        <v>0.65604573207714889</v>
      </c>
      <c r="G585">
        <v>44.157894736842103</v>
      </c>
      <c r="H585">
        <v>36.218499999999992</v>
      </c>
      <c r="I585">
        <v>0</v>
      </c>
      <c r="J585">
        <v>-9.4325000000000188</v>
      </c>
      <c r="K585">
        <v>11106.325585938879</v>
      </c>
      <c r="L585">
        <v>1152.2954166499999</v>
      </c>
      <c r="M585">
        <v>1395.0020345386565</v>
      </c>
      <c r="N585">
        <v>0.46050723927436882</v>
      </c>
      <c r="O585">
        <v>0.14672609259484204</v>
      </c>
      <c r="P585">
        <v>2.1745827318178979E-2</v>
      </c>
      <c r="Q585">
        <v>9174.0139094007627</v>
      </c>
      <c r="R585">
        <v>77.580500000000001</v>
      </c>
      <c r="S585">
        <v>50643.433581892343</v>
      </c>
      <c r="T585">
        <v>12.346530378123367</v>
      </c>
      <c r="U585">
        <v>14.852900105696664</v>
      </c>
      <c r="V585">
        <v>10.2765</v>
      </c>
      <c r="W585">
        <v>112.12917011141927</v>
      </c>
      <c r="X585">
        <v>0.10856496055446999</v>
      </c>
      <c r="Y585">
        <v>0.19621029093494968</v>
      </c>
      <c r="Z585">
        <v>0.3116920185493216</v>
      </c>
      <c r="AA585">
        <v>189.42772560406675</v>
      </c>
      <c r="AB585">
        <v>6.2093441443818795</v>
      </c>
      <c r="AC585">
        <v>1.1907925009861338</v>
      </c>
      <c r="AD585">
        <v>3.1676187953180528</v>
      </c>
      <c r="AE585">
        <v>1.4983730446932439</v>
      </c>
      <c r="AF585">
        <v>132.69999999999999</v>
      </c>
      <c r="AG585">
        <v>1.9184990277136781E-2</v>
      </c>
      <c r="AH585">
        <v>6.7189999999999994</v>
      </c>
      <c r="AI585">
        <v>2.9510178582915332</v>
      </c>
      <c r="AJ585">
        <v>-45929.189000000071</v>
      </c>
      <c r="AK585">
        <v>0.49766631267031619</v>
      </c>
      <c r="AL585">
        <v>12797768.068500001</v>
      </c>
      <c r="AM585">
        <v>1152.2954166499999</v>
      </c>
    </row>
    <row r="586" spans="1:39" ht="15" x14ac:dyDescent="0.25">
      <c r="A586" t="s">
        <v>767</v>
      </c>
      <c r="B586">
        <v>681299.05</v>
      </c>
      <c r="C586">
        <v>0.34436936724843747</v>
      </c>
      <c r="D586">
        <v>611868.05000000005</v>
      </c>
      <c r="E586">
        <v>4.1605712736614937E-3</v>
      </c>
      <c r="F586">
        <v>0.70296281709816288</v>
      </c>
      <c r="G586">
        <v>39.315789473684212</v>
      </c>
      <c r="H586">
        <v>44.258499999999998</v>
      </c>
      <c r="I586">
        <v>0</v>
      </c>
      <c r="J586">
        <v>79.134000000000043</v>
      </c>
      <c r="K586">
        <v>9656.0994058476517</v>
      </c>
      <c r="L586">
        <v>1462.85742175</v>
      </c>
      <c r="M586">
        <v>1677.2531692185335</v>
      </c>
      <c r="N586">
        <v>0.31062118932029142</v>
      </c>
      <c r="O586">
        <v>0.11621956707620607</v>
      </c>
      <c r="P586">
        <v>2.1291840911426131E-3</v>
      </c>
      <c r="Q586">
        <v>8421.8035417881219</v>
      </c>
      <c r="R586">
        <v>91.387</v>
      </c>
      <c r="S586">
        <v>52815.409575486672</v>
      </c>
      <c r="T586">
        <v>11.997877159771082</v>
      </c>
      <c r="U586">
        <v>16.007281361134513</v>
      </c>
      <c r="V586">
        <v>12.256499999999999</v>
      </c>
      <c r="W586">
        <v>119.35360190511156</v>
      </c>
      <c r="X586">
        <v>0.11517011135647999</v>
      </c>
      <c r="Y586">
        <v>0.16400537917356001</v>
      </c>
      <c r="Z586">
        <v>0.28538017135628585</v>
      </c>
      <c r="AA586">
        <v>163.44463680812578</v>
      </c>
      <c r="AB586">
        <v>5.698511735025483</v>
      </c>
      <c r="AC586">
        <v>1.1927246355232748</v>
      </c>
      <c r="AD586">
        <v>2.8390589917363807</v>
      </c>
      <c r="AE586">
        <v>1.1745247761196478</v>
      </c>
      <c r="AF586">
        <v>66.95</v>
      </c>
      <c r="AG586">
        <v>3.1295917447656765E-2</v>
      </c>
      <c r="AH586">
        <v>16.1875</v>
      </c>
      <c r="AI586">
        <v>2.7802915844409042</v>
      </c>
      <c r="AJ586">
        <v>-5622.2425000000512</v>
      </c>
      <c r="AK586">
        <v>0.44082009282422696</v>
      </c>
      <c r="AL586">
        <v>14125496.681</v>
      </c>
      <c r="AM586">
        <v>1462.85742175</v>
      </c>
    </row>
    <row r="587" spans="1:39" ht="15" x14ac:dyDescent="0.25">
      <c r="A587" t="s">
        <v>768</v>
      </c>
      <c r="B587">
        <v>521675.1</v>
      </c>
      <c r="C587">
        <v>0.37823914818728493</v>
      </c>
      <c r="D587">
        <v>496729.25</v>
      </c>
      <c r="E587">
        <v>2.7644207116267294E-3</v>
      </c>
      <c r="F587">
        <v>0.66729798109218652</v>
      </c>
      <c r="G587">
        <v>30</v>
      </c>
      <c r="H587">
        <v>31.899000000000001</v>
      </c>
      <c r="I587">
        <v>0</v>
      </c>
      <c r="J587">
        <v>47.743500000000012</v>
      </c>
      <c r="K587">
        <v>9399.3278754116163</v>
      </c>
      <c r="L587">
        <v>979.50758144999998</v>
      </c>
      <c r="M587">
        <v>1117.5296497979202</v>
      </c>
      <c r="N587">
        <v>0.29707094310515403</v>
      </c>
      <c r="O587">
        <v>0.11521614338394048</v>
      </c>
      <c r="P587">
        <v>3.8633567229751629E-3</v>
      </c>
      <c r="Q587">
        <v>8238.4506900240413</v>
      </c>
      <c r="R587">
        <v>63.707999999999991</v>
      </c>
      <c r="S587">
        <v>51268.45181923778</v>
      </c>
      <c r="T587">
        <v>11.047278206818611</v>
      </c>
      <c r="U587">
        <v>15.374954188641933</v>
      </c>
      <c r="V587">
        <v>8.6069999999999993</v>
      </c>
      <c r="W587">
        <v>113.80359956430816</v>
      </c>
      <c r="X587">
        <v>0.11678995506109278</v>
      </c>
      <c r="Y587">
        <v>0.15735404109041204</v>
      </c>
      <c r="Z587">
        <v>0.2787557080339067</v>
      </c>
      <c r="AA587">
        <v>163.55340482699228</v>
      </c>
      <c r="AB587">
        <v>5.2641093327290962</v>
      </c>
      <c r="AC587">
        <v>1.109309280544913</v>
      </c>
      <c r="AD587">
        <v>2.7178236449278348</v>
      </c>
      <c r="AE587">
        <v>1.273896164819148</v>
      </c>
      <c r="AF587">
        <v>47.5</v>
      </c>
      <c r="AG587">
        <v>3.4200090545515767E-2</v>
      </c>
      <c r="AH587">
        <v>12.251499999999998</v>
      </c>
      <c r="AI587">
        <v>2.4055313350491434</v>
      </c>
      <c r="AJ587">
        <v>-11998.520000000019</v>
      </c>
      <c r="AK587">
        <v>0.44347084574120688</v>
      </c>
      <c r="AL587">
        <v>9206712.9144999981</v>
      </c>
      <c r="AM587">
        <v>979.50758144999998</v>
      </c>
    </row>
    <row r="588" spans="1:39" ht="15" x14ac:dyDescent="0.25">
      <c r="A588" t="s">
        <v>769</v>
      </c>
      <c r="B588">
        <v>741048.55</v>
      </c>
      <c r="C588">
        <v>0.35788598746491385</v>
      </c>
      <c r="D588">
        <v>780412.25</v>
      </c>
      <c r="E588">
        <v>1.7337527521332481E-3</v>
      </c>
      <c r="F588">
        <v>0.68991304036422019</v>
      </c>
      <c r="G588">
        <v>44</v>
      </c>
      <c r="H588">
        <v>33.511500000000005</v>
      </c>
      <c r="I588">
        <v>0</v>
      </c>
      <c r="J588">
        <v>65.828499999999991</v>
      </c>
      <c r="K588">
        <v>9439.7932026410617</v>
      </c>
      <c r="L588">
        <v>1180.6843823000002</v>
      </c>
      <c r="M588">
        <v>1366.1873320711093</v>
      </c>
      <c r="N588">
        <v>0.31924142315302312</v>
      </c>
      <c r="O588">
        <v>0.12073957243535224</v>
      </c>
      <c r="P588">
        <v>2.4179040925728346E-3</v>
      </c>
      <c r="Q588">
        <v>8158.0440287085648</v>
      </c>
      <c r="R588">
        <v>73.719500000000011</v>
      </c>
      <c r="S588">
        <v>51705.85474331757</v>
      </c>
      <c r="T588">
        <v>11.520696694904332</v>
      </c>
      <c r="U588">
        <v>16.015903286104763</v>
      </c>
      <c r="V588">
        <v>10.2455</v>
      </c>
      <c r="W588">
        <v>115.23931309355329</v>
      </c>
      <c r="X588">
        <v>0.1166031855188745</v>
      </c>
      <c r="Y588">
        <v>0.15821876049937295</v>
      </c>
      <c r="Z588">
        <v>0.28024715260428279</v>
      </c>
      <c r="AA588">
        <v>164.45377182152296</v>
      </c>
      <c r="AB588">
        <v>5.5803844119525357</v>
      </c>
      <c r="AC588">
        <v>1.2233407358576081</v>
      </c>
      <c r="AD588">
        <v>2.6136093177042565</v>
      </c>
      <c r="AE588">
        <v>1.2044567312191714</v>
      </c>
      <c r="AF588">
        <v>56.55</v>
      </c>
      <c r="AG588">
        <v>3.2245615243783825E-2</v>
      </c>
      <c r="AH588">
        <v>13.241</v>
      </c>
      <c r="AI588">
        <v>3.1695988786978337</v>
      </c>
      <c r="AJ588">
        <v>-23041.869999999937</v>
      </c>
      <c r="AK588">
        <v>0.44750646049846438</v>
      </c>
      <c r="AL588">
        <v>11145416.406500001</v>
      </c>
      <c r="AM588">
        <v>1180.6843823000002</v>
      </c>
    </row>
    <row r="589" spans="1:39" ht="15" x14ac:dyDescent="0.25">
      <c r="A589" t="s">
        <v>770</v>
      </c>
      <c r="B589">
        <v>694291.65</v>
      </c>
      <c r="C589">
        <v>0.31896485667011193</v>
      </c>
      <c r="D589">
        <v>680816.4</v>
      </c>
      <c r="E589">
        <v>4.9232161651749417E-3</v>
      </c>
      <c r="F589">
        <v>0.70985210064541249</v>
      </c>
      <c r="G589">
        <v>39.1</v>
      </c>
      <c r="H589">
        <v>36.9925</v>
      </c>
      <c r="I589">
        <v>0</v>
      </c>
      <c r="J589">
        <v>49.293000000000006</v>
      </c>
      <c r="K589">
        <v>10111.974058957863</v>
      </c>
      <c r="L589">
        <v>1340.2549295499998</v>
      </c>
      <c r="M589">
        <v>1558.6217670283611</v>
      </c>
      <c r="N589">
        <v>0.31295409761397358</v>
      </c>
      <c r="O589">
        <v>0.13055184707192108</v>
      </c>
      <c r="P589">
        <v>1.377887153617894E-3</v>
      </c>
      <c r="Q589">
        <v>8695.2610098851455</v>
      </c>
      <c r="R589">
        <v>86.28949999999999</v>
      </c>
      <c r="S589">
        <v>53663.208068478787</v>
      </c>
      <c r="T589">
        <v>12.364772075397354</v>
      </c>
      <c r="U589">
        <v>15.532074349138654</v>
      </c>
      <c r="V589">
        <v>11.450999999999999</v>
      </c>
      <c r="W589">
        <v>117.04261021308182</v>
      </c>
      <c r="X589">
        <v>0.11849358182607417</v>
      </c>
      <c r="Y589">
        <v>0.16098007275217446</v>
      </c>
      <c r="Z589">
        <v>0.28634722909565186</v>
      </c>
      <c r="AA589">
        <v>170.95758795450274</v>
      </c>
      <c r="AB589">
        <v>5.7446888436203993</v>
      </c>
      <c r="AC589">
        <v>1.1569846536905886</v>
      </c>
      <c r="AD589">
        <v>2.7665110315578603</v>
      </c>
      <c r="AE589">
        <v>1.1595875698029334</v>
      </c>
      <c r="AF589">
        <v>81.349999999999994</v>
      </c>
      <c r="AG589">
        <v>2.7021257276480755E-2</v>
      </c>
      <c r="AH589">
        <v>10.678000000000001</v>
      </c>
      <c r="AI589">
        <v>2.7951401661805342</v>
      </c>
      <c r="AJ589">
        <v>7324.6879999999655</v>
      </c>
      <c r="AK589">
        <v>0.45672322634999074</v>
      </c>
      <c r="AL589">
        <v>13552623.080000002</v>
      </c>
      <c r="AM589">
        <v>1340.2549295499998</v>
      </c>
    </row>
    <row r="590" spans="1:39" ht="15" x14ac:dyDescent="0.25">
      <c r="A590" t="s">
        <v>771</v>
      </c>
      <c r="B590">
        <v>652813.5</v>
      </c>
      <c r="C590">
        <v>0.29578725248022503</v>
      </c>
      <c r="D590">
        <v>610005.6</v>
      </c>
      <c r="E590">
        <v>2.4174746370653984E-3</v>
      </c>
      <c r="F590">
        <v>0.69631092337574574</v>
      </c>
      <c r="G590">
        <v>41.35</v>
      </c>
      <c r="H590">
        <v>36.066999999999993</v>
      </c>
      <c r="I590">
        <v>0</v>
      </c>
      <c r="J590">
        <v>43.598000000000013</v>
      </c>
      <c r="K590">
        <v>9614.4697071751161</v>
      </c>
      <c r="L590">
        <v>1256.7799651999999</v>
      </c>
      <c r="M590">
        <v>1479.4353298589444</v>
      </c>
      <c r="N590">
        <v>0.36845195437716066</v>
      </c>
      <c r="O590">
        <v>0.13294214355446982</v>
      </c>
      <c r="P590">
        <v>6.7332924094261315E-4</v>
      </c>
      <c r="Q590">
        <v>8167.4897578335294</v>
      </c>
      <c r="R590">
        <v>79.832999999999998</v>
      </c>
      <c r="S590">
        <v>51878.526527438531</v>
      </c>
      <c r="T590">
        <v>13.061014868538074</v>
      </c>
      <c r="U590">
        <v>15.742612268109685</v>
      </c>
      <c r="V590">
        <v>9.8685000000000009</v>
      </c>
      <c r="W590">
        <v>127.35268431879214</v>
      </c>
      <c r="X590">
        <v>0.11849979636480119</v>
      </c>
      <c r="Y590">
        <v>0.16138657221885669</v>
      </c>
      <c r="Z590">
        <v>0.28617508522285517</v>
      </c>
      <c r="AA590">
        <v>178.17100542684554</v>
      </c>
      <c r="AB590">
        <v>5.6343444439854542</v>
      </c>
      <c r="AC590">
        <v>1.319068699221938</v>
      </c>
      <c r="AD590">
        <v>2.7123341323475727</v>
      </c>
      <c r="AE590">
        <v>1.2875020269821775</v>
      </c>
      <c r="AF590">
        <v>87.6</v>
      </c>
      <c r="AG590">
        <v>2.3004129929527634E-2</v>
      </c>
      <c r="AH590">
        <v>10.625999999999999</v>
      </c>
      <c r="AI590">
        <v>2.7796155310436101</v>
      </c>
      <c r="AJ590">
        <v>14195.927500000049</v>
      </c>
      <c r="AK590">
        <v>0.50869109588012851</v>
      </c>
      <c r="AL590">
        <v>12083272.904000001</v>
      </c>
      <c r="AM590">
        <v>1256.7799651999999</v>
      </c>
    </row>
    <row r="591" spans="1:39" ht="15" x14ac:dyDescent="0.25">
      <c r="A591" t="s">
        <v>772</v>
      </c>
      <c r="B591">
        <v>935365.8</v>
      </c>
      <c r="C591">
        <v>0.30387272531876663</v>
      </c>
      <c r="D591">
        <v>921835.45</v>
      </c>
      <c r="E591">
        <v>3.3158755281965965E-3</v>
      </c>
      <c r="F591">
        <v>0.66567343102528931</v>
      </c>
      <c r="G591">
        <v>59.10526315789474</v>
      </c>
      <c r="H591">
        <v>39.507500000000007</v>
      </c>
      <c r="I591">
        <v>0</v>
      </c>
      <c r="J591">
        <v>0.6645000000000465</v>
      </c>
      <c r="K591">
        <v>9865.3356930744758</v>
      </c>
      <c r="L591">
        <v>1448.0121604000001</v>
      </c>
      <c r="M591">
        <v>1740.9799538113616</v>
      </c>
      <c r="N591">
        <v>0.44096669966750385</v>
      </c>
      <c r="O591">
        <v>0.1418450162692432</v>
      </c>
      <c r="P591">
        <v>1.6328414668471179E-3</v>
      </c>
      <c r="Q591">
        <v>8205.221443662771</v>
      </c>
      <c r="R591">
        <v>90.301999999999992</v>
      </c>
      <c r="S591">
        <v>51626.107840911609</v>
      </c>
      <c r="T591">
        <v>13.455958893490729</v>
      </c>
      <c r="U591">
        <v>16.035216943146331</v>
      </c>
      <c r="V591">
        <v>10.913</v>
      </c>
      <c r="W591">
        <v>132.68690189682027</v>
      </c>
      <c r="X591">
        <v>0.11460371490727479</v>
      </c>
      <c r="Y591">
        <v>0.17446567170358354</v>
      </c>
      <c r="Z591">
        <v>0.29596765839628769</v>
      </c>
      <c r="AA591">
        <v>189.44229717257559</v>
      </c>
      <c r="AB591">
        <v>5.3924729001994969</v>
      </c>
      <c r="AC591">
        <v>1.1633453523735053</v>
      </c>
      <c r="AD591">
        <v>2.5950442183659468</v>
      </c>
      <c r="AE591">
        <v>1.3272444084725294</v>
      </c>
      <c r="AF591">
        <v>111.2</v>
      </c>
      <c r="AG591">
        <v>6.3342469473098226E-2</v>
      </c>
      <c r="AH591">
        <v>8.6850000000000005</v>
      </c>
      <c r="AI591">
        <v>3.1282876793752559</v>
      </c>
      <c r="AJ591">
        <v>-13516.683000000077</v>
      </c>
      <c r="AK591">
        <v>0.53318056682008264</v>
      </c>
      <c r="AL591">
        <v>14285126.050000001</v>
      </c>
      <c r="AM591">
        <v>1448.0121604000001</v>
      </c>
    </row>
    <row r="592" spans="1:39" ht="15" x14ac:dyDescent="0.25">
      <c r="A592" t="s">
        <v>773</v>
      </c>
      <c r="B592">
        <v>969915.65</v>
      </c>
      <c r="C592">
        <v>0.32566813907983272</v>
      </c>
      <c r="D592">
        <v>907178.05</v>
      </c>
      <c r="E592">
        <v>3.0724577304282715E-3</v>
      </c>
      <c r="F592">
        <v>0.6562406320055747</v>
      </c>
      <c r="G592">
        <v>65.3</v>
      </c>
      <c r="H592">
        <v>49.902000000000001</v>
      </c>
      <c r="I592">
        <v>0</v>
      </c>
      <c r="J592">
        <v>35.037499999999966</v>
      </c>
      <c r="K592">
        <v>9746.3615881727274</v>
      </c>
      <c r="L592">
        <v>1684.9523064</v>
      </c>
      <c r="M592">
        <v>1996.8731852375986</v>
      </c>
      <c r="N592">
        <v>0.40604815180898107</v>
      </c>
      <c r="O592">
        <v>0.13164222503953957</v>
      </c>
      <c r="P592">
        <v>4.7591225101990212E-3</v>
      </c>
      <c r="Q592">
        <v>8223.934578522576</v>
      </c>
      <c r="R592">
        <v>103.364</v>
      </c>
      <c r="S592">
        <v>52318.325374405023</v>
      </c>
      <c r="T592">
        <v>12.785882899268605</v>
      </c>
      <c r="U592">
        <v>16.301152300607566</v>
      </c>
      <c r="V592">
        <v>11.6975</v>
      </c>
      <c r="W592">
        <v>144.04379622996368</v>
      </c>
      <c r="X592">
        <v>0.11493878303396152</v>
      </c>
      <c r="Y592">
        <v>0.16871598708984492</v>
      </c>
      <c r="Z592">
        <v>0.29077270112447196</v>
      </c>
      <c r="AA592">
        <v>167.43423474268138</v>
      </c>
      <c r="AB592">
        <v>5.5809909233241184</v>
      </c>
      <c r="AC592">
        <v>1.2478118678414438</v>
      </c>
      <c r="AD592">
        <v>2.8506878611733284</v>
      </c>
      <c r="AE592">
        <v>1.2595517810996966</v>
      </c>
      <c r="AF592">
        <v>109.4</v>
      </c>
      <c r="AG592">
        <v>6.6537454137082119E-2</v>
      </c>
      <c r="AH592">
        <v>11.413500000000001</v>
      </c>
      <c r="AI592">
        <v>3.1501092374112649</v>
      </c>
      <c r="AJ592">
        <v>-12184.128499999875</v>
      </c>
      <c r="AK592">
        <v>0.51861870182237091</v>
      </c>
      <c r="AL592">
        <v>16422154.437000001</v>
      </c>
      <c r="AM592">
        <v>1684.9523064</v>
      </c>
    </row>
    <row r="593" spans="1:39" ht="15" x14ac:dyDescent="0.25">
      <c r="A593" t="s">
        <v>774</v>
      </c>
      <c r="B593">
        <v>794721.73684210528</v>
      </c>
      <c r="C593">
        <v>0.40264312072274572</v>
      </c>
      <c r="D593">
        <v>729516.57894736843</v>
      </c>
      <c r="E593">
        <v>3.2255144946057974E-3</v>
      </c>
      <c r="F593">
        <v>0.60952548744480095</v>
      </c>
      <c r="G593">
        <v>26.473684210526315</v>
      </c>
      <c r="H593">
        <v>25.574999999999999</v>
      </c>
      <c r="I593">
        <v>0</v>
      </c>
      <c r="J593">
        <v>1.0625</v>
      </c>
      <c r="K593">
        <v>10735.122182511201</v>
      </c>
      <c r="L593">
        <v>735.90436034999993</v>
      </c>
      <c r="M593">
        <v>887.82824149610951</v>
      </c>
      <c r="N593">
        <v>0.46121274527925821</v>
      </c>
      <c r="O593">
        <v>0.1449864266319264</v>
      </c>
      <c r="P593">
        <v>1.7630161198976244E-3</v>
      </c>
      <c r="Q593">
        <v>8898.1436428372708</v>
      </c>
      <c r="R593">
        <v>52.265000000000008</v>
      </c>
      <c r="S593">
        <v>48985.23922797283</v>
      </c>
      <c r="T593">
        <v>13.162728403329188</v>
      </c>
      <c r="U593">
        <v>14.080251800440065</v>
      </c>
      <c r="V593">
        <v>7.0795000000000003</v>
      </c>
      <c r="W593">
        <v>103.94863484003106</v>
      </c>
      <c r="X593">
        <v>0.12112438498777169</v>
      </c>
      <c r="Y593">
        <v>0.16266349701891389</v>
      </c>
      <c r="Z593">
        <v>0.28980879064089732</v>
      </c>
      <c r="AA593">
        <v>202.99750626419836</v>
      </c>
      <c r="AB593">
        <v>5.5600259761993618</v>
      </c>
      <c r="AC593">
        <v>1.2974304849660363</v>
      </c>
      <c r="AD593">
        <v>2.3309481831554675</v>
      </c>
      <c r="AE593">
        <v>1.3836288866290176</v>
      </c>
      <c r="AF593">
        <v>80.400000000000006</v>
      </c>
      <c r="AG593">
        <v>1.891547864539965E-2</v>
      </c>
      <c r="AH593">
        <v>5.7765000000000004</v>
      </c>
      <c r="AI593">
        <v>2.2701963047515608</v>
      </c>
      <c r="AJ593">
        <v>-6369.4070000000647</v>
      </c>
      <c r="AK593">
        <v>0.6108251467284419</v>
      </c>
      <c r="AL593">
        <v>7900023.2230000002</v>
      </c>
      <c r="AM593">
        <v>735.90436034999993</v>
      </c>
    </row>
    <row r="594" spans="1:39" ht="15" x14ac:dyDescent="0.25">
      <c r="A594" t="s">
        <v>775</v>
      </c>
      <c r="B594">
        <v>1061617.2631578948</v>
      </c>
      <c r="C594">
        <v>0.3857834614921366</v>
      </c>
      <c r="D594">
        <v>1040625.8947368421</v>
      </c>
      <c r="E594">
        <v>2.5531990967398856E-3</v>
      </c>
      <c r="F594">
        <v>0.59203553651332808</v>
      </c>
      <c r="G594">
        <v>27.210526315789473</v>
      </c>
      <c r="H594">
        <v>21.853999999999999</v>
      </c>
      <c r="I594">
        <v>0</v>
      </c>
      <c r="J594">
        <v>-2.1544999999999987</v>
      </c>
      <c r="K594">
        <v>10392.134558987307</v>
      </c>
      <c r="L594">
        <v>700.09481110000002</v>
      </c>
      <c r="M594">
        <v>834.14029445514348</v>
      </c>
      <c r="N594">
        <v>0.43739392135883237</v>
      </c>
      <c r="O594">
        <v>0.14096115531115383</v>
      </c>
      <c r="P594">
        <v>8.815810233334839E-4</v>
      </c>
      <c r="Q594">
        <v>8722.1292741316483</v>
      </c>
      <c r="R594">
        <v>48.650500000000001</v>
      </c>
      <c r="S594">
        <v>47232.557851409547</v>
      </c>
      <c r="T594">
        <v>12.794318660650969</v>
      </c>
      <c r="U594">
        <v>14.390290153235835</v>
      </c>
      <c r="V594">
        <v>6.5540000000000003</v>
      </c>
      <c r="W594">
        <v>106.8194707201709</v>
      </c>
      <c r="X594">
        <v>0.1192109301839661</v>
      </c>
      <c r="Y594">
        <v>0.16755968840540414</v>
      </c>
      <c r="Z594">
        <v>0.29228106171939355</v>
      </c>
      <c r="AA594">
        <v>208.35249410120932</v>
      </c>
      <c r="AB594">
        <v>5.5443172455635796</v>
      </c>
      <c r="AC594">
        <v>1.3129275399080667</v>
      </c>
      <c r="AD594">
        <v>2.4103263155008179</v>
      </c>
      <c r="AE594">
        <v>1.405384900888103</v>
      </c>
      <c r="AF594">
        <v>83.75</v>
      </c>
      <c r="AG594">
        <v>1.4455022662351607E-2</v>
      </c>
      <c r="AH594">
        <v>5.1449999999999987</v>
      </c>
      <c r="AI594">
        <v>2.2472210882989674</v>
      </c>
      <c r="AJ594">
        <v>-7139.7864999999874</v>
      </c>
      <c r="AK594">
        <v>0.55892390004634651</v>
      </c>
      <c r="AL594">
        <v>7275479.4810000006</v>
      </c>
      <c r="AM594">
        <v>700.09481110000002</v>
      </c>
    </row>
    <row r="595" spans="1:39" ht="15" x14ac:dyDescent="0.25">
      <c r="A595" t="s">
        <v>776</v>
      </c>
      <c r="B595">
        <v>543886.15</v>
      </c>
      <c r="C595">
        <v>0.38104934907077348</v>
      </c>
      <c r="D595">
        <v>491565.2</v>
      </c>
      <c r="E595">
        <v>2.2198959577904433E-3</v>
      </c>
      <c r="F595">
        <v>0.6288771825355931</v>
      </c>
      <c r="G595">
        <v>20.736842105263158</v>
      </c>
      <c r="H595">
        <v>21.113999999999997</v>
      </c>
      <c r="I595">
        <v>0</v>
      </c>
      <c r="J595">
        <v>-5.1314999999999884</v>
      </c>
      <c r="K595">
        <v>10637.795962594219</v>
      </c>
      <c r="L595">
        <v>677.83452679999994</v>
      </c>
      <c r="M595">
        <v>802.34565510526465</v>
      </c>
      <c r="N595">
        <v>0.42421552573825017</v>
      </c>
      <c r="O595">
        <v>0.13438756119438208</v>
      </c>
      <c r="P595">
        <v>3.087962204996372E-3</v>
      </c>
      <c r="Q595">
        <v>8986.9812924380967</v>
      </c>
      <c r="R595">
        <v>48.430000000000007</v>
      </c>
      <c r="S595">
        <v>48637.918041503202</v>
      </c>
      <c r="T595">
        <v>12.787528391492877</v>
      </c>
      <c r="U595">
        <v>13.996170282882508</v>
      </c>
      <c r="V595">
        <v>8.0230000000000015</v>
      </c>
      <c r="W595">
        <v>84.486417399975053</v>
      </c>
      <c r="X595">
        <v>0.12254143697356158</v>
      </c>
      <c r="Y595">
        <v>0.15865574046629338</v>
      </c>
      <c r="Z595">
        <v>0.28682399373621947</v>
      </c>
      <c r="AA595">
        <v>191.97251667646984</v>
      </c>
      <c r="AB595">
        <v>5.4907477160527982</v>
      </c>
      <c r="AC595">
        <v>1.326732145711528</v>
      </c>
      <c r="AD595">
        <v>2.3683715156740877</v>
      </c>
      <c r="AE595">
        <v>1.3679925979183185</v>
      </c>
      <c r="AF595">
        <v>74.55</v>
      </c>
      <c r="AG595">
        <v>3.2891979870376578E-2</v>
      </c>
      <c r="AH595">
        <v>5.5025000000000004</v>
      </c>
      <c r="AI595">
        <v>2.0957305354952807</v>
      </c>
      <c r="AJ595">
        <v>-3582.0174999999581</v>
      </c>
      <c r="AK595">
        <v>0.61182418298075336</v>
      </c>
      <c r="AL595">
        <v>7210665.3925000001</v>
      </c>
      <c r="AM595">
        <v>677.83452679999994</v>
      </c>
    </row>
    <row r="596" spans="1:39" ht="15" x14ac:dyDescent="0.25">
      <c r="A596" t="s">
        <v>777</v>
      </c>
      <c r="B596">
        <v>922175.2</v>
      </c>
      <c r="C596">
        <v>0.41326133827139755</v>
      </c>
      <c r="D596">
        <v>885973.8</v>
      </c>
      <c r="E596">
        <v>6.0813991492513477E-3</v>
      </c>
      <c r="F596">
        <v>0.62100319415022387</v>
      </c>
      <c r="G596">
        <v>14.263157894736842</v>
      </c>
      <c r="H596">
        <v>20.5945</v>
      </c>
      <c r="I596">
        <v>0.25</v>
      </c>
      <c r="J596">
        <v>24.61099999999999</v>
      </c>
      <c r="K596">
        <v>10537.85387895414</v>
      </c>
      <c r="L596">
        <v>713.64820914999996</v>
      </c>
      <c r="M596">
        <v>843.43123313773344</v>
      </c>
      <c r="N596">
        <v>0.43837178590080972</v>
      </c>
      <c r="O596">
        <v>0.13121523434008608</v>
      </c>
      <c r="P596">
        <v>2.0135567238535124E-3</v>
      </c>
      <c r="Q596">
        <v>8916.3410762284675</v>
      </c>
      <c r="R596">
        <v>49.064</v>
      </c>
      <c r="S596">
        <v>49117.020080914728</v>
      </c>
      <c r="T596">
        <v>13.249021685961196</v>
      </c>
      <c r="U596">
        <v>14.545251287094407</v>
      </c>
      <c r="V596">
        <v>6.7150000000000007</v>
      </c>
      <c r="W596">
        <v>106.27672511541323</v>
      </c>
      <c r="X596">
        <v>0.11652733808620944</v>
      </c>
      <c r="Y596">
        <v>0.16267284195017628</v>
      </c>
      <c r="Z596">
        <v>0.28463214021877303</v>
      </c>
      <c r="AA596">
        <v>190.70950960852701</v>
      </c>
      <c r="AB596">
        <v>5.751903772607541</v>
      </c>
      <c r="AC596">
        <v>1.3889284787967626</v>
      </c>
      <c r="AD596">
        <v>2.3568885631468155</v>
      </c>
      <c r="AE596">
        <v>1.349614303816598</v>
      </c>
      <c r="AF596">
        <v>70.349999999999994</v>
      </c>
      <c r="AG596">
        <v>3.918667720218718E-2</v>
      </c>
      <c r="AH596">
        <v>7.7820000000000018</v>
      </c>
      <c r="AI596">
        <v>2.4464287386529988</v>
      </c>
      <c r="AJ596">
        <v>3757.141500000027</v>
      </c>
      <c r="AK596">
        <v>0.59320388317531436</v>
      </c>
      <c r="AL596">
        <v>7520320.5490000006</v>
      </c>
      <c r="AM596">
        <v>713.64820914999996</v>
      </c>
    </row>
    <row r="597" spans="1:39" ht="15" x14ac:dyDescent="0.25">
      <c r="A597" t="s">
        <v>778</v>
      </c>
      <c r="B597">
        <v>568757.55000000005</v>
      </c>
      <c r="C597">
        <v>0.43753352373660176</v>
      </c>
      <c r="D597">
        <v>558135.65</v>
      </c>
      <c r="E597">
        <v>5.8327762690291857E-3</v>
      </c>
      <c r="F597">
        <v>0.63438275335205907</v>
      </c>
      <c r="G597">
        <v>14.6</v>
      </c>
      <c r="H597">
        <v>18.673999999999999</v>
      </c>
      <c r="I597">
        <v>0</v>
      </c>
      <c r="J597">
        <v>39.137500000000003</v>
      </c>
      <c r="K597">
        <v>10399.545831171081</v>
      </c>
      <c r="L597">
        <v>660.10294169999997</v>
      </c>
      <c r="M597">
        <v>778.80333895106037</v>
      </c>
      <c r="N597">
        <v>0.42814918120520179</v>
      </c>
      <c r="O597">
        <v>0.13278191477873247</v>
      </c>
      <c r="P597">
        <v>3.1411629444644236E-3</v>
      </c>
      <c r="Q597">
        <v>8814.511253567418</v>
      </c>
      <c r="R597">
        <v>46.177499999999995</v>
      </c>
      <c r="S597">
        <v>48613.548359590699</v>
      </c>
      <c r="T597">
        <v>12.399978344431812</v>
      </c>
      <c r="U597">
        <v>14.294904265064154</v>
      </c>
      <c r="V597">
        <v>8.317499999999999</v>
      </c>
      <c r="W597">
        <v>79.363142975653744</v>
      </c>
      <c r="X597">
        <v>0.11717524254833882</v>
      </c>
      <c r="Y597">
        <v>0.15643028992520266</v>
      </c>
      <c r="Z597">
        <v>0.27934964881790819</v>
      </c>
      <c r="AA597">
        <v>192.31265607310959</v>
      </c>
      <c r="AB597">
        <v>5.7580478848708685</v>
      </c>
      <c r="AC597">
        <v>1.4316537445208066</v>
      </c>
      <c r="AD597">
        <v>2.4061878166450894</v>
      </c>
      <c r="AE597">
        <v>1.3124356585045784</v>
      </c>
      <c r="AF597">
        <v>59.3</v>
      </c>
      <c r="AG597">
        <v>2.1228451417160257E-2</v>
      </c>
      <c r="AH597">
        <v>8.4689999999999994</v>
      </c>
      <c r="AI597">
        <v>2.0401524105628983</v>
      </c>
      <c r="AJ597">
        <v>-2108.1730000000098</v>
      </c>
      <c r="AK597">
        <v>0.6030751289207088</v>
      </c>
      <c r="AL597">
        <v>6864770.7955</v>
      </c>
      <c r="AM597">
        <v>660.10294169999997</v>
      </c>
    </row>
    <row r="598" spans="1:39" ht="15" x14ac:dyDescent="0.25">
      <c r="A598" t="s">
        <v>779</v>
      </c>
      <c r="B598">
        <v>879341.35</v>
      </c>
      <c r="C598">
        <v>0.37591282232996959</v>
      </c>
      <c r="D598">
        <v>826198.45</v>
      </c>
      <c r="E598">
        <v>4.4079712420015118E-3</v>
      </c>
      <c r="F598">
        <v>0.6750539405876812</v>
      </c>
      <c r="G598">
        <v>32.647058823529413</v>
      </c>
      <c r="H598">
        <v>38.848500000000001</v>
      </c>
      <c r="I598">
        <v>0</v>
      </c>
      <c r="J598">
        <v>82.229999999999947</v>
      </c>
      <c r="K598">
        <v>9326.1210726415866</v>
      </c>
      <c r="L598">
        <v>1540.3259775000001</v>
      </c>
      <c r="M598">
        <v>1758.8524003405535</v>
      </c>
      <c r="N598">
        <v>0.28474887121742393</v>
      </c>
      <c r="O598">
        <v>0.10803271419864112</v>
      </c>
      <c r="P598">
        <v>8.0058197291553498E-3</v>
      </c>
      <c r="Q598">
        <v>8167.4087915043692</v>
      </c>
      <c r="R598">
        <v>91.194499999999991</v>
      </c>
      <c r="S598">
        <v>55254.32452724671</v>
      </c>
      <c r="T598">
        <v>13.121405347910237</v>
      </c>
      <c r="U598">
        <v>16.890557846142038</v>
      </c>
      <c r="V598">
        <v>10.94</v>
      </c>
      <c r="W598">
        <v>140.79762134369287</v>
      </c>
      <c r="X598">
        <v>0.11687760916966586</v>
      </c>
      <c r="Y598">
        <v>0.15333108656933023</v>
      </c>
      <c r="Z598">
        <v>0.27683364399828297</v>
      </c>
      <c r="AA598">
        <v>159.75293775112613</v>
      </c>
      <c r="AB598">
        <v>5.1244511109774562</v>
      </c>
      <c r="AC598">
        <v>1.1646129175410735</v>
      </c>
      <c r="AD598">
        <v>2.6039225574995251</v>
      </c>
      <c r="AE598">
        <v>1.2377110938570441</v>
      </c>
      <c r="AF598">
        <v>64.8</v>
      </c>
      <c r="AG598">
        <v>2.0370334733519867E-2</v>
      </c>
      <c r="AH598">
        <v>19.850000000000001</v>
      </c>
      <c r="AI598">
        <v>3.0306151285520455</v>
      </c>
      <c r="AJ598">
        <v>1151.4835000000894</v>
      </c>
      <c r="AK598">
        <v>0.43578816636125539</v>
      </c>
      <c r="AL598">
        <v>14365266.557499999</v>
      </c>
      <c r="AM598">
        <v>1540.3259775000001</v>
      </c>
    </row>
    <row r="599" spans="1:39" ht="15" x14ac:dyDescent="0.25">
      <c r="A599" t="s">
        <v>780</v>
      </c>
      <c r="B599">
        <v>980749.2</v>
      </c>
      <c r="C599">
        <v>0.44049919360863149</v>
      </c>
      <c r="D599">
        <v>929718</v>
      </c>
      <c r="E599">
        <v>1.8293605210570375E-3</v>
      </c>
      <c r="F599">
        <v>0.67227731888103559</v>
      </c>
      <c r="G599">
        <v>31.35</v>
      </c>
      <c r="H599">
        <v>19.943000000000001</v>
      </c>
      <c r="I599">
        <v>0</v>
      </c>
      <c r="J599">
        <v>45.685499999999983</v>
      </c>
      <c r="K599">
        <v>9816.6593648781054</v>
      </c>
      <c r="L599">
        <v>1057.1566274500001</v>
      </c>
      <c r="M599">
        <v>1224.8480386803699</v>
      </c>
      <c r="N599">
        <v>0.30497189184508861</v>
      </c>
      <c r="O599">
        <v>0.13147091688319718</v>
      </c>
      <c r="P599">
        <v>1.6486246737193453E-3</v>
      </c>
      <c r="Q599">
        <v>8472.6808381722221</v>
      </c>
      <c r="R599">
        <v>68.347999999999999</v>
      </c>
      <c r="S599">
        <v>52452.960613331787</v>
      </c>
      <c r="T599">
        <v>12.467811786738459</v>
      </c>
      <c r="U599">
        <v>15.467264988734129</v>
      </c>
      <c r="V599">
        <v>9.6129999999999995</v>
      </c>
      <c r="W599">
        <v>109.97156220222615</v>
      </c>
      <c r="X599">
        <v>0.11994921901475827</v>
      </c>
      <c r="Y599">
        <v>0.15620989175316352</v>
      </c>
      <c r="Z599">
        <v>0.28275268358439504</v>
      </c>
      <c r="AA599">
        <v>175.84617564987295</v>
      </c>
      <c r="AB599">
        <v>5.3395196236409479</v>
      </c>
      <c r="AC599">
        <v>1.3359263236970809</v>
      </c>
      <c r="AD599">
        <v>2.4494913526015361</v>
      </c>
      <c r="AE599">
        <v>1.2695519830971533</v>
      </c>
      <c r="AF599">
        <v>93.45</v>
      </c>
      <c r="AG599">
        <v>3.4463152915523723E-2</v>
      </c>
      <c r="AH599">
        <v>6.8084999999999996</v>
      </c>
      <c r="AI599">
        <v>2.9463902438671954</v>
      </c>
      <c r="AJ599">
        <v>-1413.4034999999567</v>
      </c>
      <c r="AK599">
        <v>0.50381738624069639</v>
      </c>
      <c r="AL599">
        <v>10377746.507000001</v>
      </c>
      <c r="AM599">
        <v>1057.1566274500001</v>
      </c>
    </row>
    <row r="600" spans="1:39" ht="15" x14ac:dyDescent="0.25">
      <c r="A600" t="s">
        <v>781</v>
      </c>
      <c r="B600">
        <v>976112.55</v>
      </c>
      <c r="C600">
        <v>0.3639869981559497</v>
      </c>
      <c r="D600">
        <v>906822.3</v>
      </c>
      <c r="E600">
        <v>6.9867605331256277E-3</v>
      </c>
      <c r="F600">
        <v>0.7062770460788792</v>
      </c>
      <c r="G600">
        <v>37.94736842105263</v>
      </c>
      <c r="H600">
        <v>60.080999999999996</v>
      </c>
      <c r="I600">
        <v>0</v>
      </c>
      <c r="J600">
        <v>48.833999999999989</v>
      </c>
      <c r="K600">
        <v>10012.596591881489</v>
      </c>
      <c r="L600">
        <v>1776.6587352000001</v>
      </c>
      <c r="M600">
        <v>2124.0743025928182</v>
      </c>
      <c r="N600">
        <v>0.41717207045199134</v>
      </c>
      <c r="O600">
        <v>0.13897826513216358</v>
      </c>
      <c r="P600">
        <v>8.9234635419251224E-3</v>
      </c>
      <c r="Q600">
        <v>8374.9269859747055</v>
      </c>
      <c r="R600">
        <v>108.744</v>
      </c>
      <c r="S600">
        <v>54951.033782093735</v>
      </c>
      <c r="T600">
        <v>12.919333480467889</v>
      </c>
      <c r="U600">
        <v>16.337993224453765</v>
      </c>
      <c r="V600">
        <v>13.227500000000001</v>
      </c>
      <c r="W600">
        <v>134.31553469665468</v>
      </c>
      <c r="X600">
        <v>0.11659492495246523</v>
      </c>
      <c r="Y600">
        <v>0.15366411375549469</v>
      </c>
      <c r="Z600">
        <v>0.27804329513006631</v>
      </c>
      <c r="AA600">
        <v>167.51222061027809</v>
      </c>
      <c r="AB600">
        <v>5.8579033157427585</v>
      </c>
      <c r="AC600">
        <v>1.2545734220102984</v>
      </c>
      <c r="AD600">
        <v>2.9009051448017646</v>
      </c>
      <c r="AE600">
        <v>1.189020330119813</v>
      </c>
      <c r="AF600">
        <v>62.2</v>
      </c>
      <c r="AG600">
        <v>2.5769307237655536E-2</v>
      </c>
      <c r="AH600">
        <v>21.299999999999997</v>
      </c>
      <c r="AI600">
        <v>2.4153985573417494</v>
      </c>
      <c r="AJ600">
        <v>27324.506999999983</v>
      </c>
      <c r="AK600">
        <v>0.51776638272803333</v>
      </c>
      <c r="AL600">
        <v>17788967.197000001</v>
      </c>
      <c r="AM600">
        <v>1776.6587352000001</v>
      </c>
    </row>
    <row r="601" spans="1:39" ht="15" x14ac:dyDescent="0.25">
      <c r="A601" t="s">
        <v>782</v>
      </c>
      <c r="B601">
        <v>912025.45</v>
      </c>
      <c r="C601">
        <v>0.35898470944696848</v>
      </c>
      <c r="D601">
        <v>882938.45</v>
      </c>
      <c r="E601">
        <v>1.0834931633942259E-2</v>
      </c>
      <c r="F601">
        <v>0.62809735677895739</v>
      </c>
      <c r="G601">
        <v>23.368421052631579</v>
      </c>
      <c r="H601">
        <v>25.225000000000001</v>
      </c>
      <c r="I601">
        <v>0.25</v>
      </c>
      <c r="J601">
        <v>12.539000000000001</v>
      </c>
      <c r="K601">
        <v>10714.079165630354</v>
      </c>
      <c r="L601">
        <v>858.83932204999985</v>
      </c>
      <c r="M601">
        <v>1035.1917486070045</v>
      </c>
      <c r="N601">
        <v>0.46949320477960765</v>
      </c>
      <c r="O601">
        <v>0.14251595136310519</v>
      </c>
      <c r="P601">
        <v>5.4445193995528007E-3</v>
      </c>
      <c r="Q601">
        <v>8888.8580298115212</v>
      </c>
      <c r="R601">
        <v>57.917999999999992</v>
      </c>
      <c r="S601">
        <v>49532.029617303779</v>
      </c>
      <c r="T601">
        <v>12.112814669014815</v>
      </c>
      <c r="U601">
        <v>14.828539004281915</v>
      </c>
      <c r="V601">
        <v>7.8474999999999993</v>
      </c>
      <c r="W601">
        <v>109.44113692895826</v>
      </c>
      <c r="X601">
        <v>0.11773004358144916</v>
      </c>
      <c r="Y601">
        <v>0.16587061401953004</v>
      </c>
      <c r="Z601">
        <v>0.29299855272930631</v>
      </c>
      <c r="AA601">
        <v>200.99597860512287</v>
      </c>
      <c r="AB601">
        <v>5.2158459651292626</v>
      </c>
      <c r="AC601">
        <v>1.2458833992524179</v>
      </c>
      <c r="AD601">
        <v>2.3922191448718526</v>
      </c>
      <c r="AE601">
        <v>1.1547866991812505</v>
      </c>
      <c r="AF601">
        <v>69.8</v>
      </c>
      <c r="AG601">
        <v>3.7881510374475784E-2</v>
      </c>
      <c r="AH601">
        <v>12.779</v>
      </c>
      <c r="AI601">
        <v>2.6168918797404217</v>
      </c>
      <c r="AJ601">
        <v>2979.4049999999697</v>
      </c>
      <c r="AK601">
        <v>0.56517168485959013</v>
      </c>
      <c r="AL601">
        <v>9201672.4869999997</v>
      </c>
      <c r="AM601">
        <v>858.83932204999985</v>
      </c>
    </row>
    <row r="602" spans="1:39" ht="15" x14ac:dyDescent="0.25">
      <c r="A602" t="s">
        <v>783</v>
      </c>
      <c r="B602">
        <v>796583.2</v>
      </c>
      <c r="C602">
        <v>0.31169735473534399</v>
      </c>
      <c r="D602">
        <v>818280.95</v>
      </c>
      <c r="E602">
        <v>4.1105949041391233E-3</v>
      </c>
      <c r="F602">
        <v>0.67162804025953171</v>
      </c>
      <c r="G602">
        <v>32.722222222222221</v>
      </c>
      <c r="H602">
        <v>48.1875</v>
      </c>
      <c r="I602">
        <v>0</v>
      </c>
      <c r="J602">
        <v>-0.55150000000001853</v>
      </c>
      <c r="K602">
        <v>10216.526747345313</v>
      </c>
      <c r="L602">
        <v>1407.9706952500001</v>
      </c>
      <c r="M602">
        <v>1701.5022983780516</v>
      </c>
      <c r="N602">
        <v>0.47600219170825819</v>
      </c>
      <c r="O602">
        <v>0.13940844721569146</v>
      </c>
      <c r="P602">
        <v>5.4692092853769929E-3</v>
      </c>
      <c r="Q602">
        <v>8454.0410443241963</v>
      </c>
      <c r="R602">
        <v>85.928000000000011</v>
      </c>
      <c r="S602">
        <v>52690.516238886048</v>
      </c>
      <c r="T602">
        <v>12.26899264500512</v>
      </c>
      <c r="U602">
        <v>16.385470338539243</v>
      </c>
      <c r="V602">
        <v>11.137499999999999</v>
      </c>
      <c r="W602">
        <v>126.41712190796856</v>
      </c>
      <c r="X602">
        <v>0.1175230343855492</v>
      </c>
      <c r="Y602">
        <v>0.1605198063100938</v>
      </c>
      <c r="Z602">
        <v>0.28458470887676507</v>
      </c>
      <c r="AA602">
        <v>182.19466560307305</v>
      </c>
      <c r="AB602">
        <v>6.0394298698273747</v>
      </c>
      <c r="AC602">
        <v>1.329013091329394</v>
      </c>
      <c r="AD602">
        <v>3.0184743557882814</v>
      </c>
      <c r="AE602">
        <v>1.086406877508902</v>
      </c>
      <c r="AF602">
        <v>41.75</v>
      </c>
      <c r="AG602">
        <v>5.0506103674801218E-2</v>
      </c>
      <c r="AH602">
        <v>24.941499999999998</v>
      </c>
      <c r="AI602">
        <v>2.0842808301051852</v>
      </c>
      <c r="AJ602">
        <v>21393.719000000041</v>
      </c>
      <c r="AK602">
        <v>0.52223979931824749</v>
      </c>
      <c r="AL602">
        <v>14384570.267500002</v>
      </c>
      <c r="AM602">
        <v>1407.9706952500001</v>
      </c>
    </row>
    <row r="603" spans="1:39" ht="15" x14ac:dyDescent="0.25">
      <c r="A603" t="s">
        <v>784</v>
      </c>
      <c r="B603">
        <v>771349.95</v>
      </c>
      <c r="C603">
        <v>0.33950205699314662</v>
      </c>
      <c r="D603">
        <v>659779.35</v>
      </c>
      <c r="E603">
        <v>3.1789386514208154E-3</v>
      </c>
      <c r="F603">
        <v>0.69361323038914069</v>
      </c>
      <c r="G603">
        <v>44.85</v>
      </c>
      <c r="H603">
        <v>35.802999999999997</v>
      </c>
      <c r="I603">
        <v>0</v>
      </c>
      <c r="J603">
        <v>56.567500000000024</v>
      </c>
      <c r="K603">
        <v>9708.0655902949911</v>
      </c>
      <c r="L603">
        <v>1390.8140253500001</v>
      </c>
      <c r="M603">
        <v>1593.9715288304865</v>
      </c>
      <c r="N603">
        <v>0.27443533412308491</v>
      </c>
      <c r="O603">
        <v>0.11804113598774331</v>
      </c>
      <c r="P603">
        <v>5.476120431042791E-3</v>
      </c>
      <c r="Q603">
        <v>8470.7371102836696</v>
      </c>
      <c r="R603">
        <v>85.789500000000004</v>
      </c>
      <c r="S603">
        <v>53168.115628952277</v>
      </c>
      <c r="T603">
        <v>12.011376683626786</v>
      </c>
      <c r="U603">
        <v>16.211937653792134</v>
      </c>
      <c r="V603">
        <v>12.543000000000001</v>
      </c>
      <c r="W603">
        <v>110.8836821613649</v>
      </c>
      <c r="X603">
        <v>0.11830937724232657</v>
      </c>
      <c r="Y603">
        <v>0.15541555019987782</v>
      </c>
      <c r="Z603">
        <v>0.28093140706236558</v>
      </c>
      <c r="AA603">
        <v>162.62353979575505</v>
      </c>
      <c r="AB603">
        <v>5.7179827866500483</v>
      </c>
      <c r="AC603">
        <v>1.3136308991414325</v>
      </c>
      <c r="AD603">
        <v>2.5018860252781976</v>
      </c>
      <c r="AE603">
        <v>1.2155186062560239</v>
      </c>
      <c r="AF603">
        <v>76.650000000000006</v>
      </c>
      <c r="AG603">
        <v>2.9444007359939427E-2</v>
      </c>
      <c r="AH603">
        <v>12.756</v>
      </c>
      <c r="AI603">
        <v>3.29328168724745</v>
      </c>
      <c r="AJ603">
        <v>-5509.5569999999134</v>
      </c>
      <c r="AK603">
        <v>0.44508307113310758</v>
      </c>
      <c r="AL603">
        <v>13502113.782</v>
      </c>
      <c r="AM603">
        <v>1390.8140253500001</v>
      </c>
    </row>
    <row r="604" spans="1:39" ht="15" x14ac:dyDescent="0.25">
      <c r="A604" t="s">
        <v>785</v>
      </c>
      <c r="B604">
        <v>801830.5</v>
      </c>
      <c r="C604">
        <v>0.44896175366861085</v>
      </c>
      <c r="D604">
        <v>736782.55</v>
      </c>
      <c r="E604">
        <v>1.6844034942328681E-3</v>
      </c>
      <c r="F604">
        <v>0.67667854005393258</v>
      </c>
      <c r="G604">
        <v>28.277777777777779</v>
      </c>
      <c r="H604">
        <v>16.692</v>
      </c>
      <c r="I604">
        <v>0</v>
      </c>
      <c r="J604">
        <v>98.57099999999997</v>
      </c>
      <c r="K604">
        <v>9773.5361551455608</v>
      </c>
      <c r="L604">
        <v>979.74438984999995</v>
      </c>
      <c r="M604">
        <v>1138.2057534736664</v>
      </c>
      <c r="N604">
        <v>0.33096519593201734</v>
      </c>
      <c r="O604">
        <v>0.12281927648335185</v>
      </c>
      <c r="P604">
        <v>1.1238931923545732E-3</v>
      </c>
      <c r="Q604">
        <v>8412.861372187348</v>
      </c>
      <c r="R604">
        <v>61.034000000000006</v>
      </c>
      <c r="S604">
        <v>52250.869466199161</v>
      </c>
      <c r="T604">
        <v>13.211488678441524</v>
      </c>
      <c r="U604">
        <v>16.052436180653405</v>
      </c>
      <c r="V604">
        <v>8.4644999999999992</v>
      </c>
      <c r="W604">
        <v>115.74746173430209</v>
      </c>
      <c r="X604">
        <v>0.1151455532564221</v>
      </c>
      <c r="Y604">
        <v>0.1610879441741164</v>
      </c>
      <c r="Z604">
        <v>0.28629555489969166</v>
      </c>
      <c r="AA604">
        <v>184.09822181029762</v>
      </c>
      <c r="AB604">
        <v>5.775900502968355</v>
      </c>
      <c r="AC604">
        <v>1.3846781185479562</v>
      </c>
      <c r="AD604">
        <v>2.5327711189050022</v>
      </c>
      <c r="AE604">
        <v>1.4088542090318437</v>
      </c>
      <c r="AF604">
        <v>85.05</v>
      </c>
      <c r="AG604">
        <v>1.4896883906194014E-2</v>
      </c>
      <c r="AH604">
        <v>7.1760000000000002</v>
      </c>
      <c r="AI604">
        <v>3.0064779273821252</v>
      </c>
      <c r="AJ604">
        <v>5640.0404999999446</v>
      </c>
      <c r="AK604">
        <v>0.54569958924997375</v>
      </c>
      <c r="AL604">
        <v>9575567.2170000002</v>
      </c>
      <c r="AM604">
        <v>979.74438984999995</v>
      </c>
    </row>
    <row r="605" spans="1:39" ht="15" x14ac:dyDescent="0.25">
      <c r="A605" t="s">
        <v>786</v>
      </c>
      <c r="B605">
        <v>1249068.7</v>
      </c>
      <c r="C605">
        <v>0.33010678718413738</v>
      </c>
      <c r="D605">
        <v>1203725.45</v>
      </c>
      <c r="E605">
        <v>2.391770558053109E-3</v>
      </c>
      <c r="F605">
        <v>0.69841011661426144</v>
      </c>
      <c r="G605">
        <v>47.777777777777779</v>
      </c>
      <c r="H605">
        <v>57.786500000000004</v>
      </c>
      <c r="I605">
        <v>0</v>
      </c>
      <c r="J605">
        <v>55.6935</v>
      </c>
      <c r="K605">
        <v>9814.5827716210533</v>
      </c>
      <c r="L605">
        <v>2095.2745728999998</v>
      </c>
      <c r="M605">
        <v>2564.5970751175018</v>
      </c>
      <c r="N605">
        <v>0.52357875122381758</v>
      </c>
      <c r="O605">
        <v>0.14639211780032382</v>
      </c>
      <c r="P605">
        <v>1.08048767416033E-3</v>
      </c>
      <c r="Q605">
        <v>8018.5093886757286</v>
      </c>
      <c r="R605">
        <v>131.952</v>
      </c>
      <c r="S605">
        <v>50807.189657981689</v>
      </c>
      <c r="T605">
        <v>12.903176912816781</v>
      </c>
      <c r="U605">
        <v>15.879066424912086</v>
      </c>
      <c r="V605">
        <v>16.075499999999998</v>
      </c>
      <c r="W605">
        <v>130.33962072097287</v>
      </c>
      <c r="X605">
        <v>0.11226929531346325</v>
      </c>
      <c r="Y605">
        <v>0.18692651011266656</v>
      </c>
      <c r="Z605">
        <v>0.30495544423498616</v>
      </c>
      <c r="AA605">
        <v>160.74041290629171</v>
      </c>
      <c r="AB605">
        <v>6.1661083572128232</v>
      </c>
      <c r="AC605">
        <v>1.4913727655938194</v>
      </c>
      <c r="AD605">
        <v>3.1443018370505764</v>
      </c>
      <c r="AE605">
        <v>1.3027465772818085</v>
      </c>
      <c r="AF605">
        <v>124.35</v>
      </c>
      <c r="AG605">
        <v>1.6045140776185463E-2</v>
      </c>
      <c r="AH605">
        <v>11.39</v>
      </c>
      <c r="AI605">
        <v>3.1481226242647584</v>
      </c>
      <c r="AJ605">
        <v>-11867.842499999912</v>
      </c>
      <c r="AK605">
        <v>0.5863697156669464</v>
      </c>
      <c r="AL605">
        <v>20564245.725000001</v>
      </c>
      <c r="AM605">
        <v>2095.2745728999998</v>
      </c>
    </row>
    <row r="606" spans="1:39" ht="15" x14ac:dyDescent="0.25">
      <c r="A606" t="s">
        <v>787</v>
      </c>
      <c r="B606">
        <v>1519056</v>
      </c>
      <c r="C606">
        <v>0.37225667697154985</v>
      </c>
      <c r="D606">
        <v>1458740.7894736843</v>
      </c>
      <c r="E606">
        <v>6.5460554278074451E-3</v>
      </c>
      <c r="F606">
        <v>0.65652989190617372</v>
      </c>
      <c r="G606">
        <v>42.9</v>
      </c>
      <c r="H606">
        <v>55.818499999999993</v>
      </c>
      <c r="I606">
        <v>0</v>
      </c>
      <c r="J606">
        <v>-80.148999999999972</v>
      </c>
      <c r="K606">
        <v>10925.318539892587</v>
      </c>
      <c r="L606">
        <v>1659.3594430500002</v>
      </c>
      <c r="M606">
        <v>2100.9322376992282</v>
      </c>
      <c r="N606">
        <v>0.67060035913898741</v>
      </c>
      <c r="O606">
        <v>0.15849125860072952</v>
      </c>
      <c r="P606">
        <v>1.2242138425814168E-3</v>
      </c>
      <c r="Q606">
        <v>8629.0410334002299</v>
      </c>
      <c r="R606">
        <v>105.843</v>
      </c>
      <c r="S606">
        <v>51910.111385495504</v>
      </c>
      <c r="T606">
        <v>12.675377682038492</v>
      </c>
      <c r="U606">
        <v>15.677554897820357</v>
      </c>
      <c r="V606">
        <v>14.945999999999998</v>
      </c>
      <c r="W606">
        <v>111.02364800281012</v>
      </c>
      <c r="X606">
        <v>0.10704441899089327</v>
      </c>
      <c r="Y606">
        <v>0.20978767003360535</v>
      </c>
      <c r="Z606">
        <v>0.32196665163918242</v>
      </c>
      <c r="AA606">
        <v>191.33075797998367</v>
      </c>
      <c r="AB606">
        <v>5.6384333774821922</v>
      </c>
      <c r="AC606">
        <v>1.2323770459531349</v>
      </c>
      <c r="AD606">
        <v>2.8593118447556036</v>
      </c>
      <c r="AE606">
        <v>1.5859606397200081</v>
      </c>
      <c r="AF606">
        <v>207.75</v>
      </c>
      <c r="AG606">
        <v>1.6641465385949392E-2</v>
      </c>
      <c r="AH606">
        <v>10.635999999999999</v>
      </c>
      <c r="AI606">
        <v>3.4900221224863084</v>
      </c>
      <c r="AJ606">
        <v>-17411.806500000064</v>
      </c>
      <c r="AK606">
        <v>0.60104601993628248</v>
      </c>
      <c r="AL606">
        <v>18129030.487500001</v>
      </c>
      <c r="AM606">
        <v>1659.3594430500002</v>
      </c>
    </row>
    <row r="607" spans="1:39" ht="15" x14ac:dyDescent="0.25">
      <c r="A607" t="s">
        <v>788</v>
      </c>
      <c r="B607">
        <v>983168.75</v>
      </c>
      <c r="C607">
        <v>0.32338673301246662</v>
      </c>
      <c r="D607">
        <v>954933</v>
      </c>
      <c r="E607">
        <v>5.1380966288173419E-3</v>
      </c>
      <c r="F607">
        <v>0.62865466890246391</v>
      </c>
      <c r="G607">
        <v>48.611111111111114</v>
      </c>
      <c r="H607">
        <v>36.146000000000001</v>
      </c>
      <c r="I607">
        <v>0</v>
      </c>
      <c r="J607">
        <v>20.32350000000001</v>
      </c>
      <c r="K607">
        <v>10229.517404027867</v>
      </c>
      <c r="L607">
        <v>1154.94002785</v>
      </c>
      <c r="M607">
        <v>1375.0843130002308</v>
      </c>
      <c r="N607">
        <v>0.41791540881868838</v>
      </c>
      <c r="O607">
        <v>0.13955861318621979</v>
      </c>
      <c r="P607">
        <v>6.1790679411163852E-3</v>
      </c>
      <c r="Q607">
        <v>8591.8216096310152</v>
      </c>
      <c r="R607">
        <v>75.364499999999992</v>
      </c>
      <c r="S607">
        <v>50475.451774376546</v>
      </c>
      <c r="T607">
        <v>13.278798373239391</v>
      </c>
      <c r="U607">
        <v>15.324722221337632</v>
      </c>
      <c r="V607">
        <v>9.0754999999999999</v>
      </c>
      <c r="W607">
        <v>127.2591072502892</v>
      </c>
      <c r="X607">
        <v>0.11693168953069433</v>
      </c>
      <c r="Y607">
        <v>0.16905939247492144</v>
      </c>
      <c r="Z607">
        <v>0.29380025508535351</v>
      </c>
      <c r="AA607">
        <v>179.91124646256242</v>
      </c>
      <c r="AB607">
        <v>5.8808402992106812</v>
      </c>
      <c r="AC607">
        <v>1.1845522235061245</v>
      </c>
      <c r="AD607">
        <v>2.7491825222692312</v>
      </c>
      <c r="AE607">
        <v>1.3638607870395218</v>
      </c>
      <c r="AF607">
        <v>96.05</v>
      </c>
      <c r="AG607">
        <v>6.5796354495079173E-2</v>
      </c>
      <c r="AH607">
        <v>7.5810000000000004</v>
      </c>
      <c r="AI607">
        <v>2.8746232259091626</v>
      </c>
      <c r="AJ607">
        <v>-11895.753000000026</v>
      </c>
      <c r="AK607">
        <v>0.52457750268072123</v>
      </c>
      <c r="AL607">
        <v>11814479.115499999</v>
      </c>
      <c r="AM607">
        <v>1154.94002785</v>
      </c>
    </row>
    <row r="608" spans="1:39" ht="15" x14ac:dyDescent="0.25">
      <c r="A608" t="s">
        <v>789</v>
      </c>
      <c r="B608">
        <v>726353.6</v>
      </c>
      <c r="C608">
        <v>0.36650737704796832</v>
      </c>
      <c r="D608">
        <v>679159.8</v>
      </c>
      <c r="E608">
        <v>2.3497689801866431E-3</v>
      </c>
      <c r="F608">
        <v>0.62465971966791944</v>
      </c>
      <c r="G608">
        <v>36.6</v>
      </c>
      <c r="H608">
        <v>35.877499999999998</v>
      </c>
      <c r="I608">
        <v>0</v>
      </c>
      <c r="J608">
        <v>11.225000000000009</v>
      </c>
      <c r="K608">
        <v>10559.706740988127</v>
      </c>
      <c r="L608">
        <v>950.86267329999987</v>
      </c>
      <c r="M608">
        <v>1145.569398086182</v>
      </c>
      <c r="N608">
        <v>0.43174520488351992</v>
      </c>
      <c r="O608">
        <v>0.14105546007449951</v>
      </c>
      <c r="P608">
        <v>7.7463448264690656E-3</v>
      </c>
      <c r="Q608">
        <v>8764.9259815900041</v>
      </c>
      <c r="R608">
        <v>64.305500000000009</v>
      </c>
      <c r="S608">
        <v>49381.248563497677</v>
      </c>
      <c r="T608">
        <v>12.279665036427678</v>
      </c>
      <c r="U608">
        <v>14.786646139132733</v>
      </c>
      <c r="V608">
        <v>7.900500000000001</v>
      </c>
      <c r="W608">
        <v>120.35474631985316</v>
      </c>
      <c r="X608">
        <v>0.11689129001744772</v>
      </c>
      <c r="Y608">
        <v>0.16604399458228669</v>
      </c>
      <c r="Z608">
        <v>0.28973333355315545</v>
      </c>
      <c r="AA608">
        <v>197.73012999604936</v>
      </c>
      <c r="AB608">
        <v>5.436041740464284</v>
      </c>
      <c r="AC608">
        <v>1.2018353108435429</v>
      </c>
      <c r="AD608">
        <v>2.3854827560896998</v>
      </c>
      <c r="AE608">
        <v>1.4855825782573564</v>
      </c>
      <c r="AF608">
        <v>110.65</v>
      </c>
      <c r="AG608">
        <v>2.3506900647262255E-2</v>
      </c>
      <c r="AH608">
        <v>6.1475000000000009</v>
      </c>
      <c r="AI608">
        <v>3.1498577434022712</v>
      </c>
      <c r="AJ608">
        <v>-14393.284000000102</v>
      </c>
      <c r="AK608">
        <v>0.54451606371622208</v>
      </c>
      <c r="AL608">
        <v>10040830.981000001</v>
      </c>
      <c r="AM608">
        <v>950.86267329999987</v>
      </c>
    </row>
    <row r="609" spans="1:39" ht="15" x14ac:dyDescent="0.25">
      <c r="A609" t="s">
        <v>790</v>
      </c>
      <c r="B609">
        <v>1244039.05</v>
      </c>
      <c r="C609">
        <v>0.33716001048267608</v>
      </c>
      <c r="D609">
        <v>1209166.5</v>
      </c>
      <c r="E609">
        <v>3.9575239280880822E-3</v>
      </c>
      <c r="F609">
        <v>0.73033558529142439</v>
      </c>
      <c r="G609">
        <v>56.85</v>
      </c>
      <c r="H609">
        <v>79.808000000000007</v>
      </c>
      <c r="I609">
        <v>0</v>
      </c>
      <c r="J609">
        <v>46.314999999999984</v>
      </c>
      <c r="K609">
        <v>10756.830193067452</v>
      </c>
      <c r="L609">
        <v>2739.4985255499996</v>
      </c>
      <c r="M609">
        <v>3258.2635392634061</v>
      </c>
      <c r="N609">
        <v>0.35425236186435305</v>
      </c>
      <c r="O609">
        <v>0.12633329385731898</v>
      </c>
      <c r="P609">
        <v>1.4960885876648365E-2</v>
      </c>
      <c r="Q609">
        <v>9044.1795448387475</v>
      </c>
      <c r="R609">
        <v>169.8295</v>
      </c>
      <c r="S609">
        <v>60600.044730744667</v>
      </c>
      <c r="T609">
        <v>12.420986931010221</v>
      </c>
      <c r="U609">
        <v>16.130875528397596</v>
      </c>
      <c r="V609">
        <v>18.277999999999999</v>
      </c>
      <c r="W609">
        <v>149.87955605372574</v>
      </c>
      <c r="X609">
        <v>0.11852244153771999</v>
      </c>
      <c r="Y609">
        <v>0.14973480749963888</v>
      </c>
      <c r="Z609">
        <v>0.27501676618862775</v>
      </c>
      <c r="AA609">
        <v>169.47552468815022</v>
      </c>
      <c r="AB609">
        <v>5.7368977559670888</v>
      </c>
      <c r="AC609">
        <v>1.1282145802961352</v>
      </c>
      <c r="AD609">
        <v>2.9558228815303416</v>
      </c>
      <c r="AE609">
        <v>1.0386807872253629</v>
      </c>
      <c r="AF609">
        <v>47.85</v>
      </c>
      <c r="AG609">
        <v>8.1531960577652884E-2</v>
      </c>
      <c r="AH609">
        <v>45.182500000000005</v>
      </c>
      <c r="AI609">
        <v>3.6051960400305516</v>
      </c>
      <c r="AJ609">
        <v>-2342.3524999999208</v>
      </c>
      <c r="AK609">
        <v>0.45928985803570727</v>
      </c>
      <c r="AL609">
        <v>29468320.453499995</v>
      </c>
      <c r="AM609">
        <v>2739.4985255499996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>
      <selection activeCell="A2" sqref="A2:AL2"/>
    </sheetView>
  </sheetViews>
  <sheetFormatPr defaultColWidth="9.140625" defaultRowHeight="12.75" x14ac:dyDescent="0.2"/>
  <cols>
    <col min="1" max="1" width="9" style="34" bestFit="1" customWidth="1"/>
    <col min="2" max="2" width="11.5703125" style="34" bestFit="1" customWidth="1"/>
    <col min="3" max="3" width="12" style="34" bestFit="1" customWidth="1"/>
    <col min="4" max="4" width="9.140625" style="34"/>
    <col min="5" max="5" width="11" style="34" bestFit="1" customWidth="1"/>
    <col min="6" max="6" width="10.5703125" style="34" bestFit="1" customWidth="1"/>
    <col min="7" max="7" width="9.140625" style="34"/>
    <col min="8" max="8" width="6.140625" style="34" bestFit="1" customWidth="1"/>
    <col min="9" max="9" width="3.28515625" style="34" bestFit="1" customWidth="1"/>
    <col min="10" max="10" width="4.42578125" style="34" bestFit="1" customWidth="1"/>
    <col min="11" max="11" width="9.42578125" style="34" bestFit="1" customWidth="1"/>
    <col min="12" max="12" width="7.42578125" style="34" bestFit="1" customWidth="1"/>
    <col min="13" max="13" width="7.28515625" style="34" bestFit="1" customWidth="1"/>
    <col min="14" max="14" width="7.5703125" style="34" bestFit="1" customWidth="1"/>
    <col min="15" max="15" width="7.85546875" style="34" bestFit="1" customWidth="1"/>
    <col min="16" max="16" width="14" style="34" bestFit="1" customWidth="1"/>
    <col min="17" max="17" width="7.5703125" style="34" bestFit="1" customWidth="1"/>
    <col min="18" max="19" width="10.140625" style="34" bestFit="1" customWidth="1"/>
    <col min="20" max="20" width="15.5703125" style="34" bestFit="1" customWidth="1"/>
    <col min="21" max="21" width="6.7109375" style="34" bestFit="1" customWidth="1"/>
    <col min="22" max="22" width="16.28515625" style="34" bestFit="1" customWidth="1"/>
    <col min="23" max="23" width="14.28515625" style="34" bestFit="1" customWidth="1"/>
    <col min="24" max="24" width="15" style="34" bestFit="1" customWidth="1"/>
    <col min="25" max="25" width="15.85546875" style="34" bestFit="1" customWidth="1"/>
    <col min="26" max="26" width="10" style="34" bestFit="1" customWidth="1"/>
    <col min="27" max="27" width="9" style="34" bestFit="1" customWidth="1"/>
    <col min="28" max="28" width="8.42578125" style="34" bestFit="1" customWidth="1"/>
    <col min="29" max="29" width="9" style="34" bestFit="1" customWidth="1"/>
    <col min="30" max="30" width="9.7109375" style="34" bestFit="1" customWidth="1"/>
    <col min="31" max="31" width="8.85546875" style="34" bestFit="1" customWidth="1"/>
    <col min="32" max="32" width="16" style="34" bestFit="1" customWidth="1"/>
    <col min="33" max="33" width="11.5703125" style="34" bestFit="1" customWidth="1"/>
    <col min="34" max="34" width="10" style="34" bestFit="1" customWidth="1"/>
    <col min="35" max="35" width="9.140625" style="34"/>
    <col min="36" max="36" width="8.140625" style="34" bestFit="1" customWidth="1"/>
    <col min="37" max="37" width="7.7109375" style="34" bestFit="1" customWidth="1"/>
    <col min="38" max="38" width="8.5703125" style="34" bestFit="1" customWidth="1"/>
    <col min="39" max="16384" width="9.140625" style="34"/>
  </cols>
  <sheetData>
    <row r="1" spans="1:38" x14ac:dyDescent="0.2">
      <c r="A1" s="33" t="s">
        <v>1453</v>
      </c>
      <c r="B1" s="33" t="s">
        <v>67</v>
      </c>
      <c r="C1" s="33" t="s">
        <v>1454</v>
      </c>
      <c r="D1" s="33" t="s">
        <v>69</v>
      </c>
      <c r="E1" s="33" t="s">
        <v>70</v>
      </c>
      <c r="F1" s="33" t="s">
        <v>1455</v>
      </c>
      <c r="G1" s="33" t="s">
        <v>1472</v>
      </c>
      <c r="H1" s="33" t="s">
        <v>1473</v>
      </c>
      <c r="I1" s="33" t="s">
        <v>64</v>
      </c>
      <c r="J1" s="33" t="s">
        <v>1456</v>
      </c>
      <c r="K1" s="33" t="s">
        <v>1457</v>
      </c>
      <c r="L1" s="33" t="s">
        <v>1514</v>
      </c>
      <c r="M1" s="33" t="s">
        <v>1458</v>
      </c>
      <c r="N1" s="33" t="s">
        <v>1459</v>
      </c>
      <c r="O1" s="33" t="s">
        <v>1460</v>
      </c>
      <c r="P1" s="33" t="s">
        <v>1461</v>
      </c>
      <c r="Q1" s="33" t="s">
        <v>1462</v>
      </c>
      <c r="R1" s="33" t="s">
        <v>1463</v>
      </c>
      <c r="S1" s="33" t="s">
        <v>1464</v>
      </c>
      <c r="T1" s="33" t="s">
        <v>79</v>
      </c>
      <c r="U1" s="33" t="s">
        <v>1465</v>
      </c>
      <c r="V1" s="33" t="s">
        <v>81</v>
      </c>
      <c r="W1" s="33" t="s">
        <v>82</v>
      </c>
      <c r="X1" s="33" t="s">
        <v>83</v>
      </c>
      <c r="Y1" s="33" t="s">
        <v>84</v>
      </c>
      <c r="Z1" s="33" t="s">
        <v>85</v>
      </c>
      <c r="AA1" s="33" t="s">
        <v>86</v>
      </c>
      <c r="AB1" s="33" t="s">
        <v>87</v>
      </c>
      <c r="AC1" s="33" t="s">
        <v>88</v>
      </c>
      <c r="AD1" s="33" t="s">
        <v>1466</v>
      </c>
      <c r="AE1" s="33" t="s">
        <v>1467</v>
      </c>
      <c r="AF1" s="33" t="s">
        <v>1468</v>
      </c>
      <c r="AG1" s="33" t="s">
        <v>1469</v>
      </c>
      <c r="AH1" s="33" t="s">
        <v>91</v>
      </c>
      <c r="AI1" s="33" t="s">
        <v>92</v>
      </c>
      <c r="AJ1" s="33" t="s">
        <v>93</v>
      </c>
      <c r="AK1" s="33" t="s">
        <v>1470</v>
      </c>
      <c r="AL1" s="33" t="s">
        <v>1471</v>
      </c>
    </row>
    <row r="2" spans="1:38" ht="15" x14ac:dyDescent="0.25">
      <c r="A2">
        <v>1486769.0431177446</v>
      </c>
      <c r="B2">
        <v>0.28937764360349827</v>
      </c>
      <c r="C2">
        <v>1435866.7152317881</v>
      </c>
      <c r="D2">
        <v>4.7522981635742213E-3</v>
      </c>
      <c r="E2">
        <v>0.68595022759344593</v>
      </c>
      <c r="F2">
        <v>49.477351916376307</v>
      </c>
      <c r="G2">
        <v>196.80929042904305</v>
      </c>
      <c r="H2">
        <v>33.216167763157898</v>
      </c>
      <c r="I2">
        <v>-0.91044407894725055</v>
      </c>
      <c r="J2">
        <v>11166.213777659828</v>
      </c>
      <c r="K2">
        <v>2567.5806085592085</v>
      </c>
      <c r="L2">
        <v>3184.5647160956769</v>
      </c>
      <c r="M2">
        <v>0.47809094129173835</v>
      </c>
      <c r="N2">
        <v>0.14271335515610936</v>
      </c>
      <c r="O2">
        <v>2.6062953589619957E-2</v>
      </c>
      <c r="P2">
        <v>9002.8485907788527</v>
      </c>
      <c r="Q2">
        <v>161.414259868421</v>
      </c>
      <c r="R2">
        <v>58687.00901461357</v>
      </c>
      <c r="S2">
        <v>12.214811370750754</v>
      </c>
      <c r="T2">
        <v>15.906776827847848</v>
      </c>
      <c r="U2">
        <v>18.990296052631589</v>
      </c>
      <c r="V2">
        <v>135.20487523960449</v>
      </c>
      <c r="W2">
        <v>0.11428009530095114</v>
      </c>
      <c r="X2">
        <v>0.15847183227514128</v>
      </c>
      <c r="Y2">
        <v>0.28249017538611693</v>
      </c>
      <c r="Z2">
        <v>173.79319709598428</v>
      </c>
      <c r="AA2">
        <v>5.9741912240632553</v>
      </c>
      <c r="AB2">
        <v>1.3116478230813751</v>
      </c>
      <c r="AC2">
        <v>2.9814756761030332</v>
      </c>
      <c r="AD2">
        <v>1.1604382015014323</v>
      </c>
      <c r="AE2">
        <v>67.952066115702479</v>
      </c>
      <c r="AF2">
        <v>5.496995817775447E-2</v>
      </c>
      <c r="AG2">
        <v>40.075966666666673</v>
      </c>
      <c r="AH2">
        <v>3.2707989223361595</v>
      </c>
      <c r="AI2">
        <v>37528.355780730955</v>
      </c>
      <c r="AJ2">
        <v>0.51768968495634149</v>
      </c>
      <c r="AK2">
        <v>28717386.510148264</v>
      </c>
      <c r="AL2">
        <v>2567.5806085592085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C24" sqref="C24"/>
    </sheetView>
  </sheetViews>
  <sheetFormatPr defaultRowHeight="15" x14ac:dyDescent="0.25"/>
  <cols>
    <col min="1" max="1" width="11.28515625" customWidth="1"/>
    <col min="2" max="2" width="10.28515625" customWidth="1"/>
    <col min="3" max="3" width="13.85546875" bestFit="1" customWidth="1"/>
    <col min="4" max="4" width="12.85546875" bestFit="1" customWidth="1"/>
    <col min="5" max="5" width="10.28515625" customWidth="1"/>
    <col min="6" max="6" width="12.140625" customWidth="1"/>
    <col min="7" max="12" width="10.28515625" customWidth="1"/>
  </cols>
  <sheetData>
    <row r="1" spans="1:12" x14ac:dyDescent="0.25">
      <c r="A1" s="82" t="s">
        <v>1475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139" t="s">
        <v>1476</v>
      </c>
      <c r="B2" s="139"/>
      <c r="C2" s="139"/>
      <c r="D2" s="139"/>
      <c r="E2" s="139"/>
      <c r="F2" s="139"/>
      <c r="G2" s="139"/>
      <c r="H2" s="139"/>
      <c r="I2" s="139"/>
      <c r="J2" s="84"/>
      <c r="K2" s="83"/>
      <c r="L2" s="83"/>
    </row>
    <row r="3" spans="1:12" x14ac:dyDescent="0.25">
      <c r="A3" s="139"/>
      <c r="B3" s="139"/>
      <c r="C3" s="139"/>
      <c r="D3" s="139"/>
      <c r="E3" s="139"/>
      <c r="F3" s="139"/>
      <c r="G3" s="139"/>
      <c r="H3" s="139"/>
      <c r="I3" s="139"/>
      <c r="J3" s="84"/>
      <c r="K3" s="83"/>
      <c r="L3" s="83"/>
    </row>
    <row r="4" spans="1:12" ht="15" customHeight="1" x14ac:dyDescent="0.25">
      <c r="A4" s="140" t="s">
        <v>1477</v>
      </c>
      <c r="B4" s="140"/>
      <c r="C4" s="140"/>
      <c r="D4" s="140"/>
      <c r="E4" s="140"/>
      <c r="F4" s="140"/>
      <c r="G4" s="140"/>
      <c r="H4" s="140"/>
      <c r="I4" s="140"/>
      <c r="J4" s="85"/>
      <c r="K4" s="83"/>
      <c r="L4" s="83"/>
    </row>
    <row r="5" spans="1:12" ht="26.25" customHeight="1" x14ac:dyDescent="0.25">
      <c r="A5" s="140"/>
      <c r="B5" s="140"/>
      <c r="C5" s="140"/>
      <c r="D5" s="140"/>
      <c r="E5" s="140"/>
      <c r="F5" s="140"/>
      <c r="G5" s="140"/>
      <c r="H5" s="140"/>
      <c r="I5" s="140"/>
      <c r="J5" s="85"/>
      <c r="K5" s="83"/>
      <c r="L5" s="83"/>
    </row>
    <row r="6" spans="1:12" x14ac:dyDescent="0.25">
      <c r="A6" s="86" t="s">
        <v>1478</v>
      </c>
      <c r="B6" s="86"/>
      <c r="C6" s="86"/>
      <c r="D6" s="86"/>
      <c r="E6" s="86"/>
      <c r="F6" s="86"/>
      <c r="G6" s="86"/>
      <c r="H6" s="86"/>
      <c r="I6" s="86"/>
      <c r="J6" s="86"/>
      <c r="K6" s="83"/>
      <c r="L6" s="83"/>
    </row>
    <row r="7" spans="1:12" ht="11.2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3"/>
      <c r="L7" s="83"/>
    </row>
    <row r="8" spans="1:12" ht="11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3"/>
      <c r="L8" s="83"/>
    </row>
    <row r="9" spans="1:12" ht="45" x14ac:dyDescent="0.25">
      <c r="A9" s="87" t="s">
        <v>1479</v>
      </c>
      <c r="B9" s="88" t="s">
        <v>1562</v>
      </c>
      <c r="C9" s="88" t="s">
        <v>1480</v>
      </c>
      <c r="D9" s="88" t="s">
        <v>1481</v>
      </c>
      <c r="E9" s="87" t="s">
        <v>1563</v>
      </c>
      <c r="F9" s="87" t="s">
        <v>1482</v>
      </c>
      <c r="G9" s="89"/>
      <c r="H9" s="83"/>
      <c r="I9" s="83"/>
      <c r="J9" s="83"/>
      <c r="K9" s="83"/>
      <c r="L9" s="83"/>
    </row>
    <row r="10" spans="1:12" ht="13.5" customHeight="1" x14ac:dyDescent="0.25">
      <c r="A10" s="121" t="str">
        <f>IF('FY2016 Report'!D5&lt;&gt;0,'FY2016 Report'!D4,"")</f>
        <v/>
      </c>
      <c r="B10" s="122" t="str">
        <f>IF('FY2016 Report'!D$5&lt;&gt;0,VLOOKUP('FY2016 Report'!D$4,EPP!A2:AM612,2,FALSE),"")</f>
        <v/>
      </c>
      <c r="C10" s="122" t="str">
        <f>IF('FY2016 Report'!D$5&lt;&gt;0,VLOOKUP('FY2016 Report'!D$4,components!B$3:AU$612,46,FALSE),"")</f>
        <v/>
      </c>
      <c r="D10" s="122" t="str">
        <f>IF('FY2016 Report'!D$5&lt;&gt;0,VLOOKUP('FY2016 Report'!D$4,components!B$3:AU$612,18,FALSE),"")</f>
        <v/>
      </c>
      <c r="E10" s="122" t="str">
        <f>IF('FY2016 Report'!D$5&lt;&gt;0,VLOOKUP('FY2016 Report'!D$4,EPP!A2:AP612,19,FALSE),"")</f>
        <v/>
      </c>
      <c r="F10" s="122" t="str">
        <f>IF('FY2016 Report'!D$5&lt;&gt;0,VLOOKUP('FY2016 Report'!D$4,components!B$3:AU$612,24,FALSE),"")</f>
        <v/>
      </c>
      <c r="G10" s="90"/>
      <c r="H10" s="90"/>
      <c r="I10" s="83"/>
      <c r="J10" s="83"/>
      <c r="K10" s="83"/>
      <c r="L10" s="83"/>
    </row>
    <row r="11" spans="1:12" ht="10.5" customHeight="1" x14ac:dyDescent="0.25">
      <c r="A11" s="43"/>
      <c r="B11" s="91"/>
      <c r="C11" s="92"/>
      <c r="D11" s="93"/>
      <c r="E11" s="91"/>
      <c r="F11" s="93"/>
      <c r="G11" s="83"/>
      <c r="H11" s="83"/>
      <c r="I11" s="83"/>
      <c r="J11" s="83"/>
      <c r="K11" s="83"/>
      <c r="L11" s="83"/>
    </row>
    <row r="12" spans="1:12" ht="10.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3.5" customHeight="1" x14ac:dyDescent="0.25">
      <c r="A13" s="117" t="s">
        <v>1483</v>
      </c>
      <c r="B13" s="118"/>
      <c r="C13" s="119"/>
      <c r="D13" s="95"/>
      <c r="E13" s="141" t="s">
        <v>1484</v>
      </c>
      <c r="F13" s="141"/>
      <c r="G13" s="141"/>
      <c r="H13" s="83"/>
      <c r="L13" s="95"/>
    </row>
    <row r="14" spans="1:12" ht="13.5" customHeight="1" x14ac:dyDescent="0.25">
      <c r="A14" s="120">
        <v>1</v>
      </c>
      <c r="B14" s="142">
        <v>2</v>
      </c>
      <c r="C14" s="144"/>
      <c r="E14" s="94">
        <v>3</v>
      </c>
      <c r="F14" s="94">
        <v>4</v>
      </c>
      <c r="G14" s="94">
        <v>5</v>
      </c>
    </row>
    <row r="15" spans="1:12" ht="81.75" customHeight="1" x14ac:dyDescent="0.25">
      <c r="A15" s="96" t="s">
        <v>1485</v>
      </c>
      <c r="B15" s="145" t="s">
        <v>1536</v>
      </c>
      <c r="C15" s="146"/>
      <c r="E15" s="97" t="s">
        <v>1486</v>
      </c>
      <c r="F15" s="97" t="s">
        <v>1487</v>
      </c>
      <c r="G15" s="96" t="s">
        <v>1488</v>
      </c>
    </row>
    <row r="16" spans="1:12" ht="13.5" customHeight="1" x14ac:dyDescent="0.25">
      <c r="A16" s="122" t="str">
        <f>IF('FY2016 Report'!D$5&lt;&gt;0,VLOOKUP('FY2016 Report'!D$4,EPP!A2:AM612,3,FALSE),"")</f>
        <v/>
      </c>
      <c r="B16" s="147" t="str">
        <f>IF('FY2016 Report'!D$5&lt;&gt;0,VLOOKUP('FY2016 Report'!D$4,EPP!A2:AM612,11,FALSE),"")</f>
        <v/>
      </c>
      <c r="C16" s="148" t="str">
        <f>IF('FY2016 Report'!F$5&lt;&gt;0,VLOOKUP('FY2016 Report'!E$4,EPP!#REF!,2,FALSE),"")</f>
        <v/>
      </c>
      <c r="D16" s="123"/>
      <c r="E16" s="124" t="str">
        <f>IF('FY2016 Report'!D$5&lt;&gt;0,VLOOKUP('FY2016 Report'!D$4,EPP!A2:AM612,4,FALSE),"")</f>
        <v/>
      </c>
      <c r="F16" s="125" t="str">
        <f>IF('FY2016 Report'!D$5&lt;&gt;0,VLOOKUP('FY2016 Report'!D$4,EPP!A2:AM612,5,FALSE),"")</f>
        <v/>
      </c>
      <c r="G16" s="125" t="str">
        <f>IF('FY2016 Report'!D$5&lt;&gt;0,VLOOKUP('FY2016 Report'!D$4,EPP!A2:AM612,12,FALSE),"")</f>
        <v/>
      </c>
    </row>
    <row r="17" spans="1:12" ht="11.25" customHeight="1" x14ac:dyDescent="0.25">
      <c r="A17" s="91"/>
      <c r="B17" s="91"/>
      <c r="C17" s="91"/>
      <c r="D17" s="98"/>
      <c r="E17" s="91"/>
      <c r="F17" s="91"/>
      <c r="G17" s="91"/>
      <c r="H17" s="83"/>
      <c r="I17" s="91"/>
      <c r="J17" s="98"/>
      <c r="K17" s="91"/>
      <c r="L17" s="91"/>
    </row>
    <row r="18" spans="1:12" ht="11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customHeight="1" x14ac:dyDescent="0.25">
      <c r="A19" s="142" t="s">
        <v>1489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4"/>
    </row>
    <row r="20" spans="1:12" ht="13.5" customHeight="1" x14ac:dyDescent="0.25">
      <c r="A20" s="99">
        <v>6</v>
      </c>
      <c r="B20" s="100">
        <v>7</v>
      </c>
      <c r="C20" s="100">
        <v>8</v>
      </c>
      <c r="D20" s="100">
        <v>9</v>
      </c>
      <c r="E20" s="100">
        <v>10</v>
      </c>
      <c r="F20" s="100">
        <v>11</v>
      </c>
      <c r="G20" s="100">
        <v>12</v>
      </c>
      <c r="H20" s="100">
        <v>13</v>
      </c>
      <c r="I20" s="100">
        <v>14</v>
      </c>
      <c r="J20" s="100">
        <v>15</v>
      </c>
      <c r="K20" s="100">
        <v>16</v>
      </c>
      <c r="L20" s="101">
        <v>17</v>
      </c>
    </row>
    <row r="21" spans="1:12" ht="69" customHeight="1" x14ac:dyDescent="0.25">
      <c r="A21" s="97" t="s">
        <v>1490</v>
      </c>
      <c r="B21" s="96" t="s">
        <v>1491</v>
      </c>
      <c r="C21" s="97" t="s">
        <v>1492</v>
      </c>
      <c r="D21" s="96" t="s">
        <v>1493</v>
      </c>
      <c r="E21" s="97" t="s">
        <v>1494</v>
      </c>
      <c r="F21" s="96" t="s">
        <v>1495</v>
      </c>
      <c r="G21" s="97" t="s">
        <v>1496</v>
      </c>
      <c r="H21" s="96" t="s">
        <v>1497</v>
      </c>
      <c r="I21" s="97" t="s">
        <v>1498</v>
      </c>
      <c r="J21" s="96" t="s">
        <v>1499</v>
      </c>
      <c r="K21" s="97" t="s">
        <v>1500</v>
      </c>
      <c r="L21" s="96" t="s">
        <v>1501</v>
      </c>
    </row>
    <row r="22" spans="1:12" ht="12.75" customHeight="1" x14ac:dyDescent="0.25">
      <c r="A22" s="122" t="str">
        <f>IF('FY2016 Report'!D$5&lt;&gt;0,VLOOKUP('FY2016 Report'!D$4,EPP!A2:AM612,5,FALSE),"")</f>
        <v/>
      </c>
      <c r="B22" s="122" t="str">
        <f>IF('FY2016 Report'!D$5&lt;&gt;0,VLOOKUP('FY2016 Report'!D$4,EPP!A2:AM612,13,FALSE),"")</f>
        <v/>
      </c>
      <c r="C22" s="122" t="str">
        <f>IF('FY2016 Report'!D$5&lt;&gt;0,VLOOKUP('FY2016 Report'!D$4,EPP!A2:AM612,6,FALSE),"")</f>
        <v/>
      </c>
      <c r="D22" s="122" t="str">
        <f>IF('FY2016 Report'!D$5&lt;&gt;0,VLOOKUP('FY2016 Report'!D$4,EPP!A2:AM612,14,FALSE),"")</f>
        <v/>
      </c>
      <c r="E22" s="122" t="str">
        <f>IF('FY2016 Report'!D$5&lt;&gt;0,VLOOKUP('FY2016 Report'!D$4,EPP!A2:AM612,7,FALSE),"")</f>
        <v/>
      </c>
      <c r="F22" s="122" t="str">
        <f>IF('FY2016 Report'!D$5&lt;&gt;0,VLOOKUP('FY2016 Report'!D$4,EPP!A2:AM612,15,FALSE),"")</f>
        <v/>
      </c>
      <c r="G22" s="122" t="str">
        <f>IF('FY2016 Report'!D$5&lt;&gt;0,VLOOKUP('FY2016 Report'!D$4,EPP!A2:AM612,8,FALSE),"")</f>
        <v/>
      </c>
      <c r="H22" s="122" t="str">
        <f>IF('FY2016 Report'!D$5&lt;&gt;0,VLOOKUP('FY2016 Report'!D$4,EPP!A2:AM612,16,FALSE),"")</f>
        <v/>
      </c>
      <c r="I22" s="122" t="str">
        <f>IF('FY2016 Report'!D$5&lt;&gt;0,VLOOKUP('FY2016 Report'!D$4,EPP!A2:AM612,9,FALSE),"")</f>
        <v/>
      </c>
      <c r="J22" s="122" t="str">
        <f>IF('FY2016 Report'!D$5&lt;&gt;0,VLOOKUP('FY2016 Report'!D$4,EPP!A2:AM612,17,FALSE),"")</f>
        <v/>
      </c>
      <c r="K22" s="122" t="str">
        <f>IF('FY2016 Report'!D$5&lt;&gt;0,VLOOKUP('FY2016 Report'!D$4,EPP!A2:AM612,10,FALSE),"")</f>
        <v/>
      </c>
      <c r="L22" s="122" t="str">
        <f>IF('FY2016 Report'!D$5&lt;&gt;0,VLOOKUP('FY2016 Report'!D$4,EPP!A2:AM612,18,FALSE),"")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9.140625" defaultRowHeight="12.75" x14ac:dyDescent="0.2"/>
  <cols>
    <col min="1" max="1" width="7" style="43" bestFit="1" customWidth="1"/>
    <col min="2" max="2" width="16.7109375" style="43" bestFit="1" customWidth="1"/>
    <col min="3" max="18" width="12" style="43" bestFit="1" customWidth="1"/>
    <col min="19" max="19" width="14.42578125" style="43" bestFit="1" customWidth="1"/>
    <col min="20" max="20" width="12" style="43" bestFit="1" customWidth="1"/>
    <col min="21" max="16384" width="9.140625" style="43"/>
  </cols>
  <sheetData>
    <row r="1" spans="1:20" ht="15" x14ac:dyDescent="0.25">
      <c r="A1" s="102" t="s">
        <v>1516</v>
      </c>
      <c r="B1" s="102" t="s">
        <v>1517</v>
      </c>
      <c r="C1" s="102" t="s">
        <v>1518</v>
      </c>
      <c r="D1" s="102" t="s">
        <v>1519</v>
      </c>
      <c r="E1" s="102" t="s">
        <v>1520</v>
      </c>
      <c r="F1" s="102" t="s">
        <v>1521</v>
      </c>
      <c r="G1" s="102" t="s">
        <v>1522</v>
      </c>
      <c r="H1" s="102" t="s">
        <v>1523</v>
      </c>
      <c r="I1" s="102" t="s">
        <v>1524</v>
      </c>
      <c r="J1" s="102" t="s">
        <v>1525</v>
      </c>
      <c r="K1" s="102" t="s">
        <v>1526</v>
      </c>
      <c r="L1" s="102" t="s">
        <v>1527</v>
      </c>
      <c r="M1" s="102" t="s">
        <v>1528</v>
      </c>
      <c r="N1" s="102" t="s">
        <v>1529</v>
      </c>
      <c r="O1" s="102" t="s">
        <v>1530</v>
      </c>
      <c r="P1" s="102" t="s">
        <v>1531</v>
      </c>
      <c r="Q1" s="102" t="s">
        <v>1532</v>
      </c>
      <c r="R1" s="102" t="s">
        <v>1533</v>
      </c>
      <c r="S1" s="102" t="s">
        <v>1534</v>
      </c>
      <c r="T1" s="102" t="s">
        <v>1535</v>
      </c>
    </row>
    <row r="2" spans="1:20" ht="15" x14ac:dyDescent="0.25">
      <c r="A2" s="102" t="s">
        <v>95</v>
      </c>
      <c r="B2" s="102">
        <v>888.29698800000006</v>
      </c>
      <c r="C2" s="102">
        <v>856.45618200000001</v>
      </c>
      <c r="D2" s="102">
        <v>0</v>
      </c>
      <c r="E2" s="102">
        <v>17.687579000000007</v>
      </c>
      <c r="F2" s="102">
        <v>125.63097600000002</v>
      </c>
      <c r="G2" s="102">
        <v>5.0058679999999995</v>
      </c>
      <c r="H2" s="102">
        <v>3</v>
      </c>
      <c r="I2" s="102">
        <v>14.957318000000001</v>
      </c>
      <c r="J2" s="102">
        <v>6.2388940000000002</v>
      </c>
      <c r="K2" s="102">
        <v>172.85553933065529</v>
      </c>
      <c r="L2" s="102">
        <v>0</v>
      </c>
      <c r="M2" s="102">
        <v>5.1400104574000007</v>
      </c>
      <c r="N2" s="102">
        <v>92.640281702399889</v>
      </c>
      <c r="O2" s="102">
        <v>8.8683957487999994</v>
      </c>
      <c r="P2" s="102">
        <v>7.0929000000000002</v>
      </c>
      <c r="Q2" s="102">
        <v>47.896323699599996</v>
      </c>
      <c r="R2" s="102">
        <v>29.450699127000004</v>
      </c>
      <c r="S2" s="102">
        <v>1252.2411380658552</v>
      </c>
      <c r="T2" s="102"/>
    </row>
    <row r="3" spans="1:20" ht="15" x14ac:dyDescent="0.25">
      <c r="A3" s="102" t="s">
        <v>97</v>
      </c>
      <c r="B3" s="102">
        <v>21125.786647999954</v>
      </c>
      <c r="C3" s="102">
        <v>20209.426127000002</v>
      </c>
      <c r="D3" s="102">
        <v>1287.8870749999999</v>
      </c>
      <c r="E3" s="102">
        <v>355.10775600000017</v>
      </c>
      <c r="F3" s="102">
        <v>2549.9891260000009</v>
      </c>
      <c r="G3" s="102">
        <v>367.07874800000013</v>
      </c>
      <c r="H3" s="102">
        <v>25.784883999999998</v>
      </c>
      <c r="I3" s="102">
        <v>238.066519</v>
      </c>
      <c r="J3" s="102">
        <v>285.4303700000001</v>
      </c>
      <c r="K3" s="102">
        <v>4090.9497546528269</v>
      </c>
      <c r="L3" s="102">
        <v>374.25998399499838</v>
      </c>
      <c r="M3" s="102">
        <v>103.19431389359957</v>
      </c>
      <c r="N3" s="102">
        <v>1880.3619815123625</v>
      </c>
      <c r="O3" s="102">
        <v>650.31670995680008</v>
      </c>
      <c r="P3" s="102">
        <v>60.963201241200004</v>
      </c>
      <c r="Q3" s="102">
        <v>762.33660714179689</v>
      </c>
      <c r="R3" s="102">
        <v>1347.3740615849963</v>
      </c>
      <c r="S3" s="102">
        <v>30395.543261978535</v>
      </c>
      <c r="T3" s="102"/>
    </row>
    <row r="4" spans="1:20" ht="15" x14ac:dyDescent="0.25">
      <c r="A4" s="102" t="s">
        <v>99</v>
      </c>
      <c r="B4" s="102">
        <v>3001.600499000006</v>
      </c>
      <c r="C4" s="102">
        <v>2898.4388300000082</v>
      </c>
      <c r="D4" s="102">
        <v>9.5409790000000019</v>
      </c>
      <c r="E4" s="102">
        <v>49.230336999999992</v>
      </c>
      <c r="F4" s="102">
        <v>352.17390299999977</v>
      </c>
      <c r="G4" s="102">
        <v>36.187362</v>
      </c>
      <c r="H4" s="102">
        <v>1</v>
      </c>
      <c r="I4" s="102">
        <v>26.328430999999998</v>
      </c>
      <c r="J4" s="102">
        <v>39.398635999999996</v>
      </c>
      <c r="K4" s="102">
        <v>586.67627976313486</v>
      </c>
      <c r="L4" s="102">
        <v>2.7726084974000003</v>
      </c>
      <c r="M4" s="102">
        <v>14.306335932199996</v>
      </c>
      <c r="N4" s="102">
        <v>259.6930360722007</v>
      </c>
      <c r="O4" s="102">
        <v>64.109530519199993</v>
      </c>
      <c r="P4" s="102">
        <v>2.3643000000000001</v>
      </c>
      <c r="Q4" s="102">
        <v>84.308901748200014</v>
      </c>
      <c r="R4" s="102">
        <v>185.98126123799989</v>
      </c>
      <c r="S4" s="102">
        <v>4201.8127527703418</v>
      </c>
      <c r="T4" s="102"/>
    </row>
    <row r="5" spans="1:20" ht="15" x14ac:dyDescent="0.25">
      <c r="A5" s="102" t="s">
        <v>101</v>
      </c>
      <c r="B5" s="102">
        <v>3238.68642</v>
      </c>
      <c r="C5" s="102">
        <v>1108.9614340000001</v>
      </c>
      <c r="D5" s="102">
        <v>29.566563000000002</v>
      </c>
      <c r="E5" s="102">
        <v>59.689815000000003</v>
      </c>
      <c r="F5" s="102">
        <v>252.972173</v>
      </c>
      <c r="G5" s="102">
        <v>13.773713000000001</v>
      </c>
      <c r="H5" s="102">
        <v>1.6901820000000001</v>
      </c>
      <c r="I5" s="102">
        <v>13.656649999999999</v>
      </c>
      <c r="J5" s="102">
        <v>21.567741999999999</v>
      </c>
      <c r="K5" s="102">
        <v>78.025964716476224</v>
      </c>
      <c r="L5" s="102">
        <v>8.5920432078000033</v>
      </c>
      <c r="M5" s="102">
        <v>17.345860238999997</v>
      </c>
      <c r="N5" s="102">
        <v>186.54168037020005</v>
      </c>
      <c r="O5" s="102">
        <v>24.401509950799998</v>
      </c>
      <c r="P5" s="102">
        <v>3.9960973026</v>
      </c>
      <c r="Q5" s="102">
        <v>43.731324629999996</v>
      </c>
      <c r="R5" s="102">
        <v>101.81052611100002</v>
      </c>
      <c r="S5" s="102">
        <v>3703.1314265278761</v>
      </c>
      <c r="T5" s="102"/>
    </row>
    <row r="6" spans="1:20" ht="15" x14ac:dyDescent="0.25">
      <c r="A6" s="102" t="s">
        <v>103</v>
      </c>
      <c r="B6" s="102">
        <v>3615.8803390000021</v>
      </c>
      <c r="C6" s="102">
        <v>3418.492555000013</v>
      </c>
      <c r="D6" s="102">
        <v>208.84790899999999</v>
      </c>
      <c r="E6" s="102">
        <v>62.680431999999996</v>
      </c>
      <c r="F6" s="102">
        <v>507.37924299999997</v>
      </c>
      <c r="G6" s="102">
        <v>79.828404999999989</v>
      </c>
      <c r="H6" s="102">
        <v>1.4033699999999998</v>
      </c>
      <c r="I6" s="102">
        <v>18.342649999999999</v>
      </c>
      <c r="J6" s="102">
        <v>68.648904999999985</v>
      </c>
      <c r="K6" s="102">
        <v>685.78036103633053</v>
      </c>
      <c r="L6" s="102">
        <v>60.691202355399859</v>
      </c>
      <c r="M6" s="102">
        <v>18.214933539200004</v>
      </c>
      <c r="N6" s="102">
        <v>374.14145378819808</v>
      </c>
      <c r="O6" s="102">
        <v>141.42400229800015</v>
      </c>
      <c r="P6" s="102">
        <v>3.3179876909999999</v>
      </c>
      <c r="Q6" s="102">
        <v>58.736833829999988</v>
      </c>
      <c r="R6" s="102">
        <v>324.05715605249986</v>
      </c>
      <c r="S6" s="102">
        <v>5282.2442695906302</v>
      </c>
      <c r="T6" s="102"/>
    </row>
    <row r="7" spans="1:20" ht="15" x14ac:dyDescent="0.25">
      <c r="A7" s="102" t="s">
        <v>105</v>
      </c>
      <c r="B7" s="102">
        <v>2680.3934229999973</v>
      </c>
      <c r="C7" s="102">
        <v>915.20193300000039</v>
      </c>
      <c r="D7" s="102">
        <v>72.389510000000016</v>
      </c>
      <c r="E7" s="102">
        <v>47.873443000000002</v>
      </c>
      <c r="F7" s="102">
        <v>257.24209100000002</v>
      </c>
      <c r="G7" s="102">
        <v>29.969279</v>
      </c>
      <c r="H7" s="102">
        <v>1.5853549999999998</v>
      </c>
      <c r="I7" s="102">
        <v>13.670699000000001</v>
      </c>
      <c r="J7" s="102">
        <v>57.800815000000007</v>
      </c>
      <c r="K7" s="102">
        <v>66.946112687932143</v>
      </c>
      <c r="L7" s="102">
        <v>21.036391606000009</v>
      </c>
      <c r="M7" s="102">
        <v>13.912022535799997</v>
      </c>
      <c r="N7" s="102">
        <v>189.69031790340017</v>
      </c>
      <c r="O7" s="102">
        <v>53.093574676399989</v>
      </c>
      <c r="P7" s="102">
        <v>3.7482548265000002</v>
      </c>
      <c r="Q7" s="102">
        <v>43.7763123378</v>
      </c>
      <c r="R7" s="102">
        <v>272.8487472074998</v>
      </c>
      <c r="S7" s="102">
        <v>3345.4451567813294</v>
      </c>
      <c r="T7" s="102"/>
    </row>
    <row r="8" spans="1:20" ht="15" x14ac:dyDescent="0.25">
      <c r="A8" s="102" t="s">
        <v>107</v>
      </c>
      <c r="B8" s="102">
        <v>3733.3835490000038</v>
      </c>
      <c r="C8" s="102">
        <v>2713.6329570000012</v>
      </c>
      <c r="D8" s="102">
        <v>22.562946</v>
      </c>
      <c r="E8" s="102">
        <v>97.591738000000021</v>
      </c>
      <c r="F8" s="102">
        <v>484.40439099999975</v>
      </c>
      <c r="G8" s="102">
        <v>58.061595999999994</v>
      </c>
      <c r="H8" s="102">
        <v>3.512397</v>
      </c>
      <c r="I8" s="102">
        <v>24.255583000000001</v>
      </c>
      <c r="J8" s="102">
        <v>54.291850999999994</v>
      </c>
      <c r="K8" s="102">
        <v>416.32213410245151</v>
      </c>
      <c r="L8" s="102">
        <v>6.5567921076000024</v>
      </c>
      <c r="M8" s="102">
        <v>28.36015906280003</v>
      </c>
      <c r="N8" s="102">
        <v>357.19979792339865</v>
      </c>
      <c r="O8" s="102">
        <v>102.8619234736001</v>
      </c>
      <c r="P8" s="102">
        <v>8.3043602271000001</v>
      </c>
      <c r="Q8" s="102">
        <v>77.671227882599979</v>
      </c>
      <c r="R8" s="102">
        <v>256.28468264549974</v>
      </c>
      <c r="S8" s="102">
        <v>4986.9446264250537</v>
      </c>
      <c r="T8" s="102"/>
    </row>
    <row r="9" spans="1:20" ht="15" x14ac:dyDescent="0.25">
      <c r="A9" s="102" t="s">
        <v>108</v>
      </c>
      <c r="B9" s="102">
        <v>2435.2134220000007</v>
      </c>
      <c r="C9" s="102">
        <v>156.11742100000004</v>
      </c>
      <c r="D9" s="102">
        <v>3.5111119999999998</v>
      </c>
      <c r="E9" s="102">
        <v>48.066668999999997</v>
      </c>
      <c r="F9" s="102">
        <v>152.81186300000002</v>
      </c>
      <c r="G9" s="102">
        <v>10.793974000000002</v>
      </c>
      <c r="H9" s="102">
        <v>1</v>
      </c>
      <c r="I9" s="102">
        <v>13</v>
      </c>
      <c r="J9" s="102">
        <v>38.381944000000004</v>
      </c>
      <c r="K9" s="102">
        <v>2.1427790931323596</v>
      </c>
      <c r="L9" s="102">
        <v>1.0203291472</v>
      </c>
      <c r="M9" s="102">
        <v>13.968174011399999</v>
      </c>
      <c r="N9" s="102">
        <v>112.68346777619969</v>
      </c>
      <c r="O9" s="102">
        <v>19.122604338399999</v>
      </c>
      <c r="P9" s="102">
        <v>2.3643000000000001</v>
      </c>
      <c r="Q9" s="102">
        <v>41.628599999999999</v>
      </c>
      <c r="R9" s="102">
        <v>181.18196665199989</v>
      </c>
      <c r="S9" s="102">
        <v>2809.3256430183328</v>
      </c>
      <c r="T9" s="102"/>
    </row>
    <row r="10" spans="1:20" ht="15" x14ac:dyDescent="0.25">
      <c r="A10" s="102" t="s">
        <v>110</v>
      </c>
      <c r="B10" s="102">
        <v>1417.4211620000021</v>
      </c>
      <c r="C10" s="102">
        <v>121.37486700000001</v>
      </c>
      <c r="D10" s="102">
        <v>65.806200000000004</v>
      </c>
      <c r="E10" s="102">
        <v>13.672043</v>
      </c>
      <c r="F10" s="102">
        <v>105.77358199999999</v>
      </c>
      <c r="G10" s="102">
        <v>23.513398999999996</v>
      </c>
      <c r="H10" s="102">
        <v>1.2675830000000001</v>
      </c>
      <c r="I10" s="102">
        <v>11</v>
      </c>
      <c r="J10" s="102">
        <v>24.402633999999995</v>
      </c>
      <c r="K10" s="102">
        <v>2.2801744482040633</v>
      </c>
      <c r="L10" s="102">
        <v>19.123281720000005</v>
      </c>
      <c r="M10" s="102">
        <v>3.9730956958000005</v>
      </c>
      <c r="N10" s="102">
        <v>77.997439366799938</v>
      </c>
      <c r="O10" s="102">
        <v>41.656337668399992</v>
      </c>
      <c r="P10" s="102">
        <v>2.9969464869000002</v>
      </c>
      <c r="Q10" s="102">
        <v>35.224200000000003</v>
      </c>
      <c r="R10" s="102">
        <v>115.19263379700003</v>
      </c>
      <c r="S10" s="102">
        <v>1715.8652711831062</v>
      </c>
      <c r="T10" s="102"/>
    </row>
    <row r="11" spans="1:20" ht="15" x14ac:dyDescent="0.25">
      <c r="A11" s="102" t="s">
        <v>111</v>
      </c>
      <c r="B11" s="102">
        <v>3257.0671969999994</v>
      </c>
      <c r="C11" s="102">
        <v>2091.0733789999981</v>
      </c>
      <c r="D11" s="102">
        <v>66.164414000000022</v>
      </c>
      <c r="E11" s="102">
        <v>52.818139000000002</v>
      </c>
      <c r="F11" s="102">
        <v>399.69987099999986</v>
      </c>
      <c r="G11" s="102">
        <v>52.577444999999997</v>
      </c>
      <c r="H11" s="102">
        <v>4.7450980000000005</v>
      </c>
      <c r="I11" s="102">
        <v>23.271642</v>
      </c>
      <c r="J11" s="102">
        <v>51.969187000000005</v>
      </c>
      <c r="K11" s="102">
        <v>282.78696040097793</v>
      </c>
      <c r="L11" s="102">
        <v>19.227378708400003</v>
      </c>
      <c r="M11" s="102">
        <v>15.348951193399998</v>
      </c>
      <c r="N11" s="102">
        <v>294.73868487539983</v>
      </c>
      <c r="O11" s="102">
        <v>93.146201562000087</v>
      </c>
      <c r="P11" s="102">
        <v>11.218835201400001</v>
      </c>
      <c r="Q11" s="102">
        <v>74.5204520124</v>
      </c>
      <c r="R11" s="102">
        <v>245.32054723349975</v>
      </c>
      <c r="S11" s="102">
        <v>4293.3752081874773</v>
      </c>
      <c r="T11" s="102"/>
    </row>
    <row r="12" spans="1:20" ht="15" x14ac:dyDescent="0.25">
      <c r="A12" s="102" t="s">
        <v>112</v>
      </c>
      <c r="B12" s="102">
        <v>1179.9799349999994</v>
      </c>
      <c r="C12" s="102">
        <v>602.6043830000001</v>
      </c>
      <c r="D12" s="102">
        <v>0.32814100000000002</v>
      </c>
      <c r="E12" s="102">
        <v>45.561879999999995</v>
      </c>
      <c r="F12" s="102">
        <v>163.70035100000001</v>
      </c>
      <c r="G12" s="102">
        <v>11.067783</v>
      </c>
      <c r="H12" s="102">
        <v>0</v>
      </c>
      <c r="I12" s="102">
        <v>10.125164</v>
      </c>
      <c r="J12" s="102">
        <v>13</v>
      </c>
      <c r="K12" s="102">
        <v>64.233354074296471</v>
      </c>
      <c r="L12" s="102">
        <v>9.5357774600000014E-2</v>
      </c>
      <c r="M12" s="102">
        <v>13.240282327999999</v>
      </c>
      <c r="N12" s="102">
        <v>120.71263882739964</v>
      </c>
      <c r="O12" s="102">
        <v>19.607684362799997</v>
      </c>
      <c r="P12" s="102">
        <v>0</v>
      </c>
      <c r="Q12" s="102">
        <v>32.422800160800001</v>
      </c>
      <c r="R12" s="102">
        <v>61.366500000000009</v>
      </c>
      <c r="S12" s="102">
        <v>1491.6585525278956</v>
      </c>
      <c r="T12" s="102"/>
    </row>
    <row r="13" spans="1:20" ht="15" x14ac:dyDescent="0.25">
      <c r="A13" s="102" t="s">
        <v>114</v>
      </c>
      <c r="B13" s="102">
        <v>2387.8772650000014</v>
      </c>
      <c r="C13" s="102">
        <v>1154.7660500000004</v>
      </c>
      <c r="D13" s="102">
        <v>6.9888500000000002</v>
      </c>
      <c r="E13" s="102">
        <v>31.1935</v>
      </c>
      <c r="F13" s="102">
        <v>266.30131499999999</v>
      </c>
      <c r="G13" s="102">
        <v>17.111158</v>
      </c>
      <c r="H13" s="102">
        <v>0</v>
      </c>
      <c r="I13" s="102">
        <v>15.487427</v>
      </c>
      <c r="J13" s="102">
        <v>34.956975999999997</v>
      </c>
      <c r="K13" s="102">
        <v>117.0149928128898</v>
      </c>
      <c r="L13" s="102">
        <v>2.0309598100000001</v>
      </c>
      <c r="M13" s="102">
        <v>9.0648311000000046</v>
      </c>
      <c r="N13" s="102">
        <v>196.37058968100018</v>
      </c>
      <c r="O13" s="102">
        <v>30.314127512799992</v>
      </c>
      <c r="P13" s="102">
        <v>0</v>
      </c>
      <c r="Q13" s="102">
        <v>49.593838739399992</v>
      </c>
      <c r="R13" s="102">
        <v>165.01440520799991</v>
      </c>
      <c r="S13" s="102">
        <v>2957.2810098640912</v>
      </c>
      <c r="T13" s="102"/>
    </row>
    <row r="14" spans="1:20" ht="15" x14ac:dyDescent="0.25">
      <c r="A14" s="102" t="s">
        <v>116</v>
      </c>
      <c r="B14" s="102">
        <v>1945.044349</v>
      </c>
      <c r="C14" s="102">
        <v>781.50094599999989</v>
      </c>
      <c r="D14" s="102">
        <v>0</v>
      </c>
      <c r="E14" s="102">
        <v>55.484601000000005</v>
      </c>
      <c r="F14" s="102">
        <v>143.41647200000006</v>
      </c>
      <c r="G14" s="102">
        <v>18.634822</v>
      </c>
      <c r="H14" s="102">
        <v>3</v>
      </c>
      <c r="I14" s="102">
        <v>12</v>
      </c>
      <c r="J14" s="102">
        <v>18.263918999999998</v>
      </c>
      <c r="K14" s="102">
        <v>64.989807640793572</v>
      </c>
      <c r="L14" s="102">
        <v>0</v>
      </c>
      <c r="M14" s="102">
        <v>16.123825050599994</v>
      </c>
      <c r="N14" s="102">
        <v>105.75530645279972</v>
      </c>
      <c r="O14" s="102">
        <v>33.013450655199996</v>
      </c>
      <c r="P14" s="102">
        <v>7.0929000000000002</v>
      </c>
      <c r="Q14" s="102">
        <v>38.426400000000001</v>
      </c>
      <c r="R14" s="102">
        <v>86.21482963950001</v>
      </c>
      <c r="S14" s="102">
        <v>2296.6608684388934</v>
      </c>
      <c r="T14" s="102"/>
    </row>
    <row r="15" spans="1:20" ht="15" x14ac:dyDescent="0.25">
      <c r="A15" s="102" t="s">
        <v>118</v>
      </c>
      <c r="B15" s="102">
        <v>969.11530700000014</v>
      </c>
      <c r="C15" s="102">
        <v>461.37123000000003</v>
      </c>
      <c r="D15" s="102">
        <v>0</v>
      </c>
      <c r="E15" s="102">
        <v>24.331500999999999</v>
      </c>
      <c r="F15" s="102">
        <v>105.53313300000001</v>
      </c>
      <c r="G15" s="102">
        <v>8.8893629999999995</v>
      </c>
      <c r="H15" s="102">
        <v>1</v>
      </c>
      <c r="I15" s="102">
        <v>0.45264100000000002</v>
      </c>
      <c r="J15" s="102">
        <v>17.882829000000001</v>
      </c>
      <c r="K15" s="102">
        <v>45.76847511369418</v>
      </c>
      <c r="L15" s="102">
        <v>0</v>
      </c>
      <c r="M15" s="102">
        <v>7.070734190600005</v>
      </c>
      <c r="N15" s="102">
        <v>77.820132274199949</v>
      </c>
      <c r="O15" s="102">
        <v>15.7483954908</v>
      </c>
      <c r="P15" s="102">
        <v>2.3643000000000001</v>
      </c>
      <c r="Q15" s="102">
        <v>1.4494470102000001</v>
      </c>
      <c r="R15" s="102">
        <v>84.415894294500021</v>
      </c>
      <c r="S15" s="102">
        <v>1203.7526853739944</v>
      </c>
      <c r="T15" s="102"/>
    </row>
    <row r="16" spans="1:20" ht="15" x14ac:dyDescent="0.25">
      <c r="A16" s="102" t="s">
        <v>120</v>
      </c>
      <c r="B16" s="102">
        <v>6272.8394119999784</v>
      </c>
      <c r="C16" s="102">
        <v>1911.4503229999918</v>
      </c>
      <c r="D16" s="102">
        <v>101.250302</v>
      </c>
      <c r="E16" s="102">
        <v>115.57556100000001</v>
      </c>
      <c r="F16" s="102">
        <v>576.88442799999996</v>
      </c>
      <c r="G16" s="102">
        <v>112.24554799999997</v>
      </c>
      <c r="H16" s="102">
        <v>10.915475000000001</v>
      </c>
      <c r="I16" s="102">
        <v>46.539088999999983</v>
      </c>
      <c r="J16" s="102">
        <v>127.75719199999999</v>
      </c>
      <c r="K16" s="102">
        <v>123.89306337669218</v>
      </c>
      <c r="L16" s="102">
        <v>29.423337761200042</v>
      </c>
      <c r="M16" s="102">
        <v>33.586258026600042</v>
      </c>
      <c r="N16" s="102">
        <v>425.39457720719696</v>
      </c>
      <c r="O16" s="102">
        <v>198.85421283680014</v>
      </c>
      <c r="P16" s="102">
        <v>25.8074575425</v>
      </c>
      <c r="Q16" s="102">
        <v>149.0274707958001</v>
      </c>
      <c r="R16" s="102">
        <v>603.07782483600067</v>
      </c>
      <c r="S16" s="102">
        <v>7861.9036143827689</v>
      </c>
      <c r="T16" s="102"/>
    </row>
    <row r="17" spans="1:20" ht="15" x14ac:dyDescent="0.25">
      <c r="A17" s="102" t="s">
        <v>121</v>
      </c>
      <c r="B17" s="102">
        <v>2288.6118759999995</v>
      </c>
      <c r="C17" s="102">
        <v>241.02123400000002</v>
      </c>
      <c r="D17" s="102">
        <v>12.051669</v>
      </c>
      <c r="E17" s="102">
        <v>33.621471</v>
      </c>
      <c r="F17" s="102">
        <v>165.57342300000002</v>
      </c>
      <c r="G17" s="102">
        <v>12.673756000000001</v>
      </c>
      <c r="H17" s="102">
        <v>0</v>
      </c>
      <c r="I17" s="102">
        <v>1</v>
      </c>
      <c r="J17" s="102">
        <v>29</v>
      </c>
      <c r="K17" s="102">
        <v>5.2335792217824562</v>
      </c>
      <c r="L17" s="102">
        <v>3.5022150114000001</v>
      </c>
      <c r="M17" s="102">
        <v>9.7703994726000012</v>
      </c>
      <c r="N17" s="102">
        <v>122.0938421201996</v>
      </c>
      <c r="O17" s="102">
        <v>22.452826129599998</v>
      </c>
      <c r="P17" s="102">
        <v>0</v>
      </c>
      <c r="Q17" s="102">
        <v>3.2021999999999999</v>
      </c>
      <c r="R17" s="102">
        <v>136.89449999999999</v>
      </c>
      <c r="S17" s="102">
        <v>2591.7614379555816</v>
      </c>
      <c r="T17" s="102"/>
    </row>
    <row r="18" spans="1:20" ht="15" x14ac:dyDescent="0.25">
      <c r="A18" s="102" t="s">
        <v>123</v>
      </c>
      <c r="B18" s="102">
        <v>2857.7658359999937</v>
      </c>
      <c r="C18" s="102">
        <v>1178.3931780000009</v>
      </c>
      <c r="D18" s="102">
        <v>55.002132999999994</v>
      </c>
      <c r="E18" s="102">
        <v>71.045744999999997</v>
      </c>
      <c r="F18" s="102">
        <v>253.55219199999996</v>
      </c>
      <c r="G18" s="102">
        <v>39.671247999999999</v>
      </c>
      <c r="H18" s="102">
        <v>6.32</v>
      </c>
      <c r="I18" s="102">
        <v>13.016105000000001</v>
      </c>
      <c r="J18" s="102">
        <v>41.888375000000003</v>
      </c>
      <c r="K18" s="102">
        <v>103.24071925909026</v>
      </c>
      <c r="L18" s="102">
        <v>15.983619849799991</v>
      </c>
      <c r="M18" s="102">
        <v>20.645893497000014</v>
      </c>
      <c r="N18" s="102">
        <v>186.96938638080005</v>
      </c>
      <c r="O18" s="102">
        <v>70.281582956799994</v>
      </c>
      <c r="P18" s="102">
        <v>14.942376000000001</v>
      </c>
      <c r="Q18" s="102">
        <v>41.680171430999998</v>
      </c>
      <c r="R18" s="102">
        <v>197.73407418749986</v>
      </c>
      <c r="S18" s="102">
        <v>3509.2436595619838</v>
      </c>
      <c r="T18" s="102"/>
    </row>
    <row r="19" spans="1:20" ht="15" x14ac:dyDescent="0.25">
      <c r="A19" s="102" t="s">
        <v>125</v>
      </c>
      <c r="B19" s="102">
        <v>3872.5637429999865</v>
      </c>
      <c r="C19" s="102">
        <v>390.67341400000015</v>
      </c>
      <c r="D19" s="102">
        <v>87.915255999999999</v>
      </c>
      <c r="E19" s="102">
        <v>69.868335999999985</v>
      </c>
      <c r="F19" s="102">
        <v>226.39276900000004</v>
      </c>
      <c r="G19" s="102">
        <v>15.807908999999999</v>
      </c>
      <c r="H19" s="102">
        <v>2</v>
      </c>
      <c r="I19" s="102">
        <v>22.051556999999999</v>
      </c>
      <c r="J19" s="102">
        <v>47.768197999999998</v>
      </c>
      <c r="K19" s="102">
        <v>8.2355547604102028</v>
      </c>
      <c r="L19" s="102">
        <v>25.548173393600027</v>
      </c>
      <c r="M19" s="102">
        <v>20.303738441600011</v>
      </c>
      <c r="N19" s="102">
        <v>166.94202786060001</v>
      </c>
      <c r="O19" s="102">
        <v>28.005291584399995</v>
      </c>
      <c r="P19" s="102">
        <v>4.7286000000000001</v>
      </c>
      <c r="Q19" s="102">
        <v>70.613495825399994</v>
      </c>
      <c r="R19" s="102">
        <v>225.48977865899977</v>
      </c>
      <c r="S19" s="102">
        <v>4422.4304035249961</v>
      </c>
      <c r="T19" s="102"/>
    </row>
    <row r="20" spans="1:20" ht="15" x14ac:dyDescent="0.25">
      <c r="A20" s="102" t="s">
        <v>126</v>
      </c>
      <c r="B20" s="102">
        <v>1285.032758000001</v>
      </c>
      <c r="C20" s="102">
        <v>607.79508599999963</v>
      </c>
      <c r="D20" s="102">
        <v>93.052525000000003</v>
      </c>
      <c r="E20" s="102">
        <v>16.202247</v>
      </c>
      <c r="F20" s="102">
        <v>128.38467300000002</v>
      </c>
      <c r="G20" s="102">
        <v>19.080558999999997</v>
      </c>
      <c r="H20" s="102">
        <v>0</v>
      </c>
      <c r="I20" s="102">
        <v>14.499999000000001</v>
      </c>
      <c r="J20" s="102">
        <v>34.964048000000005</v>
      </c>
      <c r="K20" s="102">
        <v>61.915484923571057</v>
      </c>
      <c r="L20" s="102">
        <v>27.041063765000033</v>
      </c>
      <c r="M20" s="102">
        <v>4.7083729782000017</v>
      </c>
      <c r="N20" s="102">
        <v>94.670857870199825</v>
      </c>
      <c r="O20" s="102">
        <v>33.803118324399989</v>
      </c>
      <c r="P20" s="102">
        <v>0</v>
      </c>
      <c r="Q20" s="102">
        <v>46.431896797799993</v>
      </c>
      <c r="R20" s="102">
        <v>165.04778858399993</v>
      </c>
      <c r="S20" s="102">
        <v>1718.6513412431718</v>
      </c>
      <c r="T20" s="102"/>
    </row>
    <row r="21" spans="1:20" ht="15" x14ac:dyDescent="0.25">
      <c r="A21" s="102" t="s">
        <v>127</v>
      </c>
      <c r="B21" s="102">
        <v>7107.2224009999945</v>
      </c>
      <c r="C21" s="102">
        <v>1531.550602</v>
      </c>
      <c r="D21" s="102">
        <v>43.692737000000001</v>
      </c>
      <c r="E21" s="102">
        <v>117.35199199999998</v>
      </c>
      <c r="F21" s="102">
        <v>451.964271</v>
      </c>
      <c r="G21" s="102">
        <v>38.642041000000006</v>
      </c>
      <c r="H21" s="102">
        <v>8.1472179999999987</v>
      </c>
      <c r="I21" s="102">
        <v>37.034054999999995</v>
      </c>
      <c r="J21" s="102">
        <v>60.093046000000001</v>
      </c>
      <c r="K21" s="102">
        <v>68.624774745391591</v>
      </c>
      <c r="L21" s="102">
        <v>12.697109372199998</v>
      </c>
      <c r="M21" s="102">
        <v>34.102488875200031</v>
      </c>
      <c r="N21" s="102">
        <v>333.27845343539883</v>
      </c>
      <c r="O21" s="102">
        <v>68.458239835600011</v>
      </c>
      <c r="P21" s="102">
        <v>19.262467517400001</v>
      </c>
      <c r="Q21" s="102">
        <v>118.59045092100007</v>
      </c>
      <c r="R21" s="102">
        <v>283.66922364299984</v>
      </c>
      <c r="S21" s="102">
        <v>8045.9056093451845</v>
      </c>
      <c r="T21" s="102"/>
    </row>
    <row r="22" spans="1:20" ht="15" x14ac:dyDescent="0.25">
      <c r="A22" s="102" t="s">
        <v>129</v>
      </c>
      <c r="B22" s="102">
        <v>1930.236904000001</v>
      </c>
      <c r="C22" s="102">
        <v>724.99906999999973</v>
      </c>
      <c r="D22" s="102">
        <v>8.3054819999999996</v>
      </c>
      <c r="E22" s="102">
        <v>27.794320000000003</v>
      </c>
      <c r="F22" s="102">
        <v>206.42414000000005</v>
      </c>
      <c r="G22" s="102">
        <v>20.399439000000001</v>
      </c>
      <c r="H22" s="102">
        <v>1.3354079999999999</v>
      </c>
      <c r="I22" s="102">
        <v>29.111953</v>
      </c>
      <c r="J22" s="102">
        <v>17.939966999999999</v>
      </c>
      <c r="K22" s="102">
        <v>57.710575300661262</v>
      </c>
      <c r="L22" s="102">
        <v>2.4135730691999999</v>
      </c>
      <c r="M22" s="102">
        <v>8.0770293920000036</v>
      </c>
      <c r="N22" s="102">
        <v>152.21716083599983</v>
      </c>
      <c r="O22" s="102">
        <v>36.139646132399996</v>
      </c>
      <c r="P22" s="102">
        <v>3.1573051344</v>
      </c>
      <c r="Q22" s="102">
        <v>93.222295896600016</v>
      </c>
      <c r="R22" s="102">
        <v>84.685614223500011</v>
      </c>
      <c r="S22" s="102">
        <v>2367.8601039847622</v>
      </c>
      <c r="T22" s="102"/>
    </row>
    <row r="23" spans="1:20" ht="15" x14ac:dyDescent="0.25">
      <c r="A23" s="102" t="s">
        <v>131</v>
      </c>
      <c r="B23" s="102">
        <v>1339.2312270000009</v>
      </c>
      <c r="C23" s="102">
        <v>856.07366200000013</v>
      </c>
      <c r="D23" s="102">
        <v>13.762021000000001</v>
      </c>
      <c r="E23" s="102">
        <v>58.391654000000003</v>
      </c>
      <c r="F23" s="102">
        <v>193.77035299999994</v>
      </c>
      <c r="G23" s="102">
        <v>17.710278000000002</v>
      </c>
      <c r="H23" s="102">
        <v>0.22963</v>
      </c>
      <c r="I23" s="102">
        <v>19.161382</v>
      </c>
      <c r="J23" s="102">
        <v>21.389311999999997</v>
      </c>
      <c r="K23" s="102">
        <v>116.0454784245551</v>
      </c>
      <c r="L23" s="102">
        <v>3.9992433026</v>
      </c>
      <c r="M23" s="102">
        <v>16.968614652399996</v>
      </c>
      <c r="N23" s="102">
        <v>142.88625830219968</v>
      </c>
      <c r="O23" s="102">
        <v>31.375528504799998</v>
      </c>
      <c r="P23" s="102">
        <v>0.54291420899999998</v>
      </c>
      <c r="Q23" s="102">
        <v>61.358577440399984</v>
      </c>
      <c r="R23" s="102">
        <v>100.96824729600002</v>
      </c>
      <c r="S23" s="102">
        <v>1813.3760891319557</v>
      </c>
      <c r="T23" s="102"/>
    </row>
    <row r="24" spans="1:20" ht="15" x14ac:dyDescent="0.25">
      <c r="A24" s="102" t="s">
        <v>133</v>
      </c>
      <c r="B24" s="102">
        <v>1930.6677209999996</v>
      </c>
      <c r="C24" s="102">
        <v>1155.883885</v>
      </c>
      <c r="D24" s="102">
        <v>6.8768149999999997</v>
      </c>
      <c r="E24" s="102">
        <v>80.673023999999998</v>
      </c>
      <c r="F24" s="102">
        <v>192.19110800000001</v>
      </c>
      <c r="G24" s="102">
        <v>18.844883000000003</v>
      </c>
      <c r="H24" s="102">
        <v>1</v>
      </c>
      <c r="I24" s="102">
        <v>22.82151</v>
      </c>
      <c r="J24" s="102">
        <v>19.618952999999998</v>
      </c>
      <c r="K24" s="102">
        <v>145.90995790248294</v>
      </c>
      <c r="L24" s="102">
        <v>1.9984024390000001</v>
      </c>
      <c r="M24" s="102">
        <v>23.443580774400015</v>
      </c>
      <c r="N24" s="102">
        <v>141.72172303919979</v>
      </c>
      <c r="O24" s="102">
        <v>33.385594722800001</v>
      </c>
      <c r="P24" s="102">
        <v>2.3643000000000001</v>
      </c>
      <c r="Q24" s="102">
        <v>73.079039322</v>
      </c>
      <c r="R24" s="102">
        <v>92.611267636500031</v>
      </c>
      <c r="S24" s="102">
        <v>2445.1815868363824</v>
      </c>
      <c r="T24" s="102"/>
    </row>
    <row r="25" spans="1:20" ht="15" x14ac:dyDescent="0.25">
      <c r="A25" s="102" t="s">
        <v>135</v>
      </c>
      <c r="B25" s="102">
        <v>1126.6943389999992</v>
      </c>
      <c r="C25" s="102">
        <v>918.02924600000006</v>
      </c>
      <c r="D25" s="102">
        <v>36.125681</v>
      </c>
      <c r="E25" s="102">
        <v>17.347676</v>
      </c>
      <c r="F25" s="102">
        <v>106.44386999999998</v>
      </c>
      <c r="G25" s="102">
        <v>26.056933000000001</v>
      </c>
      <c r="H25" s="102">
        <v>0</v>
      </c>
      <c r="I25" s="102">
        <v>12.533151999999999</v>
      </c>
      <c r="J25" s="102">
        <v>1.4478979999999999</v>
      </c>
      <c r="K25" s="102">
        <v>157.49958873091865</v>
      </c>
      <c r="L25" s="102">
        <v>10.498122898600002</v>
      </c>
      <c r="M25" s="102">
        <v>5.0412346456000012</v>
      </c>
      <c r="N25" s="102">
        <v>78.49170973799994</v>
      </c>
      <c r="O25" s="102">
        <v>46.16246250279999</v>
      </c>
      <c r="P25" s="102">
        <v>0</v>
      </c>
      <c r="Q25" s="102">
        <v>40.133659334400001</v>
      </c>
      <c r="R25" s="102">
        <v>6.8348025090000002</v>
      </c>
      <c r="S25" s="102">
        <v>1471.3559193593178</v>
      </c>
      <c r="T25" s="102"/>
    </row>
    <row r="26" spans="1:20" ht="15" x14ac:dyDescent="0.25">
      <c r="A26" s="102" t="s">
        <v>137</v>
      </c>
      <c r="B26" s="102">
        <v>9025.3703909999713</v>
      </c>
      <c r="C26" s="102">
        <v>8635.580277999994</v>
      </c>
      <c r="D26" s="102">
        <v>155.509063</v>
      </c>
      <c r="E26" s="102">
        <v>94.356467999999992</v>
      </c>
      <c r="F26" s="102">
        <v>1070.9747209999998</v>
      </c>
      <c r="G26" s="102">
        <v>143.92339799999996</v>
      </c>
      <c r="H26" s="102">
        <v>8.0466829999999998</v>
      </c>
      <c r="I26" s="102">
        <v>59.579345000000011</v>
      </c>
      <c r="J26" s="102">
        <v>106.98836699999998</v>
      </c>
      <c r="K26" s="102">
        <v>1733.5890303617427</v>
      </c>
      <c r="L26" s="102">
        <v>45.190933707799971</v>
      </c>
      <c r="M26" s="102">
        <v>27.41998960080004</v>
      </c>
      <c r="N26" s="102">
        <v>789.73675926538874</v>
      </c>
      <c r="O26" s="102">
        <v>254.97469189680046</v>
      </c>
      <c r="P26" s="102">
        <v>19.024772616900002</v>
      </c>
      <c r="Q26" s="102">
        <v>190.78497855900011</v>
      </c>
      <c r="R26" s="102">
        <v>505.03858642350036</v>
      </c>
      <c r="S26" s="102">
        <v>12591.130133431903</v>
      </c>
      <c r="T26" s="102"/>
    </row>
    <row r="27" spans="1:20" ht="15" x14ac:dyDescent="0.25">
      <c r="A27" s="102" t="s">
        <v>138</v>
      </c>
      <c r="B27" s="102">
        <v>2573.170230000002</v>
      </c>
      <c r="C27" s="102">
        <v>1106.1880179999994</v>
      </c>
      <c r="D27" s="102">
        <v>54.725241000000004</v>
      </c>
      <c r="E27" s="102">
        <v>86.25412100000004</v>
      </c>
      <c r="F27" s="102">
        <v>278.1240029999999</v>
      </c>
      <c r="G27" s="102">
        <v>29.173244999999998</v>
      </c>
      <c r="H27" s="102">
        <v>0.20786499999999999</v>
      </c>
      <c r="I27" s="102">
        <v>20.441907999999998</v>
      </c>
      <c r="J27" s="102">
        <v>25.125915999999997</v>
      </c>
      <c r="K27" s="102">
        <v>99.116555928742571</v>
      </c>
      <c r="L27" s="102">
        <v>15.90315503459999</v>
      </c>
      <c r="M27" s="102">
        <v>25.065447562600021</v>
      </c>
      <c r="N27" s="102">
        <v>205.0886398122002</v>
      </c>
      <c r="O27" s="102">
        <v>51.683320841999986</v>
      </c>
      <c r="P27" s="102">
        <v>0.49145521949999998</v>
      </c>
      <c r="Q27" s="102">
        <v>65.459077797599988</v>
      </c>
      <c r="R27" s="102">
        <v>118.60688647800002</v>
      </c>
      <c r="S27" s="102">
        <v>3154.584768675245</v>
      </c>
      <c r="T27" s="102"/>
    </row>
    <row r="28" spans="1:20" ht="15" x14ac:dyDescent="0.25">
      <c r="A28" s="102" t="s">
        <v>140</v>
      </c>
      <c r="B28" s="102">
        <v>7637.8955279999955</v>
      </c>
      <c r="C28" s="102">
        <v>1457.3484439999991</v>
      </c>
      <c r="D28" s="102">
        <v>151.87411399999993</v>
      </c>
      <c r="E28" s="102">
        <v>178.179776</v>
      </c>
      <c r="F28" s="102">
        <v>610.48617900000033</v>
      </c>
      <c r="G28" s="102">
        <v>60.811500000000002</v>
      </c>
      <c r="H28" s="102">
        <v>6.5055870000000002</v>
      </c>
      <c r="I28" s="102">
        <v>43.478406999999997</v>
      </c>
      <c r="J28" s="102">
        <v>105.64622499999997</v>
      </c>
      <c r="K28" s="102">
        <v>58.445918978324656</v>
      </c>
      <c r="L28" s="102">
        <v>44.134617528399943</v>
      </c>
      <c r="M28" s="102">
        <v>51.779042905599916</v>
      </c>
      <c r="N28" s="102">
        <v>450.17250839459564</v>
      </c>
      <c r="O28" s="102">
        <v>107.73365340000012</v>
      </c>
      <c r="P28" s="102">
        <v>15.3811593441</v>
      </c>
      <c r="Q28" s="102">
        <v>139.22655489540008</v>
      </c>
      <c r="R28" s="102">
        <v>498.70300511250048</v>
      </c>
      <c r="S28" s="102">
        <v>9003.4719885589166</v>
      </c>
      <c r="T28" s="102"/>
    </row>
    <row r="29" spans="1:20" ht="15" x14ac:dyDescent="0.25">
      <c r="A29" s="102" t="s">
        <v>142</v>
      </c>
      <c r="B29" s="102">
        <v>2854.6551840000011</v>
      </c>
      <c r="C29" s="102">
        <v>2793.890929000002</v>
      </c>
      <c r="D29" s="102">
        <v>0.74929999999999997</v>
      </c>
      <c r="E29" s="102">
        <v>80.291974999999994</v>
      </c>
      <c r="F29" s="102">
        <v>233.918466</v>
      </c>
      <c r="G29" s="102">
        <v>11.497195</v>
      </c>
      <c r="H29" s="102">
        <v>0</v>
      </c>
      <c r="I29" s="102">
        <v>15.670779000000001</v>
      </c>
      <c r="J29" s="102">
        <v>21.864718</v>
      </c>
      <c r="K29" s="102">
        <v>562.84072342957745</v>
      </c>
      <c r="L29" s="102">
        <v>0.21774658</v>
      </c>
      <c r="M29" s="102">
        <v>23.332847935000025</v>
      </c>
      <c r="N29" s="102">
        <v>172.49147682840004</v>
      </c>
      <c r="O29" s="102">
        <v>20.368430662000002</v>
      </c>
      <c r="P29" s="102">
        <v>0</v>
      </c>
      <c r="Q29" s="102">
        <v>50.180968513799989</v>
      </c>
      <c r="R29" s="102">
        <v>103.21240131900001</v>
      </c>
      <c r="S29" s="102">
        <v>3787.2997792677788</v>
      </c>
      <c r="T29" s="102"/>
    </row>
    <row r="30" spans="1:20" ht="15" x14ac:dyDescent="0.25">
      <c r="A30" s="102" t="s">
        <v>144</v>
      </c>
      <c r="B30" s="102">
        <v>33999.255167999967</v>
      </c>
      <c r="C30" s="102">
        <v>26463.251813999992</v>
      </c>
      <c r="D30" s="102">
        <v>2108.863493999997</v>
      </c>
      <c r="E30" s="102">
        <v>557.33703600000024</v>
      </c>
      <c r="F30" s="102">
        <v>4082.2976779999999</v>
      </c>
      <c r="G30" s="102">
        <v>676.32324599999981</v>
      </c>
      <c r="H30" s="102">
        <v>25.410798</v>
      </c>
      <c r="I30" s="102">
        <v>558.28781300000014</v>
      </c>
      <c r="J30" s="102">
        <v>395.44675499999983</v>
      </c>
      <c r="K30" s="102">
        <v>4387.0316720171522</v>
      </c>
      <c r="L30" s="102">
        <v>612.83573135640506</v>
      </c>
      <c r="M30" s="102">
        <v>161.96214266160055</v>
      </c>
      <c r="N30" s="102">
        <v>3010.2863077571324</v>
      </c>
      <c r="O30" s="102">
        <v>1198.1742626136072</v>
      </c>
      <c r="P30" s="102">
        <v>60.0787497114</v>
      </c>
      <c r="Q30" s="102">
        <v>1787.7492347885834</v>
      </c>
      <c r="R30" s="102">
        <v>1866.7064069774872</v>
      </c>
      <c r="S30" s="102">
        <v>47084.079675883338</v>
      </c>
      <c r="T30" s="102"/>
    </row>
    <row r="31" spans="1:20" ht="15" x14ac:dyDescent="0.25">
      <c r="A31" s="102" t="s">
        <v>146</v>
      </c>
      <c r="B31" s="102">
        <v>2100.8361000000009</v>
      </c>
      <c r="C31" s="102">
        <v>1615.232958999999</v>
      </c>
      <c r="D31" s="102">
        <v>0</v>
      </c>
      <c r="E31" s="102">
        <v>31.442982999999998</v>
      </c>
      <c r="F31" s="102">
        <v>212.05852399999992</v>
      </c>
      <c r="G31" s="102">
        <v>8.9130029999999998</v>
      </c>
      <c r="H31" s="102">
        <v>3</v>
      </c>
      <c r="I31" s="102">
        <v>14.513930000000002</v>
      </c>
      <c r="J31" s="102">
        <v>9.4224159999999983</v>
      </c>
      <c r="K31" s="102">
        <v>255.92386865708639</v>
      </c>
      <c r="L31" s="102">
        <v>0</v>
      </c>
      <c r="M31" s="102">
        <v>9.1373308598000023</v>
      </c>
      <c r="N31" s="102">
        <v>156.37195559759979</v>
      </c>
      <c r="O31" s="102">
        <v>15.790276114799999</v>
      </c>
      <c r="P31" s="102">
        <v>7.0929000000000002</v>
      </c>
      <c r="Q31" s="102">
        <v>46.476506645999997</v>
      </c>
      <c r="R31" s="102">
        <v>44.478514728</v>
      </c>
      <c r="S31" s="102">
        <v>2636.1074526032871</v>
      </c>
      <c r="T31" s="102"/>
    </row>
    <row r="32" spans="1:20" ht="15" x14ac:dyDescent="0.25">
      <c r="A32" s="102" t="s">
        <v>148</v>
      </c>
      <c r="B32" s="102">
        <v>2002.5555440000007</v>
      </c>
      <c r="C32" s="102">
        <v>1108.3355889999998</v>
      </c>
      <c r="D32" s="102">
        <v>1</v>
      </c>
      <c r="E32" s="102">
        <v>90.663213000000013</v>
      </c>
      <c r="F32" s="102">
        <v>216.12176600000004</v>
      </c>
      <c r="G32" s="102">
        <v>4.5368639999999996</v>
      </c>
      <c r="H32" s="102">
        <v>0</v>
      </c>
      <c r="I32" s="102">
        <v>17.917534</v>
      </c>
      <c r="J32" s="102">
        <v>19.801065000000001</v>
      </c>
      <c r="K32" s="102">
        <v>127.55425754387656</v>
      </c>
      <c r="L32" s="102">
        <v>0.29060000000000002</v>
      </c>
      <c r="M32" s="102">
        <v>26.346729697800026</v>
      </c>
      <c r="N32" s="102">
        <v>159.36819024839991</v>
      </c>
      <c r="O32" s="102">
        <v>8.0375082624000012</v>
      </c>
      <c r="P32" s="102">
        <v>0</v>
      </c>
      <c r="Q32" s="102">
        <v>57.375527374799994</v>
      </c>
      <c r="R32" s="102">
        <v>93.470927332499997</v>
      </c>
      <c r="S32" s="102">
        <v>2474.9992844597773</v>
      </c>
      <c r="T32" s="102"/>
    </row>
    <row r="33" spans="1:20" ht="15" x14ac:dyDescent="0.25">
      <c r="A33" s="102" t="s">
        <v>150</v>
      </c>
      <c r="B33" s="102">
        <v>39124.943010999996</v>
      </c>
      <c r="C33" s="102">
        <v>36567.29102199991</v>
      </c>
      <c r="D33" s="102">
        <v>3247.5815419999999</v>
      </c>
      <c r="E33" s="102">
        <v>429.89377500000012</v>
      </c>
      <c r="F33" s="102">
        <v>5422.330694999996</v>
      </c>
      <c r="G33" s="102">
        <v>1084.4609569999998</v>
      </c>
      <c r="H33" s="102">
        <v>45.844658000000003</v>
      </c>
      <c r="I33" s="102">
        <v>676.89865399999962</v>
      </c>
      <c r="J33" s="102">
        <v>750.44772000000012</v>
      </c>
      <c r="K33" s="102">
        <v>7402.2364264478256</v>
      </c>
      <c r="L33" s="102">
        <v>943.74719610524153</v>
      </c>
      <c r="M33" s="102">
        <v>124.92713101499959</v>
      </c>
      <c r="N33" s="102">
        <v>3998.4266544929183</v>
      </c>
      <c r="O33" s="102">
        <v>1921.2310314212175</v>
      </c>
      <c r="P33" s="102">
        <v>108.39052490940001</v>
      </c>
      <c r="Q33" s="102">
        <v>2167.5648698387818</v>
      </c>
      <c r="R33" s="102">
        <v>3542.4884622599607</v>
      </c>
      <c r="S33" s="102">
        <v>59333.955307490338</v>
      </c>
      <c r="T33" s="102"/>
    </row>
    <row r="34" spans="1:20" ht="15" x14ac:dyDescent="0.25">
      <c r="A34" s="102" t="s">
        <v>151</v>
      </c>
      <c r="B34" s="102">
        <v>5256.4596559999964</v>
      </c>
      <c r="C34" s="102">
        <v>3251.9337329999998</v>
      </c>
      <c r="D34" s="102">
        <v>88.160028000000011</v>
      </c>
      <c r="E34" s="102">
        <v>57.678924000000009</v>
      </c>
      <c r="F34" s="102">
        <v>545.31050600000003</v>
      </c>
      <c r="G34" s="102">
        <v>148.66542499999997</v>
      </c>
      <c r="H34" s="102">
        <v>2.4782600000000001</v>
      </c>
      <c r="I34" s="102">
        <v>52.776655999999996</v>
      </c>
      <c r="J34" s="102">
        <v>95.52789700000001</v>
      </c>
      <c r="K34" s="102">
        <v>432.66218983197979</v>
      </c>
      <c r="L34" s="102">
        <v>25.619304136800015</v>
      </c>
      <c r="M34" s="102">
        <v>16.761495314399994</v>
      </c>
      <c r="N34" s="102">
        <v>402.11196712439744</v>
      </c>
      <c r="O34" s="102">
        <v>263.37566693000031</v>
      </c>
      <c r="P34" s="102">
        <v>5.8593501180000001</v>
      </c>
      <c r="Q34" s="102">
        <v>169.0014078432001</v>
      </c>
      <c r="R34" s="102">
        <v>450.93943778850024</v>
      </c>
      <c r="S34" s="102">
        <v>7022.790475087274</v>
      </c>
      <c r="T34" s="102"/>
    </row>
    <row r="35" spans="1:20" ht="15" x14ac:dyDescent="0.25">
      <c r="A35" s="102" t="s">
        <v>152</v>
      </c>
      <c r="B35" s="102">
        <v>49696.430084000312</v>
      </c>
      <c r="C35" s="102">
        <v>47410.340669000121</v>
      </c>
      <c r="D35" s="102">
        <v>5816.0826959999886</v>
      </c>
      <c r="E35" s="102">
        <v>770.23770000000025</v>
      </c>
      <c r="F35" s="102">
        <v>4742.4140959999913</v>
      </c>
      <c r="G35" s="102">
        <v>1030.8729269999997</v>
      </c>
      <c r="H35" s="102">
        <v>55.071615000000008</v>
      </c>
      <c r="I35" s="102">
        <v>509.48323399999987</v>
      </c>
      <c r="J35" s="102">
        <v>689.52126899999996</v>
      </c>
      <c r="K35" s="102">
        <v>9596.9399139396719</v>
      </c>
      <c r="L35" s="102">
        <v>1690.1536314577265</v>
      </c>
      <c r="M35" s="102">
        <v>223.83107562000251</v>
      </c>
      <c r="N35" s="102">
        <v>3497.0561543903104</v>
      </c>
      <c r="O35" s="102">
        <v>1826.2944774732171</v>
      </c>
      <c r="P35" s="102">
        <v>130.20581934450001</v>
      </c>
      <c r="Q35" s="102">
        <v>1631.467211914787</v>
      </c>
      <c r="R35" s="102">
        <v>3254.885150314466</v>
      </c>
      <c r="S35" s="102">
        <v>71547.263518454987</v>
      </c>
      <c r="T35" s="102"/>
    </row>
    <row r="36" spans="1:20" ht="15" x14ac:dyDescent="0.25">
      <c r="A36" s="102" t="s">
        <v>153</v>
      </c>
      <c r="B36" s="102">
        <v>1643.6712770000011</v>
      </c>
      <c r="C36" s="102">
        <v>1051.8227650000006</v>
      </c>
      <c r="D36" s="102">
        <v>4</v>
      </c>
      <c r="E36" s="102">
        <v>26.844995000000001</v>
      </c>
      <c r="F36" s="102">
        <v>185.40144100000006</v>
      </c>
      <c r="G36" s="102">
        <v>16.277155999999998</v>
      </c>
      <c r="H36" s="102">
        <v>0</v>
      </c>
      <c r="I36" s="102">
        <v>11.855976999999999</v>
      </c>
      <c r="J36" s="102">
        <v>18.475777000000001</v>
      </c>
      <c r="K36" s="102">
        <v>141.15833938973265</v>
      </c>
      <c r="L36" s="102">
        <v>1.1624000000000001</v>
      </c>
      <c r="M36" s="102">
        <v>7.801155547000004</v>
      </c>
      <c r="N36" s="102">
        <v>136.71502259339968</v>
      </c>
      <c r="O36" s="102">
        <v>28.836609569599997</v>
      </c>
      <c r="P36" s="102">
        <v>0</v>
      </c>
      <c r="Q36" s="102">
        <v>37.965209549400001</v>
      </c>
      <c r="R36" s="102">
        <v>87.214905328500009</v>
      </c>
      <c r="S36" s="102">
        <v>2084.5249189776332</v>
      </c>
      <c r="T36" s="102"/>
    </row>
    <row r="37" spans="1:20" ht="15" x14ac:dyDescent="0.25">
      <c r="A37" s="102" t="s">
        <v>154</v>
      </c>
      <c r="B37" s="102">
        <v>1468.9306509999994</v>
      </c>
      <c r="C37" s="102">
        <v>1423.362441</v>
      </c>
      <c r="D37" s="102">
        <v>1</v>
      </c>
      <c r="E37" s="102">
        <v>57.302742999999992</v>
      </c>
      <c r="F37" s="102">
        <v>160.305791</v>
      </c>
      <c r="G37" s="102">
        <v>15.783105000000001</v>
      </c>
      <c r="H37" s="102">
        <v>1.3442050000000001</v>
      </c>
      <c r="I37" s="102">
        <v>16.724986999999999</v>
      </c>
      <c r="J37" s="102">
        <v>8.6020569999999985</v>
      </c>
      <c r="K37" s="102">
        <v>287.51735617197119</v>
      </c>
      <c r="L37" s="102">
        <v>0.29060000000000002</v>
      </c>
      <c r="M37" s="102">
        <v>16.652177115799997</v>
      </c>
      <c r="N37" s="102">
        <v>118.2094902833997</v>
      </c>
      <c r="O37" s="102">
        <v>27.961348817999998</v>
      </c>
      <c r="P37" s="102">
        <v>3.1781038815000002</v>
      </c>
      <c r="Q37" s="102">
        <v>53.556753371399992</v>
      </c>
      <c r="R37" s="102">
        <v>40.606010068500005</v>
      </c>
      <c r="S37" s="102">
        <v>2016.9024907105704</v>
      </c>
      <c r="T37" s="102"/>
    </row>
    <row r="38" spans="1:20" ht="15" x14ac:dyDescent="0.25">
      <c r="A38" s="102" t="s">
        <v>156</v>
      </c>
      <c r="B38" s="102">
        <v>4766.031111000003</v>
      </c>
      <c r="C38" s="102">
        <v>2113.9385390000007</v>
      </c>
      <c r="D38" s="102">
        <v>160.42805800000005</v>
      </c>
      <c r="E38" s="102">
        <v>43.982894999999999</v>
      </c>
      <c r="F38" s="102">
        <v>487.58630899999997</v>
      </c>
      <c r="G38" s="102">
        <v>43.278136000000003</v>
      </c>
      <c r="H38" s="102">
        <v>4.8631580000000003</v>
      </c>
      <c r="I38" s="102">
        <v>13.653945999999999</v>
      </c>
      <c r="J38" s="102">
        <v>86.530263000000005</v>
      </c>
      <c r="K38" s="102">
        <v>195.54447409575059</v>
      </c>
      <c r="L38" s="102">
        <v>46.62039365479999</v>
      </c>
      <c r="M38" s="102">
        <v>12.781429286999998</v>
      </c>
      <c r="N38" s="102">
        <v>359.54614425659827</v>
      </c>
      <c r="O38" s="102">
        <v>76.671545737600013</v>
      </c>
      <c r="P38" s="102">
        <v>11.4979644594</v>
      </c>
      <c r="Q38" s="102">
        <v>43.722665881199994</v>
      </c>
      <c r="R38" s="102">
        <v>408.46610649150006</v>
      </c>
      <c r="S38" s="102">
        <v>5920.8818348638515</v>
      </c>
      <c r="T38" s="102"/>
    </row>
    <row r="39" spans="1:20" ht="15" x14ac:dyDescent="0.25">
      <c r="A39" s="102" t="s">
        <v>157</v>
      </c>
      <c r="B39" s="102">
        <v>13902.490561999986</v>
      </c>
      <c r="C39" s="102">
        <v>13248.933886000035</v>
      </c>
      <c r="D39" s="102">
        <v>726.76049199999977</v>
      </c>
      <c r="E39" s="102">
        <v>337.14102700000024</v>
      </c>
      <c r="F39" s="102">
        <v>1642.5644519999996</v>
      </c>
      <c r="G39" s="102">
        <v>212.21560800000003</v>
      </c>
      <c r="H39" s="102">
        <v>34.168114000000003</v>
      </c>
      <c r="I39" s="102">
        <v>221.350234</v>
      </c>
      <c r="J39" s="102">
        <v>185.53074900000001</v>
      </c>
      <c r="K39" s="102">
        <v>2681.6927424669634</v>
      </c>
      <c r="L39" s="102">
        <v>211.19659897520251</v>
      </c>
      <c r="M39" s="102">
        <v>97.973182446199573</v>
      </c>
      <c r="N39" s="102">
        <v>1211.2270269047781</v>
      </c>
      <c r="O39" s="102">
        <v>375.96117113279956</v>
      </c>
      <c r="P39" s="102">
        <v>80.783671930200015</v>
      </c>
      <c r="Q39" s="102">
        <v>708.80771931479762</v>
      </c>
      <c r="R39" s="102">
        <v>875.79790065450163</v>
      </c>
      <c r="S39" s="102">
        <v>20145.93057582543</v>
      </c>
      <c r="T39" s="102"/>
    </row>
    <row r="40" spans="1:20" ht="15" x14ac:dyDescent="0.25">
      <c r="A40" s="102" t="s">
        <v>158</v>
      </c>
      <c r="B40" s="102">
        <v>1211.474556000001</v>
      </c>
      <c r="C40" s="102">
        <v>492.09390900000022</v>
      </c>
      <c r="D40" s="102">
        <v>27.456204</v>
      </c>
      <c r="E40" s="102">
        <v>20.848548999999998</v>
      </c>
      <c r="F40" s="102">
        <v>101.44116099999997</v>
      </c>
      <c r="G40" s="102">
        <v>13.163152</v>
      </c>
      <c r="H40" s="102">
        <v>1</v>
      </c>
      <c r="I40" s="102">
        <v>13.832701000000002</v>
      </c>
      <c r="J40" s="102">
        <v>16.632345999999998</v>
      </c>
      <c r="K40" s="102">
        <v>41.8882648970093</v>
      </c>
      <c r="L40" s="102">
        <v>7.9787728824000039</v>
      </c>
      <c r="M40" s="102">
        <v>6.0585883394000017</v>
      </c>
      <c r="N40" s="102">
        <v>74.802712121399992</v>
      </c>
      <c r="O40" s="102">
        <v>23.319840083199995</v>
      </c>
      <c r="P40" s="102">
        <v>2.3643000000000001</v>
      </c>
      <c r="Q40" s="102">
        <v>44.295075142199998</v>
      </c>
      <c r="R40" s="102">
        <v>78.512989293000004</v>
      </c>
      <c r="S40" s="102">
        <v>1490.6950987586104</v>
      </c>
      <c r="T40" s="102"/>
    </row>
    <row r="41" spans="1:20" ht="15" x14ac:dyDescent="0.25">
      <c r="A41" s="102" t="s">
        <v>159</v>
      </c>
      <c r="B41" s="102">
        <v>2443.1892879999991</v>
      </c>
      <c r="C41" s="102">
        <v>1210.3456789999993</v>
      </c>
      <c r="D41" s="102">
        <v>10.610087999999999</v>
      </c>
      <c r="E41" s="102">
        <v>25.720851000000003</v>
      </c>
      <c r="F41" s="102">
        <v>207.65231</v>
      </c>
      <c r="G41" s="102">
        <v>19.133918999999999</v>
      </c>
      <c r="H41" s="102">
        <v>2</v>
      </c>
      <c r="I41" s="102">
        <v>17.148396000000002</v>
      </c>
      <c r="J41" s="102">
        <v>38.897989000000003</v>
      </c>
      <c r="K41" s="102">
        <v>125.99632933818442</v>
      </c>
      <c r="L41" s="102">
        <v>3.0832915727999999</v>
      </c>
      <c r="M41" s="102">
        <v>7.4744793006000041</v>
      </c>
      <c r="N41" s="102">
        <v>153.12281339399979</v>
      </c>
      <c r="O41" s="102">
        <v>33.897650900399995</v>
      </c>
      <c r="P41" s="102">
        <v>4.7286000000000001</v>
      </c>
      <c r="Q41" s="102">
        <v>54.9125936712</v>
      </c>
      <c r="R41" s="102">
        <v>183.61795707449988</v>
      </c>
      <c r="S41" s="102">
        <v>3010.0230032516833</v>
      </c>
      <c r="T41" s="102"/>
    </row>
    <row r="42" spans="1:20" ht="15" x14ac:dyDescent="0.25">
      <c r="A42" s="102" t="s">
        <v>161</v>
      </c>
      <c r="B42" s="102">
        <v>5313.5551630000082</v>
      </c>
      <c r="C42" s="102">
        <v>1889.878686</v>
      </c>
      <c r="D42" s="102">
        <v>35.255541000000001</v>
      </c>
      <c r="E42" s="102">
        <v>125.61635099999999</v>
      </c>
      <c r="F42" s="102">
        <v>468.88852899999983</v>
      </c>
      <c r="G42" s="102">
        <v>33.483291000000001</v>
      </c>
      <c r="H42" s="102">
        <v>8</v>
      </c>
      <c r="I42" s="102">
        <v>48.274472000000003</v>
      </c>
      <c r="J42" s="102">
        <v>63.395189999999999</v>
      </c>
      <c r="K42" s="102">
        <v>140.82121294578542</v>
      </c>
      <c r="L42" s="102">
        <v>10.245260214600002</v>
      </c>
      <c r="M42" s="102">
        <v>36.504111600600012</v>
      </c>
      <c r="N42" s="102">
        <v>345.75840128459851</v>
      </c>
      <c r="O42" s="102">
        <v>59.318998335600007</v>
      </c>
      <c r="P42" s="102">
        <v>18.914400000000001</v>
      </c>
      <c r="Q42" s="102">
        <v>154.58451423840009</v>
      </c>
      <c r="R42" s="102">
        <v>299.25699439499988</v>
      </c>
      <c r="S42" s="102">
        <v>6378.9590560145925</v>
      </c>
      <c r="T42" s="102"/>
    </row>
    <row r="43" spans="1:20" ht="15" x14ac:dyDescent="0.25">
      <c r="A43" s="102" t="s">
        <v>163</v>
      </c>
      <c r="B43" s="102">
        <v>1004.3344380000001</v>
      </c>
      <c r="C43" s="102">
        <v>490.04451200000011</v>
      </c>
      <c r="D43" s="102">
        <v>6.2601580000000006</v>
      </c>
      <c r="E43" s="102">
        <v>24.444506000000001</v>
      </c>
      <c r="F43" s="102">
        <v>71.886172000000002</v>
      </c>
      <c r="G43" s="102">
        <v>2.7782170000000002</v>
      </c>
      <c r="H43" s="102">
        <v>0.84061300000000005</v>
      </c>
      <c r="I43" s="102">
        <v>10.533543</v>
      </c>
      <c r="J43" s="102">
        <v>10.11</v>
      </c>
      <c r="K43" s="102">
        <v>49.898558943338102</v>
      </c>
      <c r="L43" s="102">
        <v>1.8192019148</v>
      </c>
      <c r="M43" s="102">
        <v>7.1035734436000038</v>
      </c>
      <c r="N43" s="102">
        <v>53.008863232800039</v>
      </c>
      <c r="O43" s="102">
        <v>4.9218892372000003</v>
      </c>
      <c r="P43" s="102">
        <v>1.9874613159000001</v>
      </c>
      <c r="Q43" s="102">
        <v>33.730511394600001</v>
      </c>
      <c r="R43" s="102">
        <v>47.724255000000007</v>
      </c>
      <c r="S43" s="102">
        <v>1204.5287524822381</v>
      </c>
      <c r="T43" s="102"/>
    </row>
    <row r="44" spans="1:20" ht="15" x14ac:dyDescent="0.25">
      <c r="A44" s="102" t="s">
        <v>165</v>
      </c>
      <c r="B44" s="102">
        <v>2757.148005</v>
      </c>
      <c r="C44" s="102">
        <v>913.77419500000053</v>
      </c>
      <c r="D44" s="102">
        <v>154.30608600000008</v>
      </c>
      <c r="E44" s="102">
        <v>85.395896000000008</v>
      </c>
      <c r="F44" s="102">
        <v>246.02288699999997</v>
      </c>
      <c r="G44" s="102">
        <v>4.5019349999999996</v>
      </c>
      <c r="H44" s="102">
        <v>1</v>
      </c>
      <c r="I44" s="102">
        <v>16.330484999999999</v>
      </c>
      <c r="J44" s="102">
        <v>23.818562999999997</v>
      </c>
      <c r="K44" s="102">
        <v>62.378156940997869</v>
      </c>
      <c r="L44" s="102">
        <v>44.841348591599981</v>
      </c>
      <c r="M44" s="102">
        <v>24.816047377600022</v>
      </c>
      <c r="N44" s="102">
        <v>181.41727687380009</v>
      </c>
      <c r="O44" s="102">
        <v>7.9756280460000006</v>
      </c>
      <c r="P44" s="102">
        <v>2.3643000000000001</v>
      </c>
      <c r="Q44" s="102">
        <v>52.293479067</v>
      </c>
      <c r="R44" s="102">
        <v>112.43552664150002</v>
      </c>
      <c r="S44" s="102">
        <v>3245.6697685384979</v>
      </c>
      <c r="T44" s="102"/>
    </row>
    <row r="45" spans="1:20" ht="15" x14ac:dyDescent="0.25">
      <c r="A45" s="102" t="s">
        <v>166</v>
      </c>
      <c r="B45" s="102">
        <v>2285.5473319999996</v>
      </c>
      <c r="C45" s="102">
        <v>2143.2820609999994</v>
      </c>
      <c r="D45" s="102">
        <v>0.7729919999999999</v>
      </c>
      <c r="E45" s="102">
        <v>52.348523000000007</v>
      </c>
      <c r="F45" s="102">
        <v>372.73219300000011</v>
      </c>
      <c r="G45" s="102">
        <v>84.433264000000023</v>
      </c>
      <c r="H45" s="102">
        <v>3.5149910000000002</v>
      </c>
      <c r="I45" s="102">
        <v>27.438027999999996</v>
      </c>
      <c r="J45" s="102">
        <v>26.878988000000003</v>
      </c>
      <c r="K45" s="102">
        <v>433.85988134944</v>
      </c>
      <c r="L45" s="102">
        <v>0.22463147520000001</v>
      </c>
      <c r="M45" s="102">
        <v>15.212480783799993</v>
      </c>
      <c r="N45" s="102">
        <v>274.85271911820024</v>
      </c>
      <c r="O45" s="102">
        <v>149.58197050240017</v>
      </c>
      <c r="P45" s="102">
        <v>8.3104932212999998</v>
      </c>
      <c r="Q45" s="102">
        <v>87.862053261600011</v>
      </c>
      <c r="R45" s="102">
        <v>126.88226285400002</v>
      </c>
      <c r="S45" s="102">
        <v>3382.3338245659402</v>
      </c>
      <c r="T45" s="102"/>
    </row>
    <row r="46" spans="1:20" ht="15" x14ac:dyDescent="0.25">
      <c r="A46" s="102" t="s">
        <v>167</v>
      </c>
      <c r="B46" s="102">
        <v>2036.4519960000018</v>
      </c>
      <c r="C46" s="102">
        <v>1505.1959370000002</v>
      </c>
      <c r="D46" s="102">
        <v>3.2685709999999997</v>
      </c>
      <c r="E46" s="102">
        <v>92.636160999999987</v>
      </c>
      <c r="F46" s="102">
        <v>197.577608</v>
      </c>
      <c r="G46" s="102">
        <v>21.255879999999998</v>
      </c>
      <c r="H46" s="102">
        <v>4.1035089999999999</v>
      </c>
      <c r="I46" s="102">
        <v>20.128802999999998</v>
      </c>
      <c r="J46" s="102">
        <v>24.373013000000004</v>
      </c>
      <c r="K46" s="102">
        <v>234.01922467626952</v>
      </c>
      <c r="L46" s="102">
        <v>0.94984673259999997</v>
      </c>
      <c r="M46" s="102">
        <v>26.920068386600008</v>
      </c>
      <c r="N46" s="102">
        <v>145.69372813919981</v>
      </c>
      <c r="O46" s="102">
        <v>37.656917008000008</v>
      </c>
      <c r="P46" s="102">
        <v>9.7019263287000008</v>
      </c>
      <c r="Q46" s="102">
        <v>64.456452966599997</v>
      </c>
      <c r="R46" s="102">
        <v>115.0528078665</v>
      </c>
      <c r="S46" s="102">
        <v>2670.9029681044713</v>
      </c>
      <c r="T46" s="102"/>
    </row>
    <row r="47" spans="1:20" ht="15" x14ac:dyDescent="0.25">
      <c r="A47" s="102" t="s">
        <v>169</v>
      </c>
      <c r="B47" s="102">
        <v>1081.5758689999998</v>
      </c>
      <c r="C47" s="102">
        <v>523.31152800000018</v>
      </c>
      <c r="D47" s="102">
        <v>3</v>
      </c>
      <c r="E47" s="102">
        <v>34.741079999999997</v>
      </c>
      <c r="F47" s="102">
        <v>81.05645899999999</v>
      </c>
      <c r="G47" s="102">
        <v>10.045818000000001</v>
      </c>
      <c r="H47" s="102">
        <v>0</v>
      </c>
      <c r="I47" s="102">
        <v>12.831390000000001</v>
      </c>
      <c r="J47" s="102">
        <v>17.769100000000002</v>
      </c>
      <c r="K47" s="102">
        <v>54.076929780321365</v>
      </c>
      <c r="L47" s="102">
        <v>0.87180000000000013</v>
      </c>
      <c r="M47" s="102">
        <v>10.095757848000002</v>
      </c>
      <c r="N47" s="102">
        <v>59.771032866600045</v>
      </c>
      <c r="O47" s="102">
        <v>17.797171168799998</v>
      </c>
      <c r="P47" s="102">
        <v>0</v>
      </c>
      <c r="Q47" s="102">
        <v>41.088677058000002</v>
      </c>
      <c r="R47" s="102">
        <v>83.879036550000009</v>
      </c>
      <c r="S47" s="102">
        <v>1349.1562742717213</v>
      </c>
      <c r="T47" s="102"/>
    </row>
    <row r="48" spans="1:20" ht="15" x14ac:dyDescent="0.25">
      <c r="A48" s="102" t="s">
        <v>170</v>
      </c>
      <c r="B48" s="102">
        <v>2047.8559410000005</v>
      </c>
      <c r="C48" s="102">
        <v>832.83690000000013</v>
      </c>
      <c r="D48" s="102">
        <v>4.3692069999999994</v>
      </c>
      <c r="E48" s="102">
        <v>27.890384000000001</v>
      </c>
      <c r="F48" s="102">
        <v>139.29313100000005</v>
      </c>
      <c r="G48" s="102">
        <v>16.778866000000001</v>
      </c>
      <c r="H48" s="102">
        <v>4</v>
      </c>
      <c r="I48" s="102">
        <v>6</v>
      </c>
      <c r="J48" s="102">
        <v>9.1925150000000002</v>
      </c>
      <c r="K48" s="102">
        <v>70.227858260412418</v>
      </c>
      <c r="L48" s="102">
        <v>1.2696915542</v>
      </c>
      <c r="M48" s="102">
        <v>8.1049455904000052</v>
      </c>
      <c r="N48" s="102">
        <v>102.71475479939977</v>
      </c>
      <c r="O48" s="102">
        <v>29.725439005599995</v>
      </c>
      <c r="P48" s="102">
        <v>9.4572000000000003</v>
      </c>
      <c r="Q48" s="102">
        <v>19.213200000000001</v>
      </c>
      <c r="R48" s="102">
        <v>43.393267057500005</v>
      </c>
      <c r="S48" s="102">
        <v>2331.9622972675129</v>
      </c>
      <c r="T48" s="102"/>
    </row>
    <row r="49" spans="1:20" ht="15" x14ac:dyDescent="0.25">
      <c r="A49" s="102" t="s">
        <v>172</v>
      </c>
      <c r="B49" s="102">
        <v>6072.0620930000159</v>
      </c>
      <c r="C49" s="102">
        <v>4029.7982239999992</v>
      </c>
      <c r="D49" s="102">
        <v>110.08130700000001</v>
      </c>
      <c r="E49" s="102">
        <v>81.38068100000001</v>
      </c>
      <c r="F49" s="102">
        <v>619.71820399999979</v>
      </c>
      <c r="G49" s="102">
        <v>77.266657999999993</v>
      </c>
      <c r="H49" s="102">
        <v>1</v>
      </c>
      <c r="I49" s="102">
        <v>37.505682</v>
      </c>
      <c r="J49" s="102">
        <v>96.711146000000014</v>
      </c>
      <c r="K49" s="102">
        <v>558.68172678030692</v>
      </c>
      <c r="L49" s="102">
        <v>31.989627814200045</v>
      </c>
      <c r="M49" s="102">
        <v>23.649225898600019</v>
      </c>
      <c r="N49" s="102">
        <v>456.98020362959608</v>
      </c>
      <c r="O49" s="102">
        <v>136.88561131280019</v>
      </c>
      <c r="P49" s="102">
        <v>2.3643000000000001</v>
      </c>
      <c r="Q49" s="102">
        <v>120.10069490040006</v>
      </c>
      <c r="R49" s="102">
        <v>456.5249646930003</v>
      </c>
      <c r="S49" s="102">
        <v>7859.2384480289193</v>
      </c>
      <c r="T49" s="102"/>
    </row>
    <row r="50" spans="1:20" ht="15" x14ac:dyDescent="0.25">
      <c r="A50" s="102" t="s">
        <v>174</v>
      </c>
      <c r="B50" s="102">
        <v>5340.5081750000236</v>
      </c>
      <c r="C50" s="102">
        <v>3903.1472919999869</v>
      </c>
      <c r="D50" s="102">
        <v>26.083119</v>
      </c>
      <c r="E50" s="102">
        <v>59.304525999999996</v>
      </c>
      <c r="F50" s="102">
        <v>649.98798099999976</v>
      </c>
      <c r="G50" s="102">
        <v>157.89946399999994</v>
      </c>
      <c r="H50" s="102">
        <v>5</v>
      </c>
      <c r="I50" s="102">
        <v>44.538860999999983</v>
      </c>
      <c r="J50" s="102">
        <v>86.516113000000004</v>
      </c>
      <c r="K50" s="102">
        <v>606.02812132775853</v>
      </c>
      <c r="L50" s="102">
        <v>7.5797543814000061</v>
      </c>
      <c r="M50" s="102">
        <v>17.2338952556</v>
      </c>
      <c r="N50" s="102">
        <v>479.30113718939674</v>
      </c>
      <c r="O50" s="102">
        <v>279.73469042240032</v>
      </c>
      <c r="P50" s="102">
        <v>11.8215</v>
      </c>
      <c r="Q50" s="102">
        <v>142.62234069420006</v>
      </c>
      <c r="R50" s="102">
        <v>408.39931141650015</v>
      </c>
      <c r="S50" s="102">
        <v>7293.2289256872791</v>
      </c>
      <c r="T50" s="102"/>
    </row>
    <row r="51" spans="1:20" ht="15" x14ac:dyDescent="0.25">
      <c r="A51" s="102" t="s">
        <v>175</v>
      </c>
      <c r="B51" s="102">
        <v>4114.2664250000071</v>
      </c>
      <c r="C51" s="102">
        <v>3037.2955550000088</v>
      </c>
      <c r="D51" s="102">
        <v>89.53996699999999</v>
      </c>
      <c r="E51" s="102">
        <v>180.41399000000001</v>
      </c>
      <c r="F51" s="102">
        <v>290.96467300000018</v>
      </c>
      <c r="G51" s="102">
        <v>29.343465999999999</v>
      </c>
      <c r="H51" s="102">
        <v>1</v>
      </c>
      <c r="I51" s="102">
        <v>65.422939</v>
      </c>
      <c r="J51" s="102">
        <v>41.968436999999994</v>
      </c>
      <c r="K51" s="102">
        <v>471.38871709430839</v>
      </c>
      <c r="L51" s="102">
        <v>26.020314410200029</v>
      </c>
      <c r="M51" s="102">
        <v>52.428305493999936</v>
      </c>
      <c r="N51" s="102">
        <v>214.55734987020034</v>
      </c>
      <c r="O51" s="102">
        <v>51.984884365599989</v>
      </c>
      <c r="P51" s="102">
        <v>2.3643000000000001</v>
      </c>
      <c r="Q51" s="102">
        <v>209.49733526580016</v>
      </c>
      <c r="R51" s="102">
        <v>198.11200685849985</v>
      </c>
      <c r="S51" s="102">
        <v>5340.6196383586157</v>
      </c>
      <c r="T51" s="102"/>
    </row>
    <row r="52" spans="1:20" ht="15" x14ac:dyDescent="0.25">
      <c r="A52" s="102" t="s">
        <v>177</v>
      </c>
      <c r="B52" s="102">
        <v>1729.6478460000017</v>
      </c>
      <c r="C52" s="102">
        <v>478.59831799999932</v>
      </c>
      <c r="D52" s="102">
        <v>42.988764000000003</v>
      </c>
      <c r="E52" s="102">
        <v>18.457434999999997</v>
      </c>
      <c r="F52" s="102">
        <v>146.085891</v>
      </c>
      <c r="G52" s="102">
        <v>16.648426999999998</v>
      </c>
      <c r="H52" s="102">
        <v>0</v>
      </c>
      <c r="I52" s="102">
        <v>14.769821</v>
      </c>
      <c r="J52" s="102">
        <v>33.28</v>
      </c>
      <c r="K52" s="102">
        <v>27.829739121955139</v>
      </c>
      <c r="L52" s="102">
        <v>12.492534818400001</v>
      </c>
      <c r="M52" s="102">
        <v>5.3637306110000011</v>
      </c>
      <c r="N52" s="102">
        <v>107.72373602339974</v>
      </c>
      <c r="O52" s="102">
        <v>29.494353273199994</v>
      </c>
      <c r="P52" s="102">
        <v>0</v>
      </c>
      <c r="Q52" s="102">
        <v>47.295920806199987</v>
      </c>
      <c r="R52" s="102">
        <v>157.09823999999995</v>
      </c>
      <c r="S52" s="102">
        <v>2116.9461006541565</v>
      </c>
      <c r="T52" s="102"/>
    </row>
    <row r="53" spans="1:20" ht="15" x14ac:dyDescent="0.25">
      <c r="A53" s="102" t="s">
        <v>178</v>
      </c>
      <c r="B53" s="102">
        <v>5572.2826410000107</v>
      </c>
      <c r="C53" s="102">
        <v>2270.218475999995</v>
      </c>
      <c r="D53" s="102">
        <v>77.700377000000017</v>
      </c>
      <c r="E53" s="102">
        <v>107.02973399999999</v>
      </c>
      <c r="F53" s="102">
        <v>677.6723899999995</v>
      </c>
      <c r="G53" s="102">
        <v>63.634193999999994</v>
      </c>
      <c r="H53" s="102">
        <v>3.3012899999999998</v>
      </c>
      <c r="I53" s="102">
        <v>51.389430999999995</v>
      </c>
      <c r="J53" s="102">
        <v>67.67860499999999</v>
      </c>
      <c r="K53" s="102">
        <v>196.2739636994776</v>
      </c>
      <c r="L53" s="102">
        <v>22.579729556200014</v>
      </c>
      <c r="M53" s="102">
        <v>31.102840700400051</v>
      </c>
      <c r="N53" s="102">
        <v>499.71562038599541</v>
      </c>
      <c r="O53" s="102">
        <v>112.73433809040013</v>
      </c>
      <c r="P53" s="102">
        <v>7.8052399470000005</v>
      </c>
      <c r="Q53" s="102">
        <v>164.55923594820013</v>
      </c>
      <c r="R53" s="102">
        <v>319.47685490249978</v>
      </c>
      <c r="S53" s="102">
        <v>6926.5304642301835</v>
      </c>
      <c r="T53" s="102"/>
    </row>
    <row r="54" spans="1:20" ht="15" x14ac:dyDescent="0.25">
      <c r="A54" s="102" t="s">
        <v>180</v>
      </c>
      <c r="B54" s="102">
        <v>1795.8127519999998</v>
      </c>
      <c r="C54" s="102">
        <v>1311.2457940000002</v>
      </c>
      <c r="D54" s="102">
        <v>15.656248999999999</v>
      </c>
      <c r="E54" s="102">
        <v>52.109727999999997</v>
      </c>
      <c r="F54" s="102">
        <v>171.02680900000004</v>
      </c>
      <c r="G54" s="102">
        <v>16.728095999999997</v>
      </c>
      <c r="H54" s="102">
        <v>0.77917499999999995</v>
      </c>
      <c r="I54" s="102">
        <v>12.812244999999999</v>
      </c>
      <c r="J54" s="102">
        <v>16.419403000000003</v>
      </c>
      <c r="K54" s="102">
        <v>199.37342473467965</v>
      </c>
      <c r="L54" s="102">
        <v>4.5497059594000007</v>
      </c>
      <c r="M54" s="102">
        <v>15.143086956799994</v>
      </c>
      <c r="N54" s="102">
        <v>126.11516895659962</v>
      </c>
      <c r="O54" s="102">
        <v>29.635494873599995</v>
      </c>
      <c r="P54" s="102">
        <v>1.8422034525000002</v>
      </c>
      <c r="Q54" s="102">
        <v>41.027370939000001</v>
      </c>
      <c r="R54" s="102">
        <v>77.50779186150001</v>
      </c>
      <c r="S54" s="102">
        <v>2291.0069997340793</v>
      </c>
      <c r="T54" s="102"/>
    </row>
    <row r="55" spans="1:20" ht="15" x14ac:dyDescent="0.25">
      <c r="A55" s="102" t="s">
        <v>182</v>
      </c>
      <c r="B55" s="102">
        <v>2861.3187940000003</v>
      </c>
      <c r="C55" s="102">
        <v>1318.9364079999993</v>
      </c>
      <c r="D55" s="102">
        <v>6.7618489999999998</v>
      </c>
      <c r="E55" s="102">
        <v>52.406582999999998</v>
      </c>
      <c r="F55" s="102">
        <v>345.23809800000015</v>
      </c>
      <c r="G55" s="102">
        <v>13.62842</v>
      </c>
      <c r="H55" s="102">
        <v>2.273012</v>
      </c>
      <c r="I55" s="102">
        <v>27.441913000000003</v>
      </c>
      <c r="J55" s="102">
        <v>38.348513000000004</v>
      </c>
      <c r="K55" s="102">
        <v>127.66093751129367</v>
      </c>
      <c r="L55" s="102">
        <v>1.9649933194</v>
      </c>
      <c r="M55" s="102">
        <v>15.229353019799992</v>
      </c>
      <c r="N55" s="102">
        <v>254.57857346520063</v>
      </c>
      <c r="O55" s="102">
        <v>24.144108872</v>
      </c>
      <c r="P55" s="102">
        <v>5.3740822715999998</v>
      </c>
      <c r="Q55" s="102">
        <v>87.874493808600008</v>
      </c>
      <c r="R55" s="102">
        <v>181.02415561649988</v>
      </c>
      <c r="S55" s="102">
        <v>3559.1694918843946</v>
      </c>
      <c r="T55" s="102"/>
    </row>
    <row r="56" spans="1:20" ht="15" x14ac:dyDescent="0.25">
      <c r="A56" s="102" t="s">
        <v>184</v>
      </c>
      <c r="B56" s="102">
        <v>3916.2482030000028</v>
      </c>
      <c r="C56" s="102">
        <v>2820.8494780000037</v>
      </c>
      <c r="D56" s="102">
        <v>100.24795699999999</v>
      </c>
      <c r="E56" s="102">
        <v>104.67261099999999</v>
      </c>
      <c r="F56" s="102">
        <v>307.52307499999995</v>
      </c>
      <c r="G56" s="102">
        <v>39.976396000000001</v>
      </c>
      <c r="H56" s="102">
        <v>2</v>
      </c>
      <c r="I56" s="102">
        <v>25.986923000000001</v>
      </c>
      <c r="J56" s="102">
        <v>40.333555000000004</v>
      </c>
      <c r="K56" s="102">
        <v>424.29003053569329</v>
      </c>
      <c r="L56" s="102">
        <v>29.132056304200042</v>
      </c>
      <c r="M56" s="102">
        <v>30.417860756600053</v>
      </c>
      <c r="N56" s="102">
        <v>226.76751550500038</v>
      </c>
      <c r="O56" s="102">
        <v>70.822183153600008</v>
      </c>
      <c r="P56" s="102">
        <v>4.7286000000000001</v>
      </c>
      <c r="Q56" s="102">
        <v>83.215324830600011</v>
      </c>
      <c r="R56" s="102">
        <v>190.39454637749986</v>
      </c>
      <c r="S56" s="102">
        <v>4976.0163204631963</v>
      </c>
      <c r="T56" s="102"/>
    </row>
    <row r="57" spans="1:20" ht="15" x14ac:dyDescent="0.25">
      <c r="A57" s="102" t="s">
        <v>186</v>
      </c>
      <c r="B57" s="102">
        <v>1728.6974940000009</v>
      </c>
      <c r="C57" s="102">
        <v>956.53104600000063</v>
      </c>
      <c r="D57" s="102">
        <v>3.0059580000000001</v>
      </c>
      <c r="E57" s="102">
        <v>45.163573999999997</v>
      </c>
      <c r="F57" s="102">
        <v>166.32261500000001</v>
      </c>
      <c r="G57" s="102">
        <v>15.095576999999997</v>
      </c>
      <c r="H57" s="102">
        <v>1.5683829999999999</v>
      </c>
      <c r="I57" s="102">
        <v>26.024795999999998</v>
      </c>
      <c r="J57" s="102">
        <v>16.871737</v>
      </c>
      <c r="K57" s="102">
        <v>112.19763959377497</v>
      </c>
      <c r="L57" s="102">
        <v>0.87353139480000008</v>
      </c>
      <c r="M57" s="102">
        <v>13.124534604399999</v>
      </c>
      <c r="N57" s="102">
        <v>122.64629630099967</v>
      </c>
      <c r="O57" s="102">
        <v>26.743324213199998</v>
      </c>
      <c r="P57" s="102">
        <v>3.7081279269000005</v>
      </c>
      <c r="Q57" s="102">
        <v>83.336601751200021</v>
      </c>
      <c r="R57" s="102">
        <v>79.643034508500023</v>
      </c>
      <c r="S57" s="102">
        <v>2170.9705842937756</v>
      </c>
      <c r="T57" s="102"/>
    </row>
    <row r="58" spans="1:20" ht="15" x14ac:dyDescent="0.25">
      <c r="A58" s="102" t="s">
        <v>187</v>
      </c>
      <c r="B58" s="102">
        <v>2095.7852369999964</v>
      </c>
      <c r="C58" s="102">
        <v>1031.1341630000006</v>
      </c>
      <c r="D58" s="102">
        <v>6</v>
      </c>
      <c r="E58" s="102">
        <v>103.652974</v>
      </c>
      <c r="F58" s="102">
        <v>261.16229399999997</v>
      </c>
      <c r="G58" s="102">
        <v>26.427191999999998</v>
      </c>
      <c r="H58" s="102">
        <v>1</v>
      </c>
      <c r="I58" s="102">
        <v>40.040440999999994</v>
      </c>
      <c r="J58" s="102">
        <v>35.087872999999995</v>
      </c>
      <c r="K58" s="102">
        <v>109.43702623054703</v>
      </c>
      <c r="L58" s="102">
        <v>1.7436</v>
      </c>
      <c r="M58" s="102">
        <v>30.121554244400045</v>
      </c>
      <c r="N58" s="102">
        <v>192.58107559560008</v>
      </c>
      <c r="O58" s="102">
        <v>46.818413347199993</v>
      </c>
      <c r="P58" s="102">
        <v>2.3643000000000001</v>
      </c>
      <c r="Q58" s="102">
        <v>128.21750017020005</v>
      </c>
      <c r="R58" s="102">
        <v>165.63230449649993</v>
      </c>
      <c r="S58" s="102">
        <v>2772.7010110844435</v>
      </c>
      <c r="T58" s="102"/>
    </row>
    <row r="59" spans="1:20" ht="15" x14ac:dyDescent="0.25">
      <c r="A59" s="102" t="s">
        <v>189</v>
      </c>
      <c r="B59" s="102">
        <v>3528.3505689999984</v>
      </c>
      <c r="C59" s="102">
        <v>2559.961303000001</v>
      </c>
      <c r="D59" s="102">
        <v>19.791954</v>
      </c>
      <c r="E59" s="102">
        <v>26.435786</v>
      </c>
      <c r="F59" s="102">
        <v>481.13003700000007</v>
      </c>
      <c r="G59" s="102">
        <v>57.708749000000005</v>
      </c>
      <c r="H59" s="102">
        <v>4.2192020000000001</v>
      </c>
      <c r="I59" s="102">
        <v>31.276327999999999</v>
      </c>
      <c r="J59" s="102">
        <v>44.318962999999997</v>
      </c>
      <c r="K59" s="102">
        <v>391.99427202285187</v>
      </c>
      <c r="L59" s="102">
        <v>5.7515418324000027</v>
      </c>
      <c r="M59" s="102">
        <v>7.682239411600003</v>
      </c>
      <c r="N59" s="102">
        <v>354.78528928379848</v>
      </c>
      <c r="O59" s="102">
        <v>102.23681972840009</v>
      </c>
      <c r="P59" s="102">
        <v>9.9754592885999998</v>
      </c>
      <c r="Q59" s="102">
        <v>100.15305752160006</v>
      </c>
      <c r="R59" s="102">
        <v>209.20766484149982</v>
      </c>
      <c r="S59" s="102">
        <v>4710.1369129307486</v>
      </c>
      <c r="T59" s="102"/>
    </row>
    <row r="60" spans="1:20" ht="15" x14ac:dyDescent="0.25">
      <c r="A60" s="102" t="s">
        <v>190</v>
      </c>
      <c r="B60" s="102">
        <v>2423.0899580000014</v>
      </c>
      <c r="C60" s="102">
        <v>1147.7852259999997</v>
      </c>
      <c r="D60" s="102">
        <v>37.884002000000002</v>
      </c>
      <c r="E60" s="102">
        <v>52.546146</v>
      </c>
      <c r="F60" s="102">
        <v>233.67914700000003</v>
      </c>
      <c r="G60" s="102">
        <v>29.849059999999998</v>
      </c>
      <c r="H60" s="102">
        <v>2.6763010000000005</v>
      </c>
      <c r="I60" s="102">
        <v>5.1179779999999999</v>
      </c>
      <c r="J60" s="102">
        <v>20.907515000000004</v>
      </c>
      <c r="K60" s="102">
        <v>113.3622519432875</v>
      </c>
      <c r="L60" s="102">
        <v>11.009090981200004</v>
      </c>
      <c r="M60" s="102">
        <v>15.269910027600002</v>
      </c>
      <c r="N60" s="102">
        <v>172.31500299780006</v>
      </c>
      <c r="O60" s="102">
        <v>52.880594695999982</v>
      </c>
      <c r="P60" s="102">
        <v>6.3275784543000002</v>
      </c>
      <c r="Q60" s="102">
        <v>16.388789151599997</v>
      </c>
      <c r="R60" s="102">
        <v>98.693924557500011</v>
      </c>
      <c r="S60" s="102">
        <v>2909.337100809289</v>
      </c>
      <c r="T60" s="102"/>
    </row>
    <row r="61" spans="1:20" ht="15" x14ac:dyDescent="0.25">
      <c r="A61" s="102" t="s">
        <v>191</v>
      </c>
      <c r="B61" s="102">
        <v>1665.5363939999986</v>
      </c>
      <c r="C61" s="102">
        <v>935.10928900000056</v>
      </c>
      <c r="D61" s="102">
        <v>0</v>
      </c>
      <c r="E61" s="102">
        <v>43.364370999999998</v>
      </c>
      <c r="F61" s="102">
        <v>127.48743899999998</v>
      </c>
      <c r="G61" s="102">
        <v>20.789073999999999</v>
      </c>
      <c r="H61" s="102">
        <v>0</v>
      </c>
      <c r="I61" s="102">
        <v>8.5453679999999999</v>
      </c>
      <c r="J61" s="102">
        <v>15.530640999999999</v>
      </c>
      <c r="K61" s="102">
        <v>110.19580671520946</v>
      </c>
      <c r="L61" s="102">
        <v>0</v>
      </c>
      <c r="M61" s="102">
        <v>12.601686212599999</v>
      </c>
      <c r="N61" s="102">
        <v>94.009237518599875</v>
      </c>
      <c r="O61" s="102">
        <v>36.829923498399999</v>
      </c>
      <c r="P61" s="102">
        <v>0</v>
      </c>
      <c r="Q61" s="102">
        <v>27.363977409600004</v>
      </c>
      <c r="R61" s="102">
        <v>73.312390840500001</v>
      </c>
      <c r="S61" s="102">
        <v>2019.8494161949079</v>
      </c>
      <c r="T61" s="102"/>
    </row>
    <row r="62" spans="1:20" ht="15" x14ac:dyDescent="0.25">
      <c r="A62" s="102" t="s">
        <v>193</v>
      </c>
      <c r="B62" s="102">
        <v>1047.1286690000002</v>
      </c>
      <c r="C62" s="102">
        <v>91.405572000000006</v>
      </c>
      <c r="D62" s="102">
        <v>7.0862360000000004</v>
      </c>
      <c r="E62" s="102">
        <v>24</v>
      </c>
      <c r="F62" s="102">
        <v>56.751758000000002</v>
      </c>
      <c r="G62" s="102">
        <v>8.7237369999999999</v>
      </c>
      <c r="H62" s="102">
        <v>1</v>
      </c>
      <c r="I62" s="102">
        <v>4.5702239999999996</v>
      </c>
      <c r="J62" s="102">
        <v>11.460674000000001</v>
      </c>
      <c r="K62" s="102">
        <v>1.7075362160699639</v>
      </c>
      <c r="L62" s="102">
        <v>2.0592601816</v>
      </c>
      <c r="M62" s="102">
        <v>6.9744000000000046</v>
      </c>
      <c r="N62" s="102">
        <v>41.848746349200034</v>
      </c>
      <c r="O62" s="102">
        <v>15.454972469199998</v>
      </c>
      <c r="P62" s="102">
        <v>2.3643000000000001</v>
      </c>
      <c r="Q62" s="102">
        <v>14.634771292800002</v>
      </c>
      <c r="R62" s="102">
        <v>54.10011161700001</v>
      </c>
      <c r="S62" s="102">
        <v>1186.2727671258701</v>
      </c>
      <c r="T62" s="102"/>
    </row>
    <row r="63" spans="1:20" ht="15" x14ac:dyDescent="0.25">
      <c r="A63" s="102" t="s">
        <v>194</v>
      </c>
      <c r="B63" s="102">
        <v>3519.9562069999861</v>
      </c>
      <c r="C63" s="102">
        <v>2520.9824320000057</v>
      </c>
      <c r="D63" s="102">
        <v>475.64050400000036</v>
      </c>
      <c r="E63" s="102">
        <v>92.521693000000027</v>
      </c>
      <c r="F63" s="102">
        <v>353.11693000000008</v>
      </c>
      <c r="G63" s="102">
        <v>50.202507000000004</v>
      </c>
      <c r="H63" s="102">
        <v>1</v>
      </c>
      <c r="I63" s="102">
        <v>47.729337999999998</v>
      </c>
      <c r="J63" s="102">
        <v>30.924430000000005</v>
      </c>
      <c r="K63" s="102">
        <v>377.99941212086355</v>
      </c>
      <c r="L63" s="102">
        <v>138.22113046239969</v>
      </c>
      <c r="M63" s="102">
        <v>26.886803985800039</v>
      </c>
      <c r="N63" s="102">
        <v>260.38842418200051</v>
      </c>
      <c r="O63" s="102">
        <v>88.938761401200026</v>
      </c>
      <c r="P63" s="102">
        <v>2.3643000000000001</v>
      </c>
      <c r="Q63" s="102">
        <v>152.83888614360006</v>
      </c>
      <c r="R63" s="102">
        <v>145.97877181500002</v>
      </c>
      <c r="S63" s="102">
        <v>4713.5726971108497</v>
      </c>
      <c r="T63" s="102"/>
    </row>
    <row r="64" spans="1:20" ht="15" x14ac:dyDescent="0.25">
      <c r="A64" s="102" t="s">
        <v>195</v>
      </c>
      <c r="B64" s="102">
        <v>2578.2401240000031</v>
      </c>
      <c r="C64" s="102">
        <v>1223.2339320000003</v>
      </c>
      <c r="D64" s="102">
        <v>21.238692</v>
      </c>
      <c r="E64" s="102">
        <v>57.310540000000003</v>
      </c>
      <c r="F64" s="102">
        <v>249.05710499999995</v>
      </c>
      <c r="G64" s="102">
        <v>17.629164000000003</v>
      </c>
      <c r="H64" s="102">
        <v>3.6680440000000001</v>
      </c>
      <c r="I64" s="102">
        <v>21.244598000000003</v>
      </c>
      <c r="J64" s="102">
        <v>25.685589</v>
      </c>
      <c r="K64" s="102">
        <v>122.35811278985751</v>
      </c>
      <c r="L64" s="102">
        <v>6.1719638952000029</v>
      </c>
      <c r="M64" s="102">
        <v>16.654442923999994</v>
      </c>
      <c r="N64" s="102">
        <v>183.65470922700007</v>
      </c>
      <c r="O64" s="102">
        <v>31.231826942399998</v>
      </c>
      <c r="P64" s="102">
        <v>8.6723564292000006</v>
      </c>
      <c r="Q64" s="102">
        <v>68.02945171559999</v>
      </c>
      <c r="R64" s="102">
        <v>121.24882287450002</v>
      </c>
      <c r="S64" s="102">
        <v>3136.2618107977605</v>
      </c>
      <c r="T64" s="102"/>
    </row>
    <row r="65" spans="1:20" ht="15" x14ac:dyDescent="0.25">
      <c r="A65" s="102" t="s">
        <v>197</v>
      </c>
      <c r="B65" s="102">
        <v>9986.6229420000018</v>
      </c>
      <c r="C65" s="102">
        <v>6907.6367800000025</v>
      </c>
      <c r="D65" s="102">
        <v>528.11460699999998</v>
      </c>
      <c r="E65" s="102">
        <v>369.90638799999999</v>
      </c>
      <c r="F65" s="102">
        <v>856.54764900000009</v>
      </c>
      <c r="G65" s="102">
        <v>84.68378100000001</v>
      </c>
      <c r="H65" s="102">
        <v>8.0056820000000002</v>
      </c>
      <c r="I65" s="102">
        <v>70.286659</v>
      </c>
      <c r="J65" s="102">
        <v>120.42267399999999</v>
      </c>
      <c r="K65" s="102">
        <v>994.27206083860358</v>
      </c>
      <c r="L65" s="102">
        <v>153.47010479420027</v>
      </c>
      <c r="M65" s="102">
        <v>107.49479635279951</v>
      </c>
      <c r="N65" s="102">
        <v>631.61823637259249</v>
      </c>
      <c r="O65" s="102">
        <v>150.02578641960022</v>
      </c>
      <c r="P65" s="102">
        <v>18.9278339526</v>
      </c>
      <c r="Q65" s="102">
        <v>225.07193944980025</v>
      </c>
      <c r="R65" s="102">
        <v>568.45523261700055</v>
      </c>
      <c r="S65" s="102">
        <v>12835.958932797199</v>
      </c>
      <c r="T65" s="102"/>
    </row>
    <row r="66" spans="1:20" ht="15" x14ac:dyDescent="0.25">
      <c r="A66" s="102" t="s">
        <v>199</v>
      </c>
      <c r="B66" s="102">
        <v>1636.8417260000047</v>
      </c>
      <c r="C66" s="102">
        <v>469.13601999999986</v>
      </c>
      <c r="D66" s="102">
        <v>5.7233309999999999</v>
      </c>
      <c r="E66" s="102">
        <v>32.643673</v>
      </c>
      <c r="F66" s="102">
        <v>100.967073</v>
      </c>
      <c r="G66" s="102">
        <v>17.265386000000003</v>
      </c>
      <c r="H66" s="102">
        <v>1</v>
      </c>
      <c r="I66" s="102">
        <v>19.892386000000002</v>
      </c>
      <c r="J66" s="102">
        <v>16.473061000000001</v>
      </c>
      <c r="K66" s="102">
        <v>28.710583703515308</v>
      </c>
      <c r="L66" s="102">
        <v>1.6631999886</v>
      </c>
      <c r="M66" s="102">
        <v>9.4862513738000018</v>
      </c>
      <c r="N66" s="102">
        <v>74.453119630199993</v>
      </c>
      <c r="O66" s="102">
        <v>30.587357837599992</v>
      </c>
      <c r="P66" s="102">
        <v>2.3643000000000001</v>
      </c>
      <c r="Q66" s="102">
        <v>63.699398449199975</v>
      </c>
      <c r="R66" s="102">
        <v>77.761084450500022</v>
      </c>
      <c r="S66" s="102">
        <v>1925.56702143342</v>
      </c>
      <c r="T66" s="102"/>
    </row>
    <row r="67" spans="1:20" ht="15" x14ac:dyDescent="0.25">
      <c r="A67" s="102" t="s">
        <v>201</v>
      </c>
      <c r="B67" s="102">
        <v>2512.1842240000014</v>
      </c>
      <c r="C67" s="102">
        <v>1533.4616130000006</v>
      </c>
      <c r="D67" s="102">
        <v>3</v>
      </c>
      <c r="E67" s="102">
        <v>69.743727000000007</v>
      </c>
      <c r="F67" s="102">
        <v>190.65627000000003</v>
      </c>
      <c r="G67" s="102">
        <v>41.417379000000004</v>
      </c>
      <c r="H67" s="102">
        <v>1</v>
      </c>
      <c r="I67" s="102">
        <v>12.142231000000001</v>
      </c>
      <c r="J67" s="102">
        <v>32.476069000000003</v>
      </c>
      <c r="K67" s="102">
        <v>196.43041615331467</v>
      </c>
      <c r="L67" s="102">
        <v>0.87180000000000013</v>
      </c>
      <c r="M67" s="102">
        <v>20.267527066200014</v>
      </c>
      <c r="N67" s="102">
        <v>140.58993349799971</v>
      </c>
      <c r="O67" s="102">
        <v>73.375028636400003</v>
      </c>
      <c r="P67" s="102">
        <v>2.3643000000000001</v>
      </c>
      <c r="Q67" s="102">
        <v>38.8818521082</v>
      </c>
      <c r="R67" s="102">
        <v>153.3032837145</v>
      </c>
      <c r="S67" s="102">
        <v>3138.268365176616</v>
      </c>
      <c r="T67" s="102"/>
    </row>
    <row r="68" spans="1:20" ht="15" x14ac:dyDescent="0.25">
      <c r="A68" s="102" t="s">
        <v>203</v>
      </c>
      <c r="B68" s="102">
        <v>1368.1690630000001</v>
      </c>
      <c r="C68" s="102">
        <v>396.4974210000002</v>
      </c>
      <c r="D68" s="102">
        <v>5</v>
      </c>
      <c r="E68" s="102">
        <v>28</v>
      </c>
      <c r="F68" s="102">
        <v>88.230345</v>
      </c>
      <c r="G68" s="102">
        <v>10.836609000000001</v>
      </c>
      <c r="H68" s="102">
        <v>1</v>
      </c>
      <c r="I68" s="102">
        <v>2.5</v>
      </c>
      <c r="J68" s="102">
        <v>7.8819020000000002</v>
      </c>
      <c r="K68" s="102">
        <v>23.762690868219188</v>
      </c>
      <c r="L68" s="102">
        <v>1.4530000000000001</v>
      </c>
      <c r="M68" s="102">
        <v>8.1368000000000062</v>
      </c>
      <c r="N68" s="102">
        <v>65.061056403000052</v>
      </c>
      <c r="O68" s="102">
        <v>19.198136504399997</v>
      </c>
      <c r="P68" s="102">
        <v>2.3643000000000001</v>
      </c>
      <c r="Q68" s="102">
        <v>8.0054999999999996</v>
      </c>
      <c r="R68" s="102">
        <v>37.206518391000003</v>
      </c>
      <c r="S68" s="102">
        <v>1533.3570651666193</v>
      </c>
      <c r="T68" s="102"/>
    </row>
    <row r="69" spans="1:20" ht="15" x14ac:dyDescent="0.25">
      <c r="A69" s="102" t="s">
        <v>205</v>
      </c>
      <c r="B69" s="102">
        <v>1401.9629370000014</v>
      </c>
      <c r="C69" s="102">
        <v>1322.9060699999993</v>
      </c>
      <c r="D69" s="102">
        <v>1</v>
      </c>
      <c r="E69" s="102">
        <v>28.245068</v>
      </c>
      <c r="F69" s="102">
        <v>109.250224</v>
      </c>
      <c r="G69" s="102">
        <v>17.082380000000001</v>
      </c>
      <c r="H69" s="102">
        <v>2</v>
      </c>
      <c r="I69" s="102">
        <v>19.767564</v>
      </c>
      <c r="J69" s="102">
        <v>10.254543999999999</v>
      </c>
      <c r="K69" s="102">
        <v>261.74843455726364</v>
      </c>
      <c r="L69" s="102">
        <v>0.29060000000000002</v>
      </c>
      <c r="M69" s="102">
        <v>8.208016760800005</v>
      </c>
      <c r="N69" s="102">
        <v>80.561115177599916</v>
      </c>
      <c r="O69" s="102">
        <v>30.263144407999995</v>
      </c>
      <c r="P69" s="102">
        <v>4.7286000000000001</v>
      </c>
      <c r="Q69" s="102">
        <v>63.299693440799985</v>
      </c>
      <c r="R69" s="102">
        <v>48.406574952000007</v>
      </c>
      <c r="S69" s="102">
        <v>1899.469116296465</v>
      </c>
      <c r="T69" s="102"/>
    </row>
    <row r="70" spans="1:20" ht="15" x14ac:dyDescent="0.25">
      <c r="A70" s="102" t="s">
        <v>207</v>
      </c>
      <c r="B70" s="102">
        <v>2364.896329000002</v>
      </c>
      <c r="C70" s="102">
        <v>1286.7791389999986</v>
      </c>
      <c r="D70" s="102">
        <v>0</v>
      </c>
      <c r="E70" s="102">
        <v>46.908816000000002</v>
      </c>
      <c r="F70" s="102">
        <v>161.90654500000005</v>
      </c>
      <c r="G70" s="102">
        <v>4.402012</v>
      </c>
      <c r="H70" s="102">
        <v>0</v>
      </c>
      <c r="I70" s="102">
        <v>37.259547999999995</v>
      </c>
      <c r="J70" s="102">
        <v>35.305910000000004</v>
      </c>
      <c r="K70" s="102">
        <v>147.73884642152873</v>
      </c>
      <c r="L70" s="102">
        <v>0</v>
      </c>
      <c r="M70" s="102">
        <v>13.631701929599997</v>
      </c>
      <c r="N70" s="102">
        <v>119.3898862829996</v>
      </c>
      <c r="O70" s="102">
        <v>7.7986044592000008</v>
      </c>
      <c r="P70" s="102">
        <v>0</v>
      </c>
      <c r="Q70" s="102">
        <v>119.31252460560005</v>
      </c>
      <c r="R70" s="102">
        <v>166.66154815499996</v>
      </c>
      <c r="S70" s="102">
        <v>2939.4294408539304</v>
      </c>
      <c r="T70" s="102"/>
    </row>
    <row r="71" spans="1:20" ht="15" x14ac:dyDescent="0.25">
      <c r="A71" s="102" t="s">
        <v>209</v>
      </c>
      <c r="B71" s="102">
        <v>3238.5666829999968</v>
      </c>
      <c r="C71" s="102">
        <v>1349.0866250000001</v>
      </c>
      <c r="D71" s="102">
        <v>71.84386099999999</v>
      </c>
      <c r="E71" s="102">
        <v>45.322228999999993</v>
      </c>
      <c r="F71" s="102">
        <v>306.77487500000001</v>
      </c>
      <c r="G71" s="102">
        <v>48.856020000000015</v>
      </c>
      <c r="H71" s="102">
        <v>2</v>
      </c>
      <c r="I71" s="102">
        <v>25.047402000000002</v>
      </c>
      <c r="J71" s="102">
        <v>55.273636000000003</v>
      </c>
      <c r="K71" s="102">
        <v>120.55565630157223</v>
      </c>
      <c r="L71" s="102">
        <v>20.877826006600014</v>
      </c>
      <c r="M71" s="102">
        <v>13.170639747400001</v>
      </c>
      <c r="N71" s="102">
        <v>226.21579282500051</v>
      </c>
      <c r="O71" s="102">
        <v>86.553325032000046</v>
      </c>
      <c r="P71" s="102">
        <v>4.7286000000000001</v>
      </c>
      <c r="Q71" s="102">
        <v>80.206790684400019</v>
      </c>
      <c r="R71" s="102">
        <v>260.91919873799975</v>
      </c>
      <c r="S71" s="102">
        <v>4051.7945123349696</v>
      </c>
      <c r="T71" s="102"/>
    </row>
    <row r="72" spans="1:20" ht="15" x14ac:dyDescent="0.25">
      <c r="A72" s="102" t="s">
        <v>211</v>
      </c>
      <c r="B72" s="102">
        <v>1843.8374550000035</v>
      </c>
      <c r="C72" s="102">
        <v>1012.4022659999991</v>
      </c>
      <c r="D72" s="102">
        <v>0.87078699999999998</v>
      </c>
      <c r="E72" s="102">
        <v>63.678125000000001</v>
      </c>
      <c r="F72" s="102">
        <v>149.20256500000011</v>
      </c>
      <c r="G72" s="102">
        <v>17.380587999999999</v>
      </c>
      <c r="H72" s="102">
        <v>0.138686</v>
      </c>
      <c r="I72" s="102">
        <v>24.149457999999999</v>
      </c>
      <c r="J72" s="102">
        <v>16.228985000000002</v>
      </c>
      <c r="K72" s="102">
        <v>117.39675495656088</v>
      </c>
      <c r="L72" s="102">
        <v>0.25305070220000003</v>
      </c>
      <c r="M72" s="102">
        <v>18.504863125000004</v>
      </c>
      <c r="N72" s="102">
        <v>110.02197143099974</v>
      </c>
      <c r="O72" s="102">
        <v>30.791449700799994</v>
      </c>
      <c r="P72" s="102">
        <v>0.32789530980000003</v>
      </c>
      <c r="Q72" s="102">
        <v>77.331394407600001</v>
      </c>
      <c r="R72" s="102">
        <v>76.608923692500014</v>
      </c>
      <c r="S72" s="102">
        <v>2275.073758325464</v>
      </c>
      <c r="T72" s="102"/>
    </row>
    <row r="73" spans="1:20" ht="15" x14ac:dyDescent="0.25">
      <c r="A73" s="102" t="s">
        <v>213</v>
      </c>
      <c r="B73" s="102">
        <v>7455.519684999982</v>
      </c>
      <c r="C73" s="102">
        <v>2906.9712020000043</v>
      </c>
      <c r="D73" s="102">
        <v>119.82498099999999</v>
      </c>
      <c r="E73" s="102">
        <v>176.30183600000001</v>
      </c>
      <c r="F73" s="102">
        <v>603.82692199999997</v>
      </c>
      <c r="G73" s="102">
        <v>78.065879999999979</v>
      </c>
      <c r="H73" s="102">
        <v>6.4825499999999998</v>
      </c>
      <c r="I73" s="102">
        <v>54.782478000000005</v>
      </c>
      <c r="J73" s="102">
        <v>105.007932</v>
      </c>
      <c r="K73" s="102">
        <v>237.65051327977028</v>
      </c>
      <c r="L73" s="102">
        <v>34.82113947860001</v>
      </c>
      <c r="M73" s="102">
        <v>51.233313541599898</v>
      </c>
      <c r="N73" s="102">
        <v>445.26197228279608</v>
      </c>
      <c r="O73" s="102">
        <v>138.30151300800023</v>
      </c>
      <c r="P73" s="102">
        <v>15.326692965000001</v>
      </c>
      <c r="Q73" s="102">
        <v>175.42445105160013</v>
      </c>
      <c r="R73" s="102">
        <v>495.68994300600025</v>
      </c>
      <c r="S73" s="102">
        <v>9049.2292236133489</v>
      </c>
      <c r="T73" s="102"/>
    </row>
    <row r="74" spans="1:20" ht="15" x14ac:dyDescent="0.25">
      <c r="A74" s="102" t="s">
        <v>214</v>
      </c>
      <c r="B74" s="102">
        <v>5245.9686209999891</v>
      </c>
      <c r="C74" s="102">
        <v>2264.928163999999</v>
      </c>
      <c r="D74" s="102">
        <v>361.39919800000001</v>
      </c>
      <c r="E74" s="102">
        <v>72.768110000000021</v>
      </c>
      <c r="F74" s="102">
        <v>380.06464399999987</v>
      </c>
      <c r="G74" s="102">
        <v>54.218634999999999</v>
      </c>
      <c r="H74" s="102">
        <v>10</v>
      </c>
      <c r="I74" s="102">
        <v>38.924109000000001</v>
      </c>
      <c r="J74" s="102">
        <v>92.649905000000018</v>
      </c>
      <c r="K74" s="102">
        <v>207.49191536136044</v>
      </c>
      <c r="L74" s="102">
        <v>105.0226069387996</v>
      </c>
      <c r="M74" s="102">
        <v>21.146412766000015</v>
      </c>
      <c r="N74" s="102">
        <v>280.25966848560012</v>
      </c>
      <c r="O74" s="102">
        <v>96.05373376600005</v>
      </c>
      <c r="P74" s="102">
        <v>23.643000000000001</v>
      </c>
      <c r="Q74" s="102">
        <v>124.64278183980008</v>
      </c>
      <c r="R74" s="102">
        <v>437.35387655250031</v>
      </c>
      <c r="S74" s="102">
        <v>6541.5826167100495</v>
      </c>
      <c r="T74" s="102"/>
    </row>
    <row r="75" spans="1:20" ht="15" x14ac:dyDescent="0.25">
      <c r="A75" s="102" t="s">
        <v>215</v>
      </c>
      <c r="B75" s="102">
        <v>6315.2094110000044</v>
      </c>
      <c r="C75" s="102">
        <v>3484.0200129999967</v>
      </c>
      <c r="D75" s="102">
        <v>13.287742000000001</v>
      </c>
      <c r="E75" s="102">
        <v>191.61322199999989</v>
      </c>
      <c r="F75" s="102">
        <v>501.23533399999991</v>
      </c>
      <c r="G75" s="102">
        <v>62.857338999999996</v>
      </c>
      <c r="H75" s="102">
        <v>12.292609000000001</v>
      </c>
      <c r="I75" s="102">
        <v>70.472212999999982</v>
      </c>
      <c r="J75" s="102">
        <v>67.627671000000007</v>
      </c>
      <c r="K75" s="102">
        <v>405.29100861581145</v>
      </c>
      <c r="L75" s="102">
        <v>3.8614178251999998</v>
      </c>
      <c r="M75" s="102">
        <v>55.682802313199922</v>
      </c>
      <c r="N75" s="102">
        <v>369.61093529159825</v>
      </c>
      <c r="O75" s="102">
        <v>111.35806177240015</v>
      </c>
      <c r="P75" s="102">
        <v>29.063415458700003</v>
      </c>
      <c r="Q75" s="102">
        <v>225.66612046860016</v>
      </c>
      <c r="R75" s="102">
        <v>319.23642095549985</v>
      </c>
      <c r="S75" s="102">
        <v>7834.979593701014</v>
      </c>
      <c r="T75" s="102"/>
    </row>
    <row r="76" spans="1:20" ht="15" x14ac:dyDescent="0.25">
      <c r="A76" s="102" t="s">
        <v>217</v>
      </c>
      <c r="B76" s="102">
        <v>5302.2583240000058</v>
      </c>
      <c r="C76" s="102">
        <v>1152.4271920000012</v>
      </c>
      <c r="D76" s="102">
        <v>125.27179800000002</v>
      </c>
      <c r="E76" s="102">
        <v>121.21623000000001</v>
      </c>
      <c r="F76" s="102">
        <v>441.44596499999972</v>
      </c>
      <c r="G76" s="102">
        <v>27.985158000000002</v>
      </c>
      <c r="H76" s="102">
        <v>8.7635590000000008</v>
      </c>
      <c r="I76" s="102">
        <v>27.978108000000002</v>
      </c>
      <c r="J76" s="102">
        <v>51.701781000000004</v>
      </c>
      <c r="K76" s="102">
        <v>52.116272219035004</v>
      </c>
      <c r="L76" s="102">
        <v>36.403984498800035</v>
      </c>
      <c r="M76" s="102">
        <v>35.225436437999996</v>
      </c>
      <c r="N76" s="102">
        <v>325.52225459099873</v>
      </c>
      <c r="O76" s="102">
        <v>49.578505912799983</v>
      </c>
      <c r="P76" s="102">
        <v>20.719682543699999</v>
      </c>
      <c r="Q76" s="102">
        <v>89.591497437600026</v>
      </c>
      <c r="R76" s="102">
        <v>244.05825721049976</v>
      </c>
      <c r="S76" s="102">
        <v>6155.4742148514397</v>
      </c>
      <c r="T76" s="102"/>
    </row>
    <row r="77" spans="1:20" ht="15" x14ac:dyDescent="0.25">
      <c r="A77" s="102" t="s">
        <v>218</v>
      </c>
      <c r="B77" s="102">
        <v>3702.6095510000023</v>
      </c>
      <c r="C77" s="102">
        <v>3621.684266999996</v>
      </c>
      <c r="D77" s="102">
        <v>24.181733000000008</v>
      </c>
      <c r="E77" s="102">
        <v>235.51024800000016</v>
      </c>
      <c r="F77" s="102">
        <v>398.17116500000009</v>
      </c>
      <c r="G77" s="102">
        <v>38.737445000000001</v>
      </c>
      <c r="H77" s="102">
        <v>2.3598870000000001</v>
      </c>
      <c r="I77" s="102">
        <v>10.777061</v>
      </c>
      <c r="J77" s="102">
        <v>27.784026999999998</v>
      </c>
      <c r="K77" s="102">
        <v>732.87875012021061</v>
      </c>
      <c r="L77" s="102">
        <v>7.0272116098000037</v>
      </c>
      <c r="M77" s="102">
        <v>68.439278068799837</v>
      </c>
      <c r="N77" s="102">
        <v>293.61141707099995</v>
      </c>
      <c r="O77" s="102">
        <v>68.627257561999983</v>
      </c>
      <c r="P77" s="102">
        <v>5.5794808341</v>
      </c>
      <c r="Q77" s="102">
        <v>34.510304734199998</v>
      </c>
      <c r="R77" s="102">
        <v>131.15449945350002</v>
      </c>
      <c r="S77" s="102">
        <v>5044.4377504536124</v>
      </c>
      <c r="T77" s="102"/>
    </row>
    <row r="78" spans="1:20" ht="15" x14ac:dyDescent="0.25">
      <c r="A78" s="102" t="s">
        <v>219</v>
      </c>
      <c r="B78" s="102">
        <v>511.79765699999945</v>
      </c>
      <c r="C78" s="102">
        <v>444.09151699999978</v>
      </c>
      <c r="D78" s="102">
        <v>57.263750000000002</v>
      </c>
      <c r="E78" s="102">
        <v>7.7310280000000002</v>
      </c>
      <c r="F78" s="102">
        <v>55.536096000000001</v>
      </c>
      <c r="G78" s="102">
        <v>9.856088999999999</v>
      </c>
      <c r="H78" s="102">
        <v>0</v>
      </c>
      <c r="I78" s="102">
        <v>2</v>
      </c>
      <c r="J78" s="102">
        <v>4.7303370000000005</v>
      </c>
      <c r="K78" s="102">
        <v>80.063007265889453</v>
      </c>
      <c r="L78" s="102">
        <v>16.64084575</v>
      </c>
      <c r="M78" s="102">
        <v>2.2466367368000002</v>
      </c>
      <c r="N78" s="102">
        <v>40.952317190400038</v>
      </c>
      <c r="O78" s="102">
        <v>17.461047272399998</v>
      </c>
      <c r="P78" s="102">
        <v>0</v>
      </c>
      <c r="Q78" s="102">
        <v>6.4043999999999999</v>
      </c>
      <c r="R78" s="102">
        <v>22.3295558085</v>
      </c>
      <c r="S78" s="102">
        <v>697.89546702398889</v>
      </c>
      <c r="T78" s="102"/>
    </row>
    <row r="79" spans="1:20" ht="15" x14ac:dyDescent="0.25">
      <c r="A79" s="102" t="s">
        <v>220</v>
      </c>
      <c r="B79" s="102">
        <v>3820.8901280000032</v>
      </c>
      <c r="C79" s="102">
        <v>1926.8273199999971</v>
      </c>
      <c r="D79" s="102">
        <v>0</v>
      </c>
      <c r="E79" s="102">
        <v>63.658981999999995</v>
      </c>
      <c r="F79" s="102">
        <v>428.72131300000001</v>
      </c>
      <c r="G79" s="102">
        <v>51.954844999999999</v>
      </c>
      <c r="H79" s="102">
        <v>3.5987309999999999</v>
      </c>
      <c r="I79" s="102">
        <v>58.294418999999998</v>
      </c>
      <c r="J79" s="102">
        <v>61.424812000000003</v>
      </c>
      <c r="K79" s="102">
        <v>208.85437026458658</v>
      </c>
      <c r="L79" s="102">
        <v>0</v>
      </c>
      <c r="M79" s="102">
        <v>18.499300169200005</v>
      </c>
      <c r="N79" s="102">
        <v>316.13909620619927</v>
      </c>
      <c r="O79" s="102">
        <v>92.043203402000074</v>
      </c>
      <c r="P79" s="102">
        <v>8.5084797033000008</v>
      </c>
      <c r="Q79" s="102">
        <v>186.67038852180016</v>
      </c>
      <c r="R79" s="102">
        <v>289.95582504599986</v>
      </c>
      <c r="S79" s="102">
        <v>4941.5607913130889</v>
      </c>
      <c r="T79" s="102"/>
    </row>
    <row r="80" spans="1:20" ht="15" x14ac:dyDescent="0.25">
      <c r="A80" s="102" t="s">
        <v>222</v>
      </c>
      <c r="B80" s="102">
        <v>2002.3323330000003</v>
      </c>
      <c r="C80" s="102">
        <v>774.34037400000022</v>
      </c>
      <c r="D80" s="102">
        <v>21.709149000000004</v>
      </c>
      <c r="E80" s="102">
        <v>94.055270999999976</v>
      </c>
      <c r="F80" s="102">
        <v>191.46202200000005</v>
      </c>
      <c r="G80" s="102">
        <v>13.369534000000002</v>
      </c>
      <c r="H80" s="102">
        <v>2</v>
      </c>
      <c r="I80" s="102">
        <v>0.33470100000000003</v>
      </c>
      <c r="J80" s="102">
        <v>17.618386999999998</v>
      </c>
      <c r="K80" s="102">
        <v>61.748721598432383</v>
      </c>
      <c r="L80" s="102">
        <v>6.3086786994000024</v>
      </c>
      <c r="M80" s="102">
        <v>27.332461752600032</v>
      </c>
      <c r="N80" s="102">
        <v>141.18409502279965</v>
      </c>
      <c r="O80" s="102">
        <v>23.685466434399995</v>
      </c>
      <c r="P80" s="102">
        <v>4.7286000000000001</v>
      </c>
      <c r="Q80" s="102">
        <v>1.0717795422</v>
      </c>
      <c r="R80" s="102">
        <v>83.167595833500002</v>
      </c>
      <c r="S80" s="102">
        <v>2351.5597318833325</v>
      </c>
      <c r="T80" s="102"/>
    </row>
    <row r="81" spans="1:20" ht="15" x14ac:dyDescent="0.25">
      <c r="A81" s="102" t="s">
        <v>224</v>
      </c>
      <c r="B81" s="102">
        <v>6531.718112999969</v>
      </c>
      <c r="C81" s="102">
        <v>5882.3567589999866</v>
      </c>
      <c r="D81" s="102">
        <v>449.90999400000032</v>
      </c>
      <c r="E81" s="102">
        <v>123.41500500000002</v>
      </c>
      <c r="F81" s="102">
        <v>858.4188690000002</v>
      </c>
      <c r="G81" s="102">
        <v>141.58602599999998</v>
      </c>
      <c r="H81" s="102">
        <v>10.524272</v>
      </c>
      <c r="I81" s="102">
        <v>44.947153</v>
      </c>
      <c r="J81" s="102">
        <v>78.092023999999995</v>
      </c>
      <c r="K81" s="102">
        <v>1081.7073450557768</v>
      </c>
      <c r="L81" s="102">
        <v>130.74384425639965</v>
      </c>
      <c r="M81" s="102">
        <v>35.864400453000016</v>
      </c>
      <c r="N81" s="102">
        <v>632.99807400059194</v>
      </c>
      <c r="O81" s="102">
        <v>250.8338036616004</v>
      </c>
      <c r="P81" s="102">
        <v>24.882536289600001</v>
      </c>
      <c r="Q81" s="102">
        <v>143.92977333660005</v>
      </c>
      <c r="R81" s="102">
        <v>368.63339929200004</v>
      </c>
      <c r="S81" s="102">
        <v>9201.3112893455382</v>
      </c>
      <c r="T81" s="102"/>
    </row>
    <row r="82" spans="1:20" ht="15" x14ac:dyDescent="0.25">
      <c r="A82" s="102" t="s">
        <v>225</v>
      </c>
      <c r="B82" s="102">
        <v>4481.3105330000108</v>
      </c>
      <c r="C82" s="102">
        <v>624.2858449999992</v>
      </c>
      <c r="D82" s="102">
        <v>53.784666999999999</v>
      </c>
      <c r="E82" s="102">
        <v>52.159964000000009</v>
      </c>
      <c r="F82" s="102">
        <v>340.98916900000012</v>
      </c>
      <c r="G82" s="102">
        <v>26.321794000000004</v>
      </c>
      <c r="H82" s="102">
        <v>3.133778</v>
      </c>
      <c r="I82" s="102">
        <v>18.916667</v>
      </c>
      <c r="J82" s="102">
        <v>60.610223000000005</v>
      </c>
      <c r="K82" s="102">
        <v>18.320676556823326</v>
      </c>
      <c r="L82" s="102">
        <v>15.629824230199997</v>
      </c>
      <c r="M82" s="102">
        <v>15.157685538399997</v>
      </c>
      <c r="N82" s="102">
        <v>251.44541322060078</v>
      </c>
      <c r="O82" s="102">
        <v>46.631690250399991</v>
      </c>
      <c r="P82" s="102">
        <v>7.4091913254000001</v>
      </c>
      <c r="Q82" s="102">
        <v>60.574951067399979</v>
      </c>
      <c r="R82" s="102">
        <v>286.11055767149986</v>
      </c>
      <c r="S82" s="102">
        <v>5182.5905228607344</v>
      </c>
      <c r="T82" s="102"/>
    </row>
    <row r="83" spans="1:20" ht="15" x14ac:dyDescent="0.25">
      <c r="A83" s="102" t="s">
        <v>226</v>
      </c>
      <c r="B83" s="102">
        <v>1452.9527379999963</v>
      </c>
      <c r="C83" s="102">
        <v>130.11759499999997</v>
      </c>
      <c r="D83" s="102">
        <v>17.315683</v>
      </c>
      <c r="E83" s="102">
        <v>11</v>
      </c>
      <c r="F83" s="102">
        <v>103.964021</v>
      </c>
      <c r="G83" s="102">
        <v>7.3692039999999999</v>
      </c>
      <c r="H83" s="102">
        <v>0.5</v>
      </c>
      <c r="I83" s="102">
        <v>12</v>
      </c>
      <c r="J83" s="102">
        <v>16.159165999999999</v>
      </c>
      <c r="K83" s="102">
        <v>2.4856953004532092</v>
      </c>
      <c r="L83" s="102">
        <v>5.0319374798000016</v>
      </c>
      <c r="M83" s="102">
        <v>3.1966000000000001</v>
      </c>
      <c r="N83" s="102">
        <v>76.663069085399968</v>
      </c>
      <c r="O83" s="102">
        <v>13.0552818064</v>
      </c>
      <c r="P83" s="102">
        <v>1.18215</v>
      </c>
      <c r="Q83" s="102">
        <v>38.426400000000001</v>
      </c>
      <c r="R83" s="102">
        <v>76.279343103000002</v>
      </c>
      <c r="S83" s="102">
        <v>1669.2732147750496</v>
      </c>
      <c r="T83" s="102"/>
    </row>
    <row r="84" spans="1:20" ht="15" x14ac:dyDescent="0.25">
      <c r="A84" s="102" t="s">
        <v>227</v>
      </c>
      <c r="B84" s="102">
        <v>3438.9122089999955</v>
      </c>
      <c r="C84" s="102">
        <v>2706.8904340000022</v>
      </c>
      <c r="D84" s="102">
        <v>8.5211989999999993</v>
      </c>
      <c r="E84" s="102">
        <v>107.00222600000002</v>
      </c>
      <c r="F84" s="102">
        <v>494.86927600000013</v>
      </c>
      <c r="G84" s="102">
        <v>79.619311999999994</v>
      </c>
      <c r="H84" s="102">
        <v>7.7410300000000003</v>
      </c>
      <c r="I84" s="102">
        <v>67.723874999999992</v>
      </c>
      <c r="J84" s="102">
        <v>35.322052999999997</v>
      </c>
      <c r="K84" s="102">
        <v>459.55525129858472</v>
      </c>
      <c r="L84" s="102">
        <v>2.4762604294000004</v>
      </c>
      <c r="M84" s="102">
        <v>31.094846875600055</v>
      </c>
      <c r="N84" s="102">
        <v>364.91660412239889</v>
      </c>
      <c r="O84" s="102">
        <v>141.05357313920021</v>
      </c>
      <c r="P84" s="102">
        <v>18.302117229</v>
      </c>
      <c r="Q84" s="102">
        <v>216.86539252500017</v>
      </c>
      <c r="R84" s="102">
        <v>166.73775118649993</v>
      </c>
      <c r="S84" s="102">
        <v>4839.9140058056792</v>
      </c>
      <c r="T84" s="102"/>
    </row>
    <row r="85" spans="1:20" ht="15" x14ac:dyDescent="0.25">
      <c r="A85" s="102" t="s">
        <v>229</v>
      </c>
      <c r="B85" s="102">
        <v>3509.9864789999983</v>
      </c>
      <c r="C85" s="102">
        <v>2363.2531229999977</v>
      </c>
      <c r="D85" s="102">
        <v>3.6562700000000001</v>
      </c>
      <c r="E85" s="102">
        <v>18.575780000000002</v>
      </c>
      <c r="F85" s="102">
        <v>369.20526400000023</v>
      </c>
      <c r="G85" s="102">
        <v>65.124931000000004</v>
      </c>
      <c r="H85" s="102">
        <v>1.971705</v>
      </c>
      <c r="I85" s="102">
        <v>39.550920999999995</v>
      </c>
      <c r="J85" s="102">
        <v>28.125192999999999</v>
      </c>
      <c r="K85" s="102">
        <v>336.58244699699281</v>
      </c>
      <c r="L85" s="102">
        <v>1.0625120620000001</v>
      </c>
      <c r="M85" s="102">
        <v>5.3981216680000017</v>
      </c>
      <c r="N85" s="102">
        <v>272.25196167360019</v>
      </c>
      <c r="O85" s="102">
        <v>115.37532775960013</v>
      </c>
      <c r="P85" s="102">
        <v>4.6617021315000002</v>
      </c>
      <c r="Q85" s="102">
        <v>126.64995922620005</v>
      </c>
      <c r="R85" s="102">
        <v>132.76497355650002</v>
      </c>
      <c r="S85" s="102">
        <v>4504.7334840743915</v>
      </c>
      <c r="T85" s="102"/>
    </row>
    <row r="86" spans="1:20" ht="15" x14ac:dyDescent="0.25">
      <c r="A86" s="102" t="s">
        <v>230</v>
      </c>
      <c r="B86" s="102">
        <v>1720.6393660000017</v>
      </c>
      <c r="C86" s="102">
        <v>173.83009700000011</v>
      </c>
      <c r="D86" s="102">
        <v>5</v>
      </c>
      <c r="E86" s="102">
        <v>20.199453999999999</v>
      </c>
      <c r="F86" s="102">
        <v>100.839009</v>
      </c>
      <c r="G86" s="102">
        <v>5.8080789999999993</v>
      </c>
      <c r="H86" s="102">
        <v>0.841808</v>
      </c>
      <c r="I86" s="102">
        <v>3</v>
      </c>
      <c r="J86" s="102">
        <v>19.932102999999998</v>
      </c>
      <c r="K86" s="102">
        <v>3.7759547665651949</v>
      </c>
      <c r="L86" s="102">
        <v>1.4530000000000001</v>
      </c>
      <c r="M86" s="102">
        <v>5.8699613324000026</v>
      </c>
      <c r="N86" s="102">
        <v>74.358685236599968</v>
      </c>
      <c r="O86" s="102">
        <v>10.289592756400001</v>
      </c>
      <c r="P86" s="102">
        <v>1.9902866544</v>
      </c>
      <c r="Q86" s="102">
        <v>9.6066000000000003</v>
      </c>
      <c r="R86" s="102">
        <v>94.089492211500016</v>
      </c>
      <c r="S86" s="102">
        <v>1922.0729389578669</v>
      </c>
      <c r="T86" s="102"/>
    </row>
    <row r="87" spans="1:20" ht="15" x14ac:dyDescent="0.25">
      <c r="A87" s="102" t="s">
        <v>231</v>
      </c>
      <c r="B87" s="102">
        <v>2597.5162999999975</v>
      </c>
      <c r="C87" s="102">
        <v>1207.6096109999983</v>
      </c>
      <c r="D87" s="102">
        <v>2.1637430000000002</v>
      </c>
      <c r="E87" s="102">
        <v>55.800054000000003</v>
      </c>
      <c r="F87" s="102">
        <v>232.92314100000007</v>
      </c>
      <c r="G87" s="102">
        <v>20.033508999999999</v>
      </c>
      <c r="H87" s="102">
        <v>2.883041</v>
      </c>
      <c r="I87" s="102">
        <v>18.739766000000003</v>
      </c>
      <c r="J87" s="102">
        <v>32.146197999999998</v>
      </c>
      <c r="K87" s="102">
        <v>117.49814348684163</v>
      </c>
      <c r="L87" s="102">
        <v>0.62878371580000003</v>
      </c>
      <c r="M87" s="102">
        <v>16.215495692399994</v>
      </c>
      <c r="N87" s="102">
        <v>171.75752417339999</v>
      </c>
      <c r="O87" s="102">
        <v>35.491364544399993</v>
      </c>
      <c r="P87" s="102">
        <v>6.8163738363000004</v>
      </c>
      <c r="Q87" s="102">
        <v>60.008478685199989</v>
      </c>
      <c r="R87" s="102">
        <v>151.74612765899994</v>
      </c>
      <c r="S87" s="102">
        <v>3157.6785917933389</v>
      </c>
      <c r="T87" s="102"/>
    </row>
    <row r="88" spans="1:20" ht="15" x14ac:dyDescent="0.25">
      <c r="A88" s="102" t="s">
        <v>232</v>
      </c>
      <c r="B88" s="102">
        <v>4164.3923600000126</v>
      </c>
      <c r="C88" s="102">
        <v>3998.0672190000041</v>
      </c>
      <c r="D88" s="102">
        <v>55.424459000000006</v>
      </c>
      <c r="E88" s="102">
        <v>142.98926</v>
      </c>
      <c r="F88" s="102">
        <v>435.59783900000002</v>
      </c>
      <c r="G88" s="102">
        <v>41.212551000000005</v>
      </c>
      <c r="H88" s="102">
        <v>9</v>
      </c>
      <c r="I88" s="102">
        <v>56.383047999999995</v>
      </c>
      <c r="J88" s="102">
        <v>57.799000000000007</v>
      </c>
      <c r="K88" s="102">
        <v>808.94478103625318</v>
      </c>
      <c r="L88" s="102">
        <v>16.106347785399997</v>
      </c>
      <c r="M88" s="102">
        <v>41.55267895599998</v>
      </c>
      <c r="N88" s="102">
        <v>321.20984647859927</v>
      </c>
      <c r="O88" s="102">
        <v>73.012155351600015</v>
      </c>
      <c r="P88" s="102">
        <v>21.278700000000001</v>
      </c>
      <c r="Q88" s="102">
        <v>180.54979630560013</v>
      </c>
      <c r="R88" s="102">
        <v>272.84017949999981</v>
      </c>
      <c r="S88" s="102">
        <v>5899.8868454134654</v>
      </c>
      <c r="T88" s="102"/>
    </row>
    <row r="89" spans="1:20" ht="15" x14ac:dyDescent="0.25">
      <c r="A89" s="102" t="s">
        <v>234</v>
      </c>
      <c r="B89" s="102">
        <v>1407.245155000001</v>
      </c>
      <c r="C89" s="102">
        <v>692.64291299999979</v>
      </c>
      <c r="D89" s="102">
        <v>0</v>
      </c>
      <c r="E89" s="102">
        <v>17.45</v>
      </c>
      <c r="F89" s="102">
        <v>263.81013200000007</v>
      </c>
      <c r="G89" s="102">
        <v>4.804665</v>
      </c>
      <c r="H89" s="102">
        <v>0.161111</v>
      </c>
      <c r="I89" s="102">
        <v>11</v>
      </c>
      <c r="J89" s="102">
        <v>18.055249</v>
      </c>
      <c r="K89" s="102">
        <v>71.067483997681165</v>
      </c>
      <c r="L89" s="102">
        <v>0</v>
      </c>
      <c r="M89" s="102">
        <v>5.0709700000000018</v>
      </c>
      <c r="N89" s="102">
        <v>194.53359133680019</v>
      </c>
      <c r="O89" s="102">
        <v>8.5119445140000014</v>
      </c>
      <c r="P89" s="102">
        <v>0.38091473730000003</v>
      </c>
      <c r="Q89" s="102">
        <v>35.224200000000003</v>
      </c>
      <c r="R89" s="102">
        <v>85.229802904500005</v>
      </c>
      <c r="S89" s="102">
        <v>1807.2640624902824</v>
      </c>
      <c r="T89" s="102"/>
    </row>
    <row r="90" spans="1:20" ht="15" x14ac:dyDescent="0.25">
      <c r="A90" s="102" t="s">
        <v>235</v>
      </c>
      <c r="B90" s="102">
        <v>4013.4116379999959</v>
      </c>
      <c r="C90" s="102">
        <v>3896.9481879999958</v>
      </c>
      <c r="D90" s="102">
        <v>56.647281999999983</v>
      </c>
      <c r="E90" s="102">
        <v>59.377471999999997</v>
      </c>
      <c r="F90" s="102">
        <v>447.1822259999999</v>
      </c>
      <c r="G90" s="102">
        <v>38.421497000000009</v>
      </c>
      <c r="H90" s="102">
        <v>5.9829540000000003</v>
      </c>
      <c r="I90" s="102">
        <v>24.959406999999999</v>
      </c>
      <c r="J90" s="102">
        <v>41.323863000000003</v>
      </c>
      <c r="K90" s="102">
        <v>787.62364283716306</v>
      </c>
      <c r="L90" s="102">
        <v>16.461700149199999</v>
      </c>
      <c r="M90" s="102">
        <v>17.2550933632</v>
      </c>
      <c r="N90" s="102">
        <v>329.75217345239923</v>
      </c>
      <c r="O90" s="102">
        <v>68.067524085199992</v>
      </c>
      <c r="P90" s="102">
        <v>14.145498142200001</v>
      </c>
      <c r="Q90" s="102">
        <v>79.925013095400004</v>
      </c>
      <c r="R90" s="102">
        <v>195.06929529149983</v>
      </c>
      <c r="S90" s="102">
        <v>5521.7115784162579</v>
      </c>
      <c r="T90" s="102"/>
    </row>
    <row r="91" spans="1:20" ht="15" x14ac:dyDescent="0.25">
      <c r="A91" s="102" t="s">
        <v>236</v>
      </c>
      <c r="B91" s="102">
        <v>2343.3857549999989</v>
      </c>
      <c r="C91" s="102">
        <v>777.8856659999999</v>
      </c>
      <c r="D91" s="102">
        <v>20.238138000000003</v>
      </c>
      <c r="E91" s="102">
        <v>63.744691000000003</v>
      </c>
      <c r="F91" s="102">
        <v>168.22036800000001</v>
      </c>
      <c r="G91" s="102">
        <v>11.918767000000001</v>
      </c>
      <c r="H91" s="102">
        <v>0.93037800000000004</v>
      </c>
      <c r="I91" s="102">
        <v>18.030025000000002</v>
      </c>
      <c r="J91" s="102">
        <v>20.695516000000001</v>
      </c>
      <c r="K91" s="102">
        <v>53.559868200544066</v>
      </c>
      <c r="L91" s="102">
        <v>5.8812029028000019</v>
      </c>
      <c r="M91" s="102">
        <v>18.524207204600003</v>
      </c>
      <c r="N91" s="102">
        <v>124.04569936319959</v>
      </c>
      <c r="O91" s="102">
        <v>21.115287617199996</v>
      </c>
      <c r="P91" s="102">
        <v>2.1996927053999999</v>
      </c>
      <c r="Q91" s="102">
        <v>57.735746054999993</v>
      </c>
      <c r="R91" s="102">
        <v>97.693183278000006</v>
      </c>
      <c r="S91" s="102">
        <v>2724.1406423267426</v>
      </c>
      <c r="T91" s="102"/>
    </row>
    <row r="92" spans="1:20" ht="15" x14ac:dyDescent="0.25">
      <c r="A92" s="102" t="s">
        <v>238</v>
      </c>
      <c r="B92" s="102">
        <v>3988.3115519999978</v>
      </c>
      <c r="C92" s="102">
        <v>933.95191700000044</v>
      </c>
      <c r="D92" s="102">
        <v>163.40488299999998</v>
      </c>
      <c r="E92" s="102">
        <v>24</v>
      </c>
      <c r="F92" s="102">
        <v>368.24977500000011</v>
      </c>
      <c r="G92" s="102">
        <v>66.537573999999978</v>
      </c>
      <c r="H92" s="102">
        <v>3</v>
      </c>
      <c r="I92" s="102">
        <v>52.598317000000002</v>
      </c>
      <c r="J92" s="102">
        <v>84.386173999999997</v>
      </c>
      <c r="K92" s="102">
        <v>47.073399873879211</v>
      </c>
      <c r="L92" s="102">
        <v>47.48545899979996</v>
      </c>
      <c r="M92" s="102">
        <v>6.9744000000000046</v>
      </c>
      <c r="N92" s="102">
        <v>271.54738408499981</v>
      </c>
      <c r="O92" s="102">
        <v>117.87796609840015</v>
      </c>
      <c r="P92" s="102">
        <v>7.0929000000000002</v>
      </c>
      <c r="Q92" s="102">
        <v>168.43033069740014</v>
      </c>
      <c r="R92" s="102">
        <v>398.34493436700023</v>
      </c>
      <c r="S92" s="102">
        <v>5053.1383261214778</v>
      </c>
      <c r="T92" s="102"/>
    </row>
    <row r="93" spans="1:20" ht="15" x14ac:dyDescent="0.25">
      <c r="A93" s="102" t="s">
        <v>239</v>
      </c>
      <c r="B93" s="102">
        <v>6596.8811780000096</v>
      </c>
      <c r="C93" s="102">
        <v>1182.4004259999992</v>
      </c>
      <c r="D93" s="102">
        <v>47.765215000000005</v>
      </c>
      <c r="E93" s="102">
        <v>104.51652499999999</v>
      </c>
      <c r="F93" s="102">
        <v>521.30567399999995</v>
      </c>
      <c r="G93" s="102">
        <v>50.097764999999995</v>
      </c>
      <c r="H93" s="102">
        <v>3</v>
      </c>
      <c r="I93" s="102">
        <v>34.648781999999997</v>
      </c>
      <c r="J93" s="102">
        <v>90.102041000000014</v>
      </c>
      <c r="K93" s="102">
        <v>44.528411758647565</v>
      </c>
      <c r="L93" s="102">
        <v>13.880571478999997</v>
      </c>
      <c r="M93" s="102">
        <v>30.372502165000046</v>
      </c>
      <c r="N93" s="102">
        <v>384.41080400759733</v>
      </c>
      <c r="O93" s="102">
        <v>88.753200474000096</v>
      </c>
      <c r="P93" s="102">
        <v>7.0929000000000002</v>
      </c>
      <c r="Q93" s="102">
        <v>110.95232972040003</v>
      </c>
      <c r="R93" s="102">
        <v>425.3266845405002</v>
      </c>
      <c r="S93" s="102">
        <v>7702.1985821451553</v>
      </c>
      <c r="T93" s="102"/>
    </row>
    <row r="94" spans="1:20" ht="15" x14ac:dyDescent="0.25">
      <c r="A94" s="102" t="s">
        <v>240</v>
      </c>
      <c r="B94" s="102">
        <v>5168.4906370000217</v>
      </c>
      <c r="C94" s="102">
        <v>1834.540957000002</v>
      </c>
      <c r="D94" s="102">
        <v>111.59490800000002</v>
      </c>
      <c r="E94" s="102">
        <v>105.96702400000002</v>
      </c>
      <c r="F94" s="102">
        <v>526.56112300000029</v>
      </c>
      <c r="G94" s="102">
        <v>52.637672000000002</v>
      </c>
      <c r="H94" s="102">
        <v>1</v>
      </c>
      <c r="I94" s="102">
        <v>59.024729000000001</v>
      </c>
      <c r="J94" s="102">
        <v>59.155127</v>
      </c>
      <c r="K94" s="102">
        <v>136.69239067725127</v>
      </c>
      <c r="L94" s="102">
        <v>32.429480264800034</v>
      </c>
      <c r="M94" s="102">
        <v>30.794017174400032</v>
      </c>
      <c r="N94" s="102">
        <v>388.28617210019769</v>
      </c>
      <c r="O94" s="102">
        <v>93.252899715200044</v>
      </c>
      <c r="P94" s="102">
        <v>2.3643000000000001</v>
      </c>
      <c r="Q94" s="102">
        <v>189.00898720380013</v>
      </c>
      <c r="R94" s="102">
        <v>279.24177700349981</v>
      </c>
      <c r="S94" s="102">
        <v>6320.5606611391704</v>
      </c>
      <c r="T94" s="102"/>
    </row>
    <row r="95" spans="1:20" ht="15" x14ac:dyDescent="0.25">
      <c r="A95" s="102" t="s">
        <v>241</v>
      </c>
      <c r="B95" s="102">
        <v>5947.8369949999524</v>
      </c>
      <c r="C95" s="102">
        <v>5725.7165309998682</v>
      </c>
      <c r="D95" s="102">
        <v>275.08985800000011</v>
      </c>
      <c r="E95" s="102">
        <v>124.78286599999998</v>
      </c>
      <c r="F95" s="102">
        <v>626.67895100000135</v>
      </c>
      <c r="G95" s="102">
        <v>72.964758000000018</v>
      </c>
      <c r="H95" s="102">
        <v>8.6755689999999994</v>
      </c>
      <c r="I95" s="102">
        <v>63.469361000000006</v>
      </c>
      <c r="J95" s="102">
        <v>77.010776000000007</v>
      </c>
      <c r="K95" s="102">
        <v>1159.0442247349429</v>
      </c>
      <c r="L95" s="102">
        <v>79.941112734799873</v>
      </c>
      <c r="M95" s="102">
        <v>36.261900859600033</v>
      </c>
      <c r="N95" s="102">
        <v>462.11305846739771</v>
      </c>
      <c r="O95" s="102">
        <v>129.26436527280015</v>
      </c>
      <c r="P95" s="102">
        <v>20.511647786700003</v>
      </c>
      <c r="Q95" s="102">
        <v>203.24158779420014</v>
      </c>
      <c r="R95" s="102">
        <v>363.52936810799997</v>
      </c>
      <c r="S95" s="102">
        <v>8401.7442607583926</v>
      </c>
      <c r="T95" s="102"/>
    </row>
    <row r="96" spans="1:20" ht="15" x14ac:dyDescent="0.25">
      <c r="A96" s="102" t="s">
        <v>242</v>
      </c>
      <c r="B96" s="102">
        <v>3350.5333030000043</v>
      </c>
      <c r="C96" s="102">
        <v>1416.9821579999982</v>
      </c>
      <c r="D96" s="102">
        <v>69.642547999999991</v>
      </c>
      <c r="E96" s="102">
        <v>53.387688999999995</v>
      </c>
      <c r="F96" s="102">
        <v>451.43648199999956</v>
      </c>
      <c r="G96" s="102">
        <v>58.940612000000002</v>
      </c>
      <c r="H96" s="102">
        <v>1.9172929999999999</v>
      </c>
      <c r="I96" s="102">
        <v>36.539124000000001</v>
      </c>
      <c r="J96" s="102">
        <v>48.811353999999994</v>
      </c>
      <c r="K96" s="102">
        <v>126.18688651161851</v>
      </c>
      <c r="L96" s="102">
        <v>20.238124448800008</v>
      </c>
      <c r="M96" s="102">
        <v>15.514462423399996</v>
      </c>
      <c r="N96" s="102">
        <v>332.88926182679927</v>
      </c>
      <c r="O96" s="102">
        <v>104.41918821920009</v>
      </c>
      <c r="P96" s="102">
        <v>4.5330558399000003</v>
      </c>
      <c r="Q96" s="102">
        <v>117.00558287280005</v>
      </c>
      <c r="R96" s="102">
        <v>230.41399655699979</v>
      </c>
      <c r="S96" s="102">
        <v>4301.7338616995221</v>
      </c>
      <c r="T96" s="102"/>
    </row>
    <row r="97" spans="1:20" ht="15" x14ac:dyDescent="0.25">
      <c r="A97" s="102" t="s">
        <v>243</v>
      </c>
      <c r="B97" s="102">
        <v>3753.4024090000007</v>
      </c>
      <c r="C97" s="102">
        <v>1749.3370289999991</v>
      </c>
      <c r="D97" s="102">
        <v>34.007478999999996</v>
      </c>
      <c r="E97" s="102">
        <v>121.25494200000003</v>
      </c>
      <c r="F97" s="102">
        <v>408.84678100000008</v>
      </c>
      <c r="G97" s="102">
        <v>44.942509999999999</v>
      </c>
      <c r="H97" s="102">
        <v>4.0096129999999999</v>
      </c>
      <c r="I97" s="102">
        <v>29.529558000000002</v>
      </c>
      <c r="J97" s="102">
        <v>50.306714999999997</v>
      </c>
      <c r="K97" s="102">
        <v>173.14961907523605</v>
      </c>
      <c r="L97" s="102">
        <v>9.8825733974000016</v>
      </c>
      <c r="M97" s="102">
        <v>35.236686145200025</v>
      </c>
      <c r="N97" s="102">
        <v>301.48361630939974</v>
      </c>
      <c r="O97" s="102">
        <v>79.62015071600004</v>
      </c>
      <c r="P97" s="102">
        <v>9.4799280159000006</v>
      </c>
      <c r="Q97" s="102">
        <v>94.559550627600004</v>
      </c>
      <c r="R97" s="102">
        <v>237.47284815749978</v>
      </c>
      <c r="S97" s="102">
        <v>4694.2873814442364</v>
      </c>
      <c r="T97" s="102"/>
    </row>
    <row r="98" spans="1:20" ht="15" x14ac:dyDescent="0.25">
      <c r="A98" s="102" t="s">
        <v>245</v>
      </c>
      <c r="B98" s="102">
        <v>1955.6084210000004</v>
      </c>
      <c r="C98" s="102">
        <v>745.71424899999977</v>
      </c>
      <c r="D98" s="102">
        <v>21.353803000000003</v>
      </c>
      <c r="E98" s="102">
        <v>28.439505</v>
      </c>
      <c r="F98" s="102">
        <v>189.66103499999997</v>
      </c>
      <c r="G98" s="102">
        <v>18.694282000000001</v>
      </c>
      <c r="H98" s="102">
        <v>0</v>
      </c>
      <c r="I98" s="102">
        <v>23.915693999999998</v>
      </c>
      <c r="J98" s="102">
        <v>18.757576</v>
      </c>
      <c r="K98" s="102">
        <v>59.863328650807865</v>
      </c>
      <c r="L98" s="102">
        <v>6.2054151518000031</v>
      </c>
      <c r="M98" s="102">
        <v>8.2645201530000048</v>
      </c>
      <c r="N98" s="102">
        <v>139.85604720899968</v>
      </c>
      <c r="O98" s="102">
        <v>33.118789991199996</v>
      </c>
      <c r="P98" s="102">
        <v>0</v>
      </c>
      <c r="Q98" s="102">
        <v>76.582835326799994</v>
      </c>
      <c r="R98" s="102">
        <v>88.54513750800001</v>
      </c>
      <c r="S98" s="102">
        <v>2368.0444949906077</v>
      </c>
      <c r="T98" s="102"/>
    </row>
    <row r="99" spans="1:20" ht="15" x14ac:dyDescent="0.25">
      <c r="A99" s="102" t="s">
        <v>247</v>
      </c>
      <c r="B99" s="102">
        <v>1270.1351940000006</v>
      </c>
      <c r="C99" s="102">
        <v>758.53443700000003</v>
      </c>
      <c r="D99" s="102">
        <v>0.32084400000000002</v>
      </c>
      <c r="E99" s="102">
        <v>27.593929999999997</v>
      </c>
      <c r="F99" s="102">
        <v>169.85547799999998</v>
      </c>
      <c r="G99" s="102">
        <v>11.527079999999998</v>
      </c>
      <c r="H99" s="102">
        <v>3</v>
      </c>
      <c r="I99" s="102">
        <v>12.467755</v>
      </c>
      <c r="J99" s="102">
        <v>7.1978020000000003</v>
      </c>
      <c r="K99" s="102">
        <v>94.816693900764179</v>
      </c>
      <c r="L99" s="102">
        <v>9.3237266400000005E-2</v>
      </c>
      <c r="M99" s="102">
        <v>8.0187960580000048</v>
      </c>
      <c r="N99" s="102">
        <v>125.25142947719965</v>
      </c>
      <c r="O99" s="102">
        <v>20.421374927999999</v>
      </c>
      <c r="P99" s="102">
        <v>7.0929000000000002</v>
      </c>
      <c r="Q99" s="102">
        <v>39.924245061000001</v>
      </c>
      <c r="R99" s="102">
        <v>33.977224341000003</v>
      </c>
      <c r="S99" s="102">
        <v>1599.7310950323645</v>
      </c>
      <c r="T99" s="102"/>
    </row>
    <row r="100" spans="1:20" ht="15" x14ac:dyDescent="0.25">
      <c r="A100" s="102" t="s">
        <v>248</v>
      </c>
      <c r="B100" s="102">
        <v>6153.3146699999988</v>
      </c>
      <c r="C100" s="102">
        <v>3680.5195810000037</v>
      </c>
      <c r="D100" s="102">
        <v>37.041815999999997</v>
      </c>
      <c r="E100" s="102">
        <v>251.83816299999992</v>
      </c>
      <c r="F100" s="102">
        <v>680.49721900000065</v>
      </c>
      <c r="G100" s="102">
        <v>72.138879000000003</v>
      </c>
      <c r="H100" s="102">
        <v>8.9433749999999996</v>
      </c>
      <c r="I100" s="102">
        <v>77.888558000000003</v>
      </c>
      <c r="J100" s="102">
        <v>88.366649000000024</v>
      </c>
      <c r="K100" s="102">
        <v>440.92157586910474</v>
      </c>
      <c r="L100" s="102">
        <v>10.7643517296</v>
      </c>
      <c r="M100" s="102">
        <v>73.184170167799763</v>
      </c>
      <c r="N100" s="102">
        <v>501.79864929059539</v>
      </c>
      <c r="O100" s="102">
        <v>127.80123803640012</v>
      </c>
      <c r="P100" s="102">
        <v>21.144821512500002</v>
      </c>
      <c r="Q100" s="102">
        <v>249.41474042760024</v>
      </c>
      <c r="R100" s="102">
        <v>417.13476660450021</v>
      </c>
      <c r="S100" s="102">
        <v>7995.4789836380996</v>
      </c>
      <c r="T100" s="102"/>
    </row>
    <row r="101" spans="1:20" ht="15" x14ac:dyDescent="0.25">
      <c r="A101" s="102" t="s">
        <v>249</v>
      </c>
      <c r="B101" s="102">
        <v>465.88108300000022</v>
      </c>
      <c r="C101" s="102">
        <v>445.02906100000013</v>
      </c>
      <c r="D101" s="102">
        <v>0</v>
      </c>
      <c r="E101" s="102">
        <v>16.629967999999998</v>
      </c>
      <c r="F101" s="102">
        <v>43.257235999999999</v>
      </c>
      <c r="G101" s="102">
        <v>10.352604000000001</v>
      </c>
      <c r="H101" s="102">
        <v>0</v>
      </c>
      <c r="I101" s="102">
        <v>7.4934299999999991</v>
      </c>
      <c r="J101" s="102">
        <v>3</v>
      </c>
      <c r="K101" s="102">
        <v>88.126242516965789</v>
      </c>
      <c r="L101" s="102">
        <v>0</v>
      </c>
      <c r="M101" s="102">
        <v>4.8326687008000011</v>
      </c>
      <c r="N101" s="102">
        <v>31.897885826400028</v>
      </c>
      <c r="O101" s="102">
        <v>18.340673246400002</v>
      </c>
      <c r="P101" s="102">
        <v>0</v>
      </c>
      <c r="Q101" s="102">
        <v>23.995461545999998</v>
      </c>
      <c r="R101" s="102">
        <v>14.1615</v>
      </c>
      <c r="S101" s="102">
        <v>647.23551483656604</v>
      </c>
      <c r="T101" s="102"/>
    </row>
    <row r="102" spans="1:20" ht="15" x14ac:dyDescent="0.25">
      <c r="A102" s="102" t="s">
        <v>251</v>
      </c>
      <c r="B102" s="102">
        <v>1758.6886390000034</v>
      </c>
      <c r="C102" s="102">
        <v>1670.5262260000006</v>
      </c>
      <c r="D102" s="102">
        <v>0</v>
      </c>
      <c r="E102" s="102">
        <v>41.466062999999998</v>
      </c>
      <c r="F102" s="102">
        <v>179.35307499999993</v>
      </c>
      <c r="G102" s="102">
        <v>13.257982999999999</v>
      </c>
      <c r="H102" s="102">
        <v>1</v>
      </c>
      <c r="I102" s="102">
        <v>13.104976999999998</v>
      </c>
      <c r="J102" s="102">
        <v>10.138665</v>
      </c>
      <c r="K102" s="102">
        <v>327.65415219189583</v>
      </c>
      <c r="L102" s="102">
        <v>0</v>
      </c>
      <c r="M102" s="102">
        <v>12.050037907799998</v>
      </c>
      <c r="N102" s="102">
        <v>132.25495750499962</v>
      </c>
      <c r="O102" s="102">
        <v>23.487842682799997</v>
      </c>
      <c r="P102" s="102">
        <v>2.3643000000000001</v>
      </c>
      <c r="Q102" s="102">
        <v>41.964757349399996</v>
      </c>
      <c r="R102" s="102">
        <v>47.859568132500009</v>
      </c>
      <c r="S102" s="102">
        <v>2346.324254769399</v>
      </c>
      <c r="T102" s="102"/>
    </row>
    <row r="103" spans="1:20" ht="15" x14ac:dyDescent="0.25">
      <c r="A103" s="102" t="s">
        <v>253</v>
      </c>
      <c r="B103" s="102">
        <v>3052.2724500000013</v>
      </c>
      <c r="C103" s="102">
        <v>1138.089418</v>
      </c>
      <c r="D103" s="102">
        <v>137.80706099999995</v>
      </c>
      <c r="E103" s="102">
        <v>97.787837000000053</v>
      </c>
      <c r="F103" s="102">
        <v>280.41287099999988</v>
      </c>
      <c r="G103" s="102">
        <v>21.196546999999999</v>
      </c>
      <c r="H103" s="102">
        <v>1.673605</v>
      </c>
      <c r="I103" s="102">
        <v>20</v>
      </c>
      <c r="J103" s="102">
        <v>26.333333</v>
      </c>
      <c r="K103" s="102">
        <v>88.113248593913411</v>
      </c>
      <c r="L103" s="102">
        <v>40.046731926600003</v>
      </c>
      <c r="M103" s="102">
        <v>28.41714543220003</v>
      </c>
      <c r="N103" s="102">
        <v>206.77645107540025</v>
      </c>
      <c r="O103" s="102">
        <v>37.551802665199993</v>
      </c>
      <c r="P103" s="102">
        <v>3.9569043014999998</v>
      </c>
      <c r="Q103" s="102">
        <v>64.043999999999983</v>
      </c>
      <c r="R103" s="102">
        <v>124.30649842650001</v>
      </c>
      <c r="S103" s="102">
        <v>3645.4852324213148</v>
      </c>
      <c r="T103" s="102"/>
    </row>
    <row r="104" spans="1:20" ht="15" x14ac:dyDescent="0.25">
      <c r="A104" s="102" t="s">
        <v>254</v>
      </c>
      <c r="B104" s="102">
        <v>2362.3402380000007</v>
      </c>
      <c r="C104" s="102">
        <v>1514.4439280000013</v>
      </c>
      <c r="D104" s="102">
        <v>5.9473790000000006</v>
      </c>
      <c r="E104" s="102">
        <v>29.476845000000001</v>
      </c>
      <c r="F104" s="102">
        <v>170.14783000000008</v>
      </c>
      <c r="G104" s="102">
        <v>31.250973999999999</v>
      </c>
      <c r="H104" s="102">
        <v>1.8832390000000001</v>
      </c>
      <c r="I104" s="102">
        <v>15.736632999999999</v>
      </c>
      <c r="J104" s="102">
        <v>25.588085000000003</v>
      </c>
      <c r="K104" s="102">
        <v>204.25239588039167</v>
      </c>
      <c r="L104" s="102">
        <v>1.7283083374000001</v>
      </c>
      <c r="M104" s="102">
        <v>8.5659711570000052</v>
      </c>
      <c r="N104" s="102">
        <v>125.46700984199967</v>
      </c>
      <c r="O104" s="102">
        <v>55.364225538399992</v>
      </c>
      <c r="P104" s="102">
        <v>4.4525419677000002</v>
      </c>
      <c r="Q104" s="102">
        <v>50.391846192599999</v>
      </c>
      <c r="R104" s="102">
        <v>120.78855524250002</v>
      </c>
      <c r="S104" s="102">
        <v>2933.3510921579918</v>
      </c>
      <c r="T104" s="102"/>
    </row>
    <row r="105" spans="1:20" ht="15" x14ac:dyDescent="0.25">
      <c r="A105" s="102" t="s">
        <v>255</v>
      </c>
      <c r="B105" s="102">
        <v>4366.5722050000086</v>
      </c>
      <c r="C105" s="102">
        <v>840.08453999999961</v>
      </c>
      <c r="D105" s="102">
        <v>42.183909999999997</v>
      </c>
      <c r="E105" s="102">
        <v>52.707618999999987</v>
      </c>
      <c r="F105" s="102">
        <v>355.21737799999994</v>
      </c>
      <c r="G105" s="102">
        <v>24.843219999999999</v>
      </c>
      <c r="H105" s="102">
        <v>5</v>
      </c>
      <c r="I105" s="102">
        <v>22.094022000000002</v>
      </c>
      <c r="J105" s="102">
        <v>42.218939999999996</v>
      </c>
      <c r="K105" s="102">
        <v>33.723233917675849</v>
      </c>
      <c r="L105" s="102">
        <v>12.258644245999999</v>
      </c>
      <c r="M105" s="102">
        <v>15.316834081399993</v>
      </c>
      <c r="N105" s="102">
        <v>261.93729453720078</v>
      </c>
      <c r="O105" s="102">
        <v>44.012248551999988</v>
      </c>
      <c r="P105" s="102">
        <v>11.8215</v>
      </c>
      <c r="Q105" s="102">
        <v>70.749477248399998</v>
      </c>
      <c r="R105" s="102">
        <v>199.29450626999983</v>
      </c>
      <c r="S105" s="102">
        <v>5015.6859438526853</v>
      </c>
      <c r="T105" s="102"/>
    </row>
    <row r="106" spans="1:20" ht="15" x14ac:dyDescent="0.25">
      <c r="A106" s="102" t="s">
        <v>256</v>
      </c>
      <c r="B106" s="102">
        <v>1592.5890759999993</v>
      </c>
      <c r="C106" s="102">
        <v>1138.2609620000007</v>
      </c>
      <c r="D106" s="102">
        <v>18.410546999999998</v>
      </c>
      <c r="E106" s="102">
        <v>20.967382000000004</v>
      </c>
      <c r="F106" s="102">
        <v>216.22236100000006</v>
      </c>
      <c r="G106" s="102">
        <v>37.270537000000004</v>
      </c>
      <c r="H106" s="102">
        <v>2.9692669999999999</v>
      </c>
      <c r="I106" s="102">
        <v>15.673693999999999</v>
      </c>
      <c r="J106" s="102">
        <v>29.377463999999993</v>
      </c>
      <c r="K106" s="102">
        <v>172.4294363909182</v>
      </c>
      <c r="L106" s="102">
        <v>5.350104958200002</v>
      </c>
      <c r="M106" s="102">
        <v>6.0931212092000013</v>
      </c>
      <c r="N106" s="102">
        <v>159.44236900139998</v>
      </c>
      <c r="O106" s="102">
        <v>66.028483349199988</v>
      </c>
      <c r="P106" s="102">
        <v>7.0202379681</v>
      </c>
      <c r="Q106" s="102">
        <v>50.190302926799994</v>
      </c>
      <c r="R106" s="102">
        <v>138.67631881200001</v>
      </c>
      <c r="S106" s="102">
        <v>2197.8194506158175</v>
      </c>
      <c r="T106" s="102"/>
    </row>
    <row r="107" spans="1:20" ht="15" x14ac:dyDescent="0.25">
      <c r="A107" s="102" t="s">
        <v>257</v>
      </c>
      <c r="B107" s="102">
        <v>3740.4630829999969</v>
      </c>
      <c r="C107" s="102">
        <v>1445.5432710000007</v>
      </c>
      <c r="D107" s="102">
        <v>237.84045700000001</v>
      </c>
      <c r="E107" s="102">
        <v>57.774816999999985</v>
      </c>
      <c r="F107" s="102">
        <v>335.70689899999996</v>
      </c>
      <c r="G107" s="102">
        <v>27.195209000000002</v>
      </c>
      <c r="H107" s="102">
        <v>6</v>
      </c>
      <c r="I107" s="102">
        <v>21.115632999999999</v>
      </c>
      <c r="J107" s="102">
        <v>59.981628000000008</v>
      </c>
      <c r="K107" s="102">
        <v>116.687558360884</v>
      </c>
      <c r="L107" s="102">
        <v>69.116436804199822</v>
      </c>
      <c r="M107" s="102">
        <v>16.7893618202</v>
      </c>
      <c r="N107" s="102">
        <v>247.55026732260066</v>
      </c>
      <c r="O107" s="102">
        <v>48.179032264399993</v>
      </c>
      <c r="P107" s="102">
        <v>14.1858</v>
      </c>
      <c r="Q107" s="102">
        <v>67.616479992599992</v>
      </c>
      <c r="R107" s="102">
        <v>283.14327497399972</v>
      </c>
      <c r="S107" s="102">
        <v>4603.7312945388812</v>
      </c>
      <c r="T107" s="102"/>
    </row>
    <row r="108" spans="1:20" ht="15" x14ac:dyDescent="0.25">
      <c r="A108" s="102" t="s">
        <v>258</v>
      </c>
      <c r="B108" s="102">
        <v>4083.1028590000092</v>
      </c>
      <c r="C108" s="102">
        <v>990.75463499999967</v>
      </c>
      <c r="D108" s="102">
        <v>44.186578000000004</v>
      </c>
      <c r="E108" s="102">
        <v>49.889765000000004</v>
      </c>
      <c r="F108" s="102">
        <v>329.95881799999995</v>
      </c>
      <c r="G108" s="102">
        <v>24.355118000000001</v>
      </c>
      <c r="H108" s="102">
        <v>2</v>
      </c>
      <c r="I108" s="102">
        <v>16.647243000000003</v>
      </c>
      <c r="J108" s="102">
        <v>66.175179999999997</v>
      </c>
      <c r="K108" s="102">
        <v>50.218737955538899</v>
      </c>
      <c r="L108" s="102">
        <v>12.840619566800003</v>
      </c>
      <c r="M108" s="102">
        <v>14.497965708999999</v>
      </c>
      <c r="N108" s="102">
        <v>243.31163239320048</v>
      </c>
      <c r="O108" s="102">
        <v>43.147527048799994</v>
      </c>
      <c r="P108" s="102">
        <v>4.7286000000000001</v>
      </c>
      <c r="Q108" s="102">
        <v>53.307801534600003</v>
      </c>
      <c r="R108" s="102">
        <v>312.37993718999991</v>
      </c>
      <c r="S108" s="102">
        <v>4817.5356803979485</v>
      </c>
      <c r="T108" s="102"/>
    </row>
    <row r="109" spans="1:20" ht="15" x14ac:dyDescent="0.25">
      <c r="A109" s="102" t="s">
        <v>259</v>
      </c>
      <c r="B109" s="102">
        <v>4214.2335869999924</v>
      </c>
      <c r="C109" s="102">
        <v>678.1056559999995</v>
      </c>
      <c r="D109" s="102">
        <v>103.57343300000001</v>
      </c>
      <c r="E109" s="102">
        <v>46.113742999999999</v>
      </c>
      <c r="F109" s="102">
        <v>255.07892999999999</v>
      </c>
      <c r="G109" s="102">
        <v>30.419629</v>
      </c>
      <c r="H109" s="102">
        <v>3.5374150000000002</v>
      </c>
      <c r="I109" s="102">
        <v>21.100406</v>
      </c>
      <c r="J109" s="102">
        <v>48.268775000000005</v>
      </c>
      <c r="K109" s="102">
        <v>22.879306173372715</v>
      </c>
      <c r="L109" s="102">
        <v>30.098439629800055</v>
      </c>
      <c r="M109" s="102">
        <v>13.400653715800001</v>
      </c>
      <c r="N109" s="102">
        <v>188.09520298200013</v>
      </c>
      <c r="O109" s="102">
        <v>53.891414736399994</v>
      </c>
      <c r="P109" s="102">
        <v>8.3635102845000002</v>
      </c>
      <c r="Q109" s="102">
        <v>67.567720093199981</v>
      </c>
      <c r="R109" s="102">
        <v>227.85275238749981</v>
      </c>
      <c r="S109" s="102">
        <v>4826.3825870025648</v>
      </c>
      <c r="T109" s="102"/>
    </row>
    <row r="110" spans="1:20" ht="15" x14ac:dyDescent="0.25">
      <c r="A110" s="102" t="s">
        <v>260</v>
      </c>
      <c r="B110" s="102">
        <v>2420.8589810000021</v>
      </c>
      <c r="C110" s="102">
        <v>773.11422700000026</v>
      </c>
      <c r="D110" s="102">
        <v>14.881031999999999</v>
      </c>
      <c r="E110" s="102">
        <v>32</v>
      </c>
      <c r="F110" s="102">
        <v>288.68085400000012</v>
      </c>
      <c r="G110" s="102">
        <v>21.501291999999999</v>
      </c>
      <c r="H110" s="102">
        <v>2</v>
      </c>
      <c r="I110" s="102">
        <v>14.058895</v>
      </c>
      <c r="J110" s="102">
        <v>19.129301999999999</v>
      </c>
      <c r="K110" s="102">
        <v>51.367356174340557</v>
      </c>
      <c r="L110" s="102">
        <v>4.3244278992000007</v>
      </c>
      <c r="M110" s="102">
        <v>9.2992000000000044</v>
      </c>
      <c r="N110" s="102">
        <v>212.87326173960039</v>
      </c>
      <c r="O110" s="102">
        <v>38.091688907199995</v>
      </c>
      <c r="P110" s="102">
        <v>4.7286000000000001</v>
      </c>
      <c r="Q110" s="102">
        <v>45.019393568999995</v>
      </c>
      <c r="R110" s="102">
        <v>90.299870091000017</v>
      </c>
      <c r="S110" s="102">
        <v>2876.862779380343</v>
      </c>
      <c r="T110" s="102"/>
    </row>
    <row r="111" spans="1:20" ht="15" x14ac:dyDescent="0.25">
      <c r="A111" s="102" t="s">
        <v>261</v>
      </c>
      <c r="B111" s="102">
        <v>2784.6904469999972</v>
      </c>
      <c r="C111" s="102">
        <v>1381.5878379999997</v>
      </c>
      <c r="D111" s="102">
        <v>106.28384399999999</v>
      </c>
      <c r="E111" s="102">
        <v>63.858837000000001</v>
      </c>
      <c r="F111" s="102">
        <v>191.65022099999999</v>
      </c>
      <c r="G111" s="102">
        <v>11.745125999999999</v>
      </c>
      <c r="H111" s="102">
        <v>8</v>
      </c>
      <c r="I111" s="102">
        <v>22.426171</v>
      </c>
      <c r="J111" s="102">
        <v>31.413048</v>
      </c>
      <c r="K111" s="102">
        <v>142.74487728682908</v>
      </c>
      <c r="L111" s="102">
        <v>30.88608506640006</v>
      </c>
      <c r="M111" s="102">
        <v>18.557378032199999</v>
      </c>
      <c r="N111" s="102">
        <v>141.32287296539977</v>
      </c>
      <c r="O111" s="102">
        <v>20.807665221599997</v>
      </c>
      <c r="P111" s="102">
        <v>18.914400000000001</v>
      </c>
      <c r="Q111" s="102">
        <v>71.813084776199986</v>
      </c>
      <c r="R111" s="102">
        <v>148.28529308399996</v>
      </c>
      <c r="S111" s="102">
        <v>3378.022103432626</v>
      </c>
      <c r="T111" s="102"/>
    </row>
    <row r="112" spans="1:20" ht="15" x14ac:dyDescent="0.25">
      <c r="A112" s="102" t="s">
        <v>262</v>
      </c>
      <c r="B112" s="102">
        <v>2027.8625589999999</v>
      </c>
      <c r="C112" s="102">
        <v>1315.9804150000002</v>
      </c>
      <c r="D112" s="102">
        <v>70.488446000000025</v>
      </c>
      <c r="E112" s="102">
        <v>39.563242000000002</v>
      </c>
      <c r="F112" s="102">
        <v>213.15276900000003</v>
      </c>
      <c r="G112" s="102">
        <v>24.414596</v>
      </c>
      <c r="H112" s="102">
        <v>2</v>
      </c>
      <c r="I112" s="102">
        <v>10.538701000000001</v>
      </c>
      <c r="J112" s="102">
        <v>25.234154999999998</v>
      </c>
      <c r="K112" s="102">
        <v>172.81029578488673</v>
      </c>
      <c r="L112" s="102">
        <v>20.483942407600011</v>
      </c>
      <c r="M112" s="102">
        <v>11.4970781252</v>
      </c>
      <c r="N112" s="102">
        <v>157.17885186059982</v>
      </c>
      <c r="O112" s="102">
        <v>43.252898273600003</v>
      </c>
      <c r="P112" s="102">
        <v>4.7286000000000001</v>
      </c>
      <c r="Q112" s="102">
        <v>33.747028342200004</v>
      </c>
      <c r="R112" s="102">
        <v>119.11782867750003</v>
      </c>
      <c r="S112" s="102">
        <v>2590.6790824715863</v>
      </c>
      <c r="T112" s="102"/>
    </row>
    <row r="113" spans="1:20" ht="15" x14ac:dyDescent="0.25">
      <c r="A113" s="102" t="s">
        <v>263</v>
      </c>
      <c r="B113" s="102">
        <v>2062.8225290000014</v>
      </c>
      <c r="C113" s="102">
        <v>65.681126000000006</v>
      </c>
      <c r="D113" s="102">
        <v>7.2504569999999999</v>
      </c>
      <c r="E113" s="102">
        <v>59.725285</v>
      </c>
      <c r="F113" s="102">
        <v>129.19960499999999</v>
      </c>
      <c r="G113" s="102">
        <v>14.046296999999999</v>
      </c>
      <c r="H113" s="102">
        <v>1</v>
      </c>
      <c r="I113" s="102">
        <v>8</v>
      </c>
      <c r="J113" s="102">
        <v>23.585644000000002</v>
      </c>
      <c r="K113" s="102">
        <v>0.44267632348408492</v>
      </c>
      <c r="L113" s="102">
        <v>2.1069828041999998</v>
      </c>
      <c r="M113" s="102">
        <v>17.356167821</v>
      </c>
      <c r="N113" s="102">
        <v>95.271788726999858</v>
      </c>
      <c r="O113" s="102">
        <v>24.884419765199997</v>
      </c>
      <c r="P113" s="102">
        <v>2.3643000000000001</v>
      </c>
      <c r="Q113" s="102">
        <v>25.617600000000003</v>
      </c>
      <c r="R113" s="102">
        <v>111.33603250200002</v>
      </c>
      <c r="S113" s="102">
        <v>2342.2024969428853</v>
      </c>
      <c r="T113" s="102"/>
    </row>
    <row r="114" spans="1:20" ht="15" x14ac:dyDescent="0.25">
      <c r="A114" s="102" t="s">
        <v>264</v>
      </c>
      <c r="B114" s="102">
        <v>976.76089100000092</v>
      </c>
      <c r="C114" s="102">
        <v>483.86679600000008</v>
      </c>
      <c r="D114" s="102">
        <v>27.067416000000001</v>
      </c>
      <c r="E114" s="102">
        <v>7.0848680000000002</v>
      </c>
      <c r="F114" s="102">
        <v>97.562697000000014</v>
      </c>
      <c r="G114" s="102">
        <v>11.374494</v>
      </c>
      <c r="H114" s="102">
        <v>2</v>
      </c>
      <c r="I114" s="102">
        <v>4</v>
      </c>
      <c r="J114" s="102">
        <v>11.971591</v>
      </c>
      <c r="K114" s="102">
        <v>50.106534307871804</v>
      </c>
      <c r="L114" s="102">
        <v>7.8657910896000054</v>
      </c>
      <c r="M114" s="102">
        <v>2.0588626408000001</v>
      </c>
      <c r="N114" s="102">
        <v>71.942732767799995</v>
      </c>
      <c r="O114" s="102">
        <v>20.151053570399998</v>
      </c>
      <c r="P114" s="102">
        <v>4.7286000000000001</v>
      </c>
      <c r="Q114" s="102">
        <v>12.8088</v>
      </c>
      <c r="R114" s="102">
        <v>56.511895315500006</v>
      </c>
      <c r="S114" s="102">
        <v>1202.9351606919727</v>
      </c>
      <c r="T114" s="102"/>
    </row>
    <row r="115" spans="1:20" ht="15" x14ac:dyDescent="0.25">
      <c r="A115" s="102" t="s">
        <v>265</v>
      </c>
      <c r="B115" s="102">
        <v>3681.1748359999988</v>
      </c>
      <c r="C115" s="102">
        <v>1719.2751380000007</v>
      </c>
      <c r="D115" s="102">
        <v>12.926270000000001</v>
      </c>
      <c r="E115" s="102">
        <v>60.609042000000002</v>
      </c>
      <c r="F115" s="102">
        <v>334.24030200000016</v>
      </c>
      <c r="G115" s="102">
        <v>54.487968000000002</v>
      </c>
      <c r="H115" s="102">
        <v>5.1806340000000004</v>
      </c>
      <c r="I115" s="102">
        <v>29.189033000000002</v>
      </c>
      <c r="J115" s="102">
        <v>52.028173999999993</v>
      </c>
      <c r="K115" s="102">
        <v>170.56067302608395</v>
      </c>
      <c r="L115" s="102">
        <v>3.7563740619999999</v>
      </c>
      <c r="M115" s="102">
        <v>17.612987605200001</v>
      </c>
      <c r="N115" s="102">
        <v>246.46879869480071</v>
      </c>
      <c r="O115" s="102">
        <v>96.530884108800038</v>
      </c>
      <c r="P115" s="102">
        <v>12.248572966200001</v>
      </c>
      <c r="Q115" s="102">
        <v>93.469121472600023</v>
      </c>
      <c r="R115" s="102">
        <v>245.59899536699973</v>
      </c>
      <c r="S115" s="102">
        <v>4567.4212433026833</v>
      </c>
      <c r="T115" s="102"/>
    </row>
    <row r="116" spans="1:20" ht="15" x14ac:dyDescent="0.25">
      <c r="A116" s="102" t="s">
        <v>266</v>
      </c>
      <c r="B116" s="102">
        <v>1514.6485729999988</v>
      </c>
      <c r="C116" s="102">
        <v>762.65795300000013</v>
      </c>
      <c r="D116" s="102">
        <v>59.255679000000022</v>
      </c>
      <c r="E116" s="102">
        <v>29.282486000000002</v>
      </c>
      <c r="F116" s="102">
        <v>130.35022700000002</v>
      </c>
      <c r="G116" s="102">
        <v>11.028247</v>
      </c>
      <c r="H116" s="102">
        <v>1</v>
      </c>
      <c r="I116" s="102">
        <v>20.158192000000003</v>
      </c>
      <c r="J116" s="102">
        <v>10.44</v>
      </c>
      <c r="K116" s="102">
        <v>81.037702555491734</v>
      </c>
      <c r="L116" s="102">
        <v>17.219700317399997</v>
      </c>
      <c r="M116" s="102">
        <v>8.5094904316000051</v>
      </c>
      <c r="N116" s="102">
        <v>96.120257389799832</v>
      </c>
      <c r="O116" s="102">
        <v>19.537642385199998</v>
      </c>
      <c r="P116" s="102">
        <v>2.3643000000000001</v>
      </c>
      <c r="Q116" s="102">
        <v>64.550562422399992</v>
      </c>
      <c r="R116" s="102">
        <v>49.28202000000001</v>
      </c>
      <c r="S116" s="102">
        <v>1853.2702485018904</v>
      </c>
      <c r="T116" s="102"/>
    </row>
    <row r="117" spans="1:20" ht="15" x14ac:dyDescent="0.25">
      <c r="A117" s="102" t="s">
        <v>268</v>
      </c>
      <c r="B117" s="102">
        <v>3025.8507710000013</v>
      </c>
      <c r="C117" s="102">
        <v>2844.5450599999972</v>
      </c>
      <c r="D117" s="102">
        <v>759.77970500000015</v>
      </c>
      <c r="E117" s="102">
        <v>75.786520999999979</v>
      </c>
      <c r="F117" s="102">
        <v>282.72529600000007</v>
      </c>
      <c r="G117" s="102">
        <v>83.203497999999968</v>
      </c>
      <c r="H117" s="102">
        <v>3.9807320000000002</v>
      </c>
      <c r="I117" s="102">
        <v>11.953756000000002</v>
      </c>
      <c r="J117" s="102">
        <v>25.081668000000001</v>
      </c>
      <c r="K117" s="102">
        <v>564.39440207828022</v>
      </c>
      <c r="L117" s="102">
        <v>220.79198227300276</v>
      </c>
      <c r="M117" s="102">
        <v>22.023563002600003</v>
      </c>
      <c r="N117" s="102">
        <v>208.48163327040038</v>
      </c>
      <c r="O117" s="102">
        <v>147.40331705680015</v>
      </c>
      <c r="P117" s="102">
        <v>9.411644667600001</v>
      </c>
      <c r="Q117" s="102">
        <v>38.278317463199997</v>
      </c>
      <c r="R117" s="102">
        <v>118.39801379400002</v>
      </c>
      <c r="S117" s="102">
        <v>4355.0336446058845</v>
      </c>
      <c r="T117" s="102"/>
    </row>
    <row r="118" spans="1:20" ht="15" x14ac:dyDescent="0.25">
      <c r="A118" s="102" t="s">
        <v>270</v>
      </c>
      <c r="B118" s="102">
        <v>10829.400087</v>
      </c>
      <c r="C118" s="102">
        <v>5083.6275289999967</v>
      </c>
      <c r="D118" s="102">
        <v>217.34950200000006</v>
      </c>
      <c r="E118" s="102">
        <v>173.02796799999996</v>
      </c>
      <c r="F118" s="102">
        <v>1023.6014270000009</v>
      </c>
      <c r="G118" s="102">
        <v>63.789513999999983</v>
      </c>
      <c r="H118" s="102">
        <v>6</v>
      </c>
      <c r="I118" s="102">
        <v>102.85361599999999</v>
      </c>
      <c r="J118" s="102">
        <v>185.59080399999996</v>
      </c>
      <c r="K118" s="102">
        <v>498.75178066563421</v>
      </c>
      <c r="L118" s="102">
        <v>63.161765281199855</v>
      </c>
      <c r="M118" s="102">
        <v>50.281927500799938</v>
      </c>
      <c r="N118" s="102">
        <v>754.80369226978883</v>
      </c>
      <c r="O118" s="102">
        <v>113.00950300240011</v>
      </c>
      <c r="P118" s="102">
        <v>14.1858</v>
      </c>
      <c r="Q118" s="102">
        <v>329.35784915520031</v>
      </c>
      <c r="R118" s="102">
        <v>876.08139028200151</v>
      </c>
      <c r="S118" s="102">
        <v>13529.033795157025</v>
      </c>
      <c r="T118" s="102"/>
    </row>
    <row r="119" spans="1:20" ht="15" x14ac:dyDescent="0.25">
      <c r="A119" s="102" t="s">
        <v>271</v>
      </c>
      <c r="B119" s="102">
        <v>3220.43379800002</v>
      </c>
      <c r="C119" s="102">
        <v>1660.1111049999984</v>
      </c>
      <c r="D119" s="102">
        <v>3.8529149999999999</v>
      </c>
      <c r="E119" s="102">
        <v>51.830216000000007</v>
      </c>
      <c r="F119" s="102">
        <v>310.3824340000001</v>
      </c>
      <c r="G119" s="102">
        <v>18.097693000000003</v>
      </c>
      <c r="H119" s="102">
        <v>1.4543779999999999</v>
      </c>
      <c r="I119" s="102">
        <v>22.568117000000001</v>
      </c>
      <c r="J119" s="102">
        <v>19.363742000000002</v>
      </c>
      <c r="K119" s="102">
        <v>177.98355058267416</v>
      </c>
      <c r="L119" s="102">
        <v>1.1196570990000001</v>
      </c>
      <c r="M119" s="102">
        <v>15.061860769599996</v>
      </c>
      <c r="N119" s="102">
        <v>228.87600683160036</v>
      </c>
      <c r="O119" s="102">
        <v>32.061872918799999</v>
      </c>
      <c r="P119" s="102">
        <v>3.4385859054000001</v>
      </c>
      <c r="Q119" s="102">
        <v>72.267624257399987</v>
      </c>
      <c r="R119" s="102">
        <v>91.406544111000017</v>
      </c>
      <c r="S119" s="102">
        <v>3842.6495004754947</v>
      </c>
      <c r="T119" s="102"/>
    </row>
    <row r="120" spans="1:20" ht="15" x14ac:dyDescent="0.25">
      <c r="A120" s="102" t="s">
        <v>273</v>
      </c>
      <c r="B120" s="102">
        <v>1758.2691560000017</v>
      </c>
      <c r="C120" s="102">
        <v>767.88349000000028</v>
      </c>
      <c r="D120" s="102">
        <v>2.95946</v>
      </c>
      <c r="E120" s="102">
        <v>92.888521999999995</v>
      </c>
      <c r="F120" s="102">
        <v>175.15706400000002</v>
      </c>
      <c r="G120" s="102">
        <v>12.882344000000002</v>
      </c>
      <c r="H120" s="102">
        <v>1.958102</v>
      </c>
      <c r="I120" s="102">
        <v>28.399424</v>
      </c>
      <c r="J120" s="102">
        <v>27.884086</v>
      </c>
      <c r="K120" s="102">
        <v>71.554252129790669</v>
      </c>
      <c r="L120" s="102">
        <v>0.86001907599999994</v>
      </c>
      <c r="M120" s="102">
        <v>26.993404493200035</v>
      </c>
      <c r="N120" s="102">
        <v>129.16081899359961</v>
      </c>
      <c r="O120" s="102">
        <v>22.822360630399999</v>
      </c>
      <c r="P120" s="102">
        <v>4.6295405586000005</v>
      </c>
      <c r="Q120" s="102">
        <v>90.940635532800002</v>
      </c>
      <c r="R120" s="102">
        <v>131.62682796300004</v>
      </c>
      <c r="S120" s="102">
        <v>2236.8570153773921</v>
      </c>
      <c r="T120" s="102"/>
    </row>
    <row r="121" spans="1:20" ht="15" x14ac:dyDescent="0.25">
      <c r="A121" s="102" t="s">
        <v>275</v>
      </c>
      <c r="B121" s="102">
        <v>1798.786231000001</v>
      </c>
      <c r="C121" s="102">
        <v>1540.7146180000004</v>
      </c>
      <c r="D121" s="102">
        <v>11.742751</v>
      </c>
      <c r="E121" s="102">
        <v>60.771222000000002</v>
      </c>
      <c r="F121" s="102">
        <v>243.65075800000011</v>
      </c>
      <c r="G121" s="102">
        <v>47.126316999999993</v>
      </c>
      <c r="H121" s="102">
        <v>4</v>
      </c>
      <c r="I121" s="102">
        <v>58.26903200000001</v>
      </c>
      <c r="J121" s="102">
        <v>23.608649</v>
      </c>
      <c r="K121" s="102">
        <v>286.36265914127864</v>
      </c>
      <c r="L121" s="102">
        <v>3.4124434406000002</v>
      </c>
      <c r="M121" s="102">
        <v>17.660117113199998</v>
      </c>
      <c r="N121" s="102">
        <v>179.66806894920003</v>
      </c>
      <c r="O121" s="102">
        <v>83.488983197200014</v>
      </c>
      <c r="P121" s="102">
        <v>9.4572000000000003</v>
      </c>
      <c r="Q121" s="102">
        <v>186.58909427040012</v>
      </c>
      <c r="R121" s="102">
        <v>111.44462760450001</v>
      </c>
      <c r="S121" s="102">
        <v>2676.8694247163799</v>
      </c>
      <c r="T121" s="102"/>
    </row>
    <row r="122" spans="1:20" ht="15" x14ac:dyDescent="0.25">
      <c r="A122" s="102" t="s">
        <v>276</v>
      </c>
      <c r="B122" s="102">
        <v>5524.3768880000052</v>
      </c>
      <c r="C122" s="102">
        <v>3592.4000669999996</v>
      </c>
      <c r="D122" s="102">
        <v>939.5099849999998</v>
      </c>
      <c r="E122" s="102">
        <v>29.634487000000004</v>
      </c>
      <c r="F122" s="102">
        <v>586.32613499999968</v>
      </c>
      <c r="G122" s="102">
        <v>70.20369199999999</v>
      </c>
      <c r="H122" s="102">
        <v>4</v>
      </c>
      <c r="I122" s="102">
        <v>53.695985</v>
      </c>
      <c r="J122" s="102">
        <v>50.596275999999996</v>
      </c>
      <c r="K122" s="102">
        <v>488.51670921766345</v>
      </c>
      <c r="L122" s="102">
        <v>273.02160164100252</v>
      </c>
      <c r="M122" s="102">
        <v>8.6117819222000023</v>
      </c>
      <c r="N122" s="102">
        <v>432.35689194899675</v>
      </c>
      <c r="O122" s="102">
        <v>124.37286074720018</v>
      </c>
      <c r="P122" s="102">
        <v>9.4572000000000003</v>
      </c>
      <c r="Q122" s="102">
        <v>171.9452831670001</v>
      </c>
      <c r="R122" s="102">
        <v>238.83972085799974</v>
      </c>
      <c r="S122" s="102">
        <v>7271.4989375020677</v>
      </c>
      <c r="T122" s="102"/>
    </row>
    <row r="123" spans="1:20" ht="15" x14ac:dyDescent="0.25">
      <c r="A123" s="102" t="s">
        <v>277</v>
      </c>
      <c r="B123" s="102">
        <v>2460.6508590000012</v>
      </c>
      <c r="C123" s="102">
        <v>2180.6513960000007</v>
      </c>
      <c r="D123" s="102">
        <v>15.268571000000001</v>
      </c>
      <c r="E123" s="102">
        <v>141.70014900000001</v>
      </c>
      <c r="F123" s="102">
        <v>214.73476200000007</v>
      </c>
      <c r="G123" s="102">
        <v>55.190397999999995</v>
      </c>
      <c r="H123" s="102">
        <v>0</v>
      </c>
      <c r="I123" s="102">
        <v>45.819524999999999</v>
      </c>
      <c r="J123" s="102">
        <v>41.096584</v>
      </c>
      <c r="K123" s="102">
        <v>413.12156591563809</v>
      </c>
      <c r="L123" s="102">
        <v>4.4370467325999998</v>
      </c>
      <c r="M123" s="102">
        <v>41.178063299400002</v>
      </c>
      <c r="N123" s="102">
        <v>158.34541349879984</v>
      </c>
      <c r="O123" s="102">
        <v>97.775309096800086</v>
      </c>
      <c r="P123" s="102">
        <v>0</v>
      </c>
      <c r="Q123" s="102">
        <v>146.72328295500009</v>
      </c>
      <c r="R123" s="102">
        <v>193.99642477199987</v>
      </c>
      <c r="S123" s="102">
        <v>3516.2279652702391</v>
      </c>
      <c r="T123" s="102"/>
    </row>
    <row r="124" spans="1:20" ht="15" x14ac:dyDescent="0.25">
      <c r="A124" s="102" t="s">
        <v>278</v>
      </c>
      <c r="B124" s="102">
        <v>1636.8629890000007</v>
      </c>
      <c r="C124" s="102">
        <v>908.86098900000138</v>
      </c>
      <c r="D124" s="102">
        <v>25.251906999999999</v>
      </c>
      <c r="E124" s="102">
        <v>27.098905999999999</v>
      </c>
      <c r="F124" s="102">
        <v>176.46856300000002</v>
      </c>
      <c r="G124" s="102">
        <v>12.351073</v>
      </c>
      <c r="H124" s="102">
        <v>2</v>
      </c>
      <c r="I124" s="102">
        <v>6.2195989999999997</v>
      </c>
      <c r="J124" s="102">
        <v>18.222539000000001</v>
      </c>
      <c r="K124" s="102">
        <v>104.96733320452464</v>
      </c>
      <c r="L124" s="102">
        <v>7.3382041742000039</v>
      </c>
      <c r="M124" s="102">
        <v>7.874942083600005</v>
      </c>
      <c r="N124" s="102">
        <v>130.1279183561997</v>
      </c>
      <c r="O124" s="102">
        <v>21.881160926799996</v>
      </c>
      <c r="P124" s="102">
        <v>4.7286000000000001</v>
      </c>
      <c r="Q124" s="102">
        <v>19.9163999178</v>
      </c>
      <c r="R124" s="102">
        <v>86.019495349500019</v>
      </c>
      <c r="S124" s="102">
        <v>2019.717043012625</v>
      </c>
      <c r="T124" s="102"/>
    </row>
    <row r="125" spans="1:20" ht="15" x14ac:dyDescent="0.25">
      <c r="A125" s="102" t="s">
        <v>279</v>
      </c>
      <c r="B125" s="102">
        <v>2649.6113659999974</v>
      </c>
      <c r="C125" s="102">
        <v>321.49672400000003</v>
      </c>
      <c r="D125" s="102">
        <v>72.838470000000001</v>
      </c>
      <c r="E125" s="102">
        <v>28.201214999999998</v>
      </c>
      <c r="F125" s="102">
        <v>153.08911399999997</v>
      </c>
      <c r="G125" s="102">
        <v>18.630555999999999</v>
      </c>
      <c r="H125" s="102">
        <v>1</v>
      </c>
      <c r="I125" s="102">
        <v>13.988888000000001</v>
      </c>
      <c r="J125" s="102">
        <v>29.771470999999995</v>
      </c>
      <c r="K125" s="102">
        <v>8.2621290141058541</v>
      </c>
      <c r="L125" s="102">
        <v>21.166859382000009</v>
      </c>
      <c r="M125" s="102">
        <v>8.1952730790000032</v>
      </c>
      <c r="N125" s="102">
        <v>112.88791266359969</v>
      </c>
      <c r="O125" s="102">
        <v>33.005893009599994</v>
      </c>
      <c r="P125" s="102">
        <v>2.3643000000000001</v>
      </c>
      <c r="Q125" s="102">
        <v>44.795217153600007</v>
      </c>
      <c r="R125" s="102">
        <v>140.53622885549999</v>
      </c>
      <c r="S125" s="102">
        <v>3020.825179157403</v>
      </c>
      <c r="T125" s="102"/>
    </row>
    <row r="126" spans="1:20" ht="15" x14ac:dyDescent="0.25">
      <c r="A126" s="102" t="s">
        <v>280</v>
      </c>
      <c r="B126" s="102">
        <v>983.85787399999981</v>
      </c>
      <c r="C126" s="102">
        <v>781.84329599999944</v>
      </c>
      <c r="D126" s="102">
        <v>17.590823</v>
      </c>
      <c r="E126" s="102">
        <v>42.498936</v>
      </c>
      <c r="F126" s="102">
        <v>112.47318</v>
      </c>
      <c r="G126" s="102">
        <v>21.726377999999997</v>
      </c>
      <c r="H126" s="102">
        <v>0.69101100000000004</v>
      </c>
      <c r="I126" s="102">
        <v>6.8661569999999994</v>
      </c>
      <c r="J126" s="102">
        <v>11.910843000000002</v>
      </c>
      <c r="K126" s="102">
        <v>131.2740169633762</v>
      </c>
      <c r="L126" s="102">
        <v>5.1118931638000005</v>
      </c>
      <c r="M126" s="102">
        <v>12.350190801599998</v>
      </c>
      <c r="N126" s="102">
        <v>82.937722931999929</v>
      </c>
      <c r="O126" s="102">
        <v>38.490451264799994</v>
      </c>
      <c r="P126" s="102">
        <v>1.6337573073000002</v>
      </c>
      <c r="Q126" s="102">
        <v>21.986807945399999</v>
      </c>
      <c r="R126" s="102">
        <v>56.225134381500006</v>
      </c>
      <c r="S126" s="102">
        <v>1333.8678487597758</v>
      </c>
      <c r="T126" s="102"/>
    </row>
    <row r="127" spans="1:20" ht="15" x14ac:dyDescent="0.25">
      <c r="A127" s="102" t="s">
        <v>281</v>
      </c>
      <c r="B127" s="102">
        <v>2030.8763830000071</v>
      </c>
      <c r="C127" s="102">
        <v>896.68171899999982</v>
      </c>
      <c r="D127" s="102">
        <v>5</v>
      </c>
      <c r="E127" s="102">
        <v>45.618894999999995</v>
      </c>
      <c r="F127" s="102">
        <v>181.76470199999997</v>
      </c>
      <c r="G127" s="102">
        <v>12.535509000000001</v>
      </c>
      <c r="H127" s="102">
        <v>0</v>
      </c>
      <c r="I127" s="102">
        <v>28.723737</v>
      </c>
      <c r="J127" s="102">
        <v>22.127261000000001</v>
      </c>
      <c r="K127" s="102">
        <v>82.731984604669421</v>
      </c>
      <c r="L127" s="102">
        <v>1.4530000000000001</v>
      </c>
      <c r="M127" s="102">
        <v>13.256850886999997</v>
      </c>
      <c r="N127" s="102">
        <v>134.03329125479965</v>
      </c>
      <c r="O127" s="102">
        <v>22.207907744399996</v>
      </c>
      <c r="P127" s="102">
        <v>0</v>
      </c>
      <c r="Q127" s="102">
        <v>91.979150621400038</v>
      </c>
      <c r="R127" s="102">
        <v>104.45173555050002</v>
      </c>
      <c r="S127" s="102">
        <v>2480.9903036627761</v>
      </c>
      <c r="T127" s="102"/>
    </row>
    <row r="128" spans="1:20" ht="15" x14ac:dyDescent="0.25">
      <c r="A128" s="102" t="s">
        <v>283</v>
      </c>
      <c r="B128" s="102">
        <v>2039.1995809999985</v>
      </c>
      <c r="C128" s="102">
        <v>987.27273700000092</v>
      </c>
      <c r="D128" s="102">
        <v>65.826225000000008</v>
      </c>
      <c r="E128" s="102">
        <v>53.943290000000005</v>
      </c>
      <c r="F128" s="102">
        <v>165.86057999999997</v>
      </c>
      <c r="G128" s="102">
        <v>11.639009999999999</v>
      </c>
      <c r="H128" s="102">
        <v>1</v>
      </c>
      <c r="I128" s="102">
        <v>5.3648820000000006</v>
      </c>
      <c r="J128" s="102">
        <v>25.120002999999997</v>
      </c>
      <c r="K128" s="102">
        <v>99.396138646077134</v>
      </c>
      <c r="L128" s="102">
        <v>19.129100985000012</v>
      </c>
      <c r="M128" s="102">
        <v>15.675920073999993</v>
      </c>
      <c r="N128" s="102">
        <v>122.30559169199965</v>
      </c>
      <c r="O128" s="102">
        <v>20.619670115999998</v>
      </c>
      <c r="P128" s="102">
        <v>2.3643000000000001</v>
      </c>
      <c r="Q128" s="102">
        <v>17.179425140399999</v>
      </c>
      <c r="R128" s="102">
        <v>118.57897416150003</v>
      </c>
      <c r="S128" s="102">
        <v>2454.4487018149753</v>
      </c>
      <c r="T128" s="102"/>
    </row>
    <row r="129" spans="1:20" ht="15" x14ac:dyDescent="0.25">
      <c r="A129" s="102" t="s">
        <v>284</v>
      </c>
      <c r="B129" s="102">
        <v>3301.4862819999989</v>
      </c>
      <c r="C129" s="102">
        <v>3122.0699869999989</v>
      </c>
      <c r="D129" s="102">
        <v>21.382021999999999</v>
      </c>
      <c r="E129" s="102">
        <v>62.359548999999994</v>
      </c>
      <c r="F129" s="102">
        <v>242.58988500000007</v>
      </c>
      <c r="G129" s="102">
        <v>42.870787000000014</v>
      </c>
      <c r="H129" s="102">
        <v>2.9887639999999998</v>
      </c>
      <c r="I129" s="102">
        <v>36.483145999999998</v>
      </c>
      <c r="J129" s="102">
        <v>49.056179</v>
      </c>
      <c r="K129" s="102">
        <v>621.66735760852737</v>
      </c>
      <c r="L129" s="102">
        <v>6.2136155932000037</v>
      </c>
      <c r="M129" s="102">
        <v>18.121684939400005</v>
      </c>
      <c r="N129" s="102">
        <v>178.88578119900015</v>
      </c>
      <c r="O129" s="102">
        <v>75.94988624920002</v>
      </c>
      <c r="P129" s="102">
        <v>7.0663347251999999</v>
      </c>
      <c r="Q129" s="102">
        <v>116.82633012120004</v>
      </c>
      <c r="R129" s="102">
        <v>231.56969296949978</v>
      </c>
      <c r="S129" s="102">
        <v>4557.7869654052265</v>
      </c>
      <c r="T129" s="102"/>
    </row>
    <row r="130" spans="1:20" ht="15" x14ac:dyDescent="0.25">
      <c r="A130" s="102" t="s">
        <v>285</v>
      </c>
      <c r="B130" s="102">
        <v>5176.6849499999944</v>
      </c>
      <c r="C130" s="102">
        <v>1798.2247199999986</v>
      </c>
      <c r="D130" s="102">
        <v>117.24472000000002</v>
      </c>
      <c r="E130" s="102">
        <v>43.414336000000006</v>
      </c>
      <c r="F130" s="102">
        <v>538.31250999999997</v>
      </c>
      <c r="G130" s="102">
        <v>83.08935799999999</v>
      </c>
      <c r="H130" s="102">
        <v>4</v>
      </c>
      <c r="I130" s="102">
        <v>32.571900999999997</v>
      </c>
      <c r="J130" s="102">
        <v>92.229607000000001</v>
      </c>
      <c r="K130" s="102">
        <v>131.64241580206195</v>
      </c>
      <c r="L130" s="102">
        <v>34.071315632000029</v>
      </c>
      <c r="M130" s="102">
        <v>12.616206041599996</v>
      </c>
      <c r="N130" s="102">
        <v>396.95164487399762</v>
      </c>
      <c r="O130" s="102">
        <v>147.20110663280025</v>
      </c>
      <c r="P130" s="102">
        <v>9.4572000000000003</v>
      </c>
      <c r="Q130" s="102">
        <v>104.30174138220003</v>
      </c>
      <c r="R130" s="102">
        <v>435.36985984350025</v>
      </c>
      <c r="S130" s="102">
        <v>6448.2964402081543</v>
      </c>
      <c r="T130" s="102"/>
    </row>
    <row r="131" spans="1:20" ht="15" x14ac:dyDescent="0.25">
      <c r="A131" s="102" t="s">
        <v>286</v>
      </c>
      <c r="B131" s="102">
        <v>1676.8091759999998</v>
      </c>
      <c r="C131" s="102">
        <v>415.15454699999981</v>
      </c>
      <c r="D131" s="102">
        <v>0</v>
      </c>
      <c r="E131" s="102">
        <v>24.678325000000001</v>
      </c>
      <c r="F131" s="102">
        <v>155.48928099999998</v>
      </c>
      <c r="G131" s="102">
        <v>19.393087999999999</v>
      </c>
      <c r="H131" s="102">
        <v>1</v>
      </c>
      <c r="I131" s="102">
        <v>9.2310669999999995</v>
      </c>
      <c r="J131" s="102">
        <v>23.597701000000001</v>
      </c>
      <c r="K131" s="102">
        <v>21.918436897573422</v>
      </c>
      <c r="L131" s="102">
        <v>0</v>
      </c>
      <c r="M131" s="102">
        <v>7.1715212450000037</v>
      </c>
      <c r="N131" s="102">
        <v>114.6577958093997</v>
      </c>
      <c r="O131" s="102">
        <v>34.356794700799995</v>
      </c>
      <c r="P131" s="102">
        <v>2.3643000000000001</v>
      </c>
      <c r="Q131" s="102">
        <v>29.559722747400002</v>
      </c>
      <c r="R131" s="102">
        <v>111.39294757050001</v>
      </c>
      <c r="S131" s="102">
        <v>1998.2306949706729</v>
      </c>
      <c r="T131" s="102"/>
    </row>
    <row r="132" spans="1:20" ht="15" x14ac:dyDescent="0.25">
      <c r="A132" s="102" t="s">
        <v>287</v>
      </c>
      <c r="B132" s="102">
        <v>1757.3564959999981</v>
      </c>
      <c r="C132" s="102">
        <v>895.70858899999905</v>
      </c>
      <c r="D132" s="102">
        <v>5.6054519999999997</v>
      </c>
      <c r="E132" s="102">
        <v>37.902836000000001</v>
      </c>
      <c r="F132" s="102">
        <v>145.57968499999998</v>
      </c>
      <c r="G132" s="102">
        <v>5.938008</v>
      </c>
      <c r="H132" s="102">
        <v>1.5777079999999999</v>
      </c>
      <c r="I132" s="102">
        <v>21.633246</v>
      </c>
      <c r="J132" s="102">
        <v>13.291281999999999</v>
      </c>
      <c r="K132" s="102">
        <v>95.596866652388002</v>
      </c>
      <c r="L132" s="102">
        <v>1.6289443512000001</v>
      </c>
      <c r="M132" s="102">
        <v>11.014564141600001</v>
      </c>
      <c r="N132" s="102">
        <v>107.35045971899976</v>
      </c>
      <c r="O132" s="102">
        <v>10.519774972799999</v>
      </c>
      <c r="P132" s="102">
        <v>3.7301750244000003</v>
      </c>
      <c r="Q132" s="102">
        <v>69.273980341199987</v>
      </c>
      <c r="R132" s="102">
        <v>62.741496681000001</v>
      </c>
      <c r="S132" s="102">
        <v>2119.2127578835857</v>
      </c>
      <c r="T132" s="102"/>
    </row>
    <row r="133" spans="1:20" ht="15" x14ac:dyDescent="0.25">
      <c r="A133" s="102" t="s">
        <v>288</v>
      </c>
      <c r="B133" s="102">
        <v>3182.3821639999992</v>
      </c>
      <c r="C133" s="102">
        <v>1745.8126840000023</v>
      </c>
      <c r="D133" s="102">
        <v>43.003590999999993</v>
      </c>
      <c r="E133" s="102">
        <v>70.810136</v>
      </c>
      <c r="F133" s="102">
        <v>370.09904900000015</v>
      </c>
      <c r="G133" s="102">
        <v>11.152913</v>
      </c>
      <c r="H133" s="102">
        <v>5.9760460000000002</v>
      </c>
      <c r="I133" s="102">
        <v>37.488031999999997</v>
      </c>
      <c r="J133" s="102">
        <v>46.409495999999997</v>
      </c>
      <c r="K133" s="102">
        <v>200.09815237952552</v>
      </c>
      <c r="L133" s="102">
        <v>12.496843544600003</v>
      </c>
      <c r="M133" s="102">
        <v>20.577425521600013</v>
      </c>
      <c r="N133" s="102">
        <v>272.91103873260033</v>
      </c>
      <c r="O133" s="102">
        <v>19.7585006708</v>
      </c>
      <c r="P133" s="102">
        <v>14.1291655578</v>
      </c>
      <c r="Q133" s="102">
        <v>120.04417607040006</v>
      </c>
      <c r="R133" s="102">
        <v>219.07602586799982</v>
      </c>
      <c r="S133" s="102">
        <v>4061.4734923453248</v>
      </c>
      <c r="T133" s="102"/>
    </row>
    <row r="134" spans="1:20" ht="15" x14ac:dyDescent="0.25">
      <c r="A134" s="102" t="s">
        <v>290</v>
      </c>
      <c r="B134" s="102">
        <v>3403.1078449999995</v>
      </c>
      <c r="C134" s="102">
        <v>1804.3936179999992</v>
      </c>
      <c r="D134" s="102">
        <v>54.836065000000005</v>
      </c>
      <c r="E134" s="102">
        <v>46.863385000000001</v>
      </c>
      <c r="F134" s="102">
        <v>331.68493200000012</v>
      </c>
      <c r="G134" s="102">
        <v>55.817319000000005</v>
      </c>
      <c r="H134" s="102">
        <v>0</v>
      </c>
      <c r="I134" s="102">
        <v>30.245902000000001</v>
      </c>
      <c r="J134" s="102">
        <v>60.724315000000004</v>
      </c>
      <c r="K134" s="102">
        <v>201.48840609634158</v>
      </c>
      <c r="L134" s="102">
        <v>15.935360488999994</v>
      </c>
      <c r="M134" s="102">
        <v>13.618499680999996</v>
      </c>
      <c r="N134" s="102">
        <v>244.58446885680058</v>
      </c>
      <c r="O134" s="102">
        <v>98.885962340400098</v>
      </c>
      <c r="P134" s="102">
        <v>0</v>
      </c>
      <c r="Q134" s="102">
        <v>96.853427384400007</v>
      </c>
      <c r="R134" s="102">
        <v>286.64912895749978</v>
      </c>
      <c r="S134" s="102">
        <v>4361.1230988054413</v>
      </c>
      <c r="T134" s="102"/>
    </row>
    <row r="135" spans="1:20" ht="15" x14ac:dyDescent="0.25">
      <c r="A135" s="102" t="s">
        <v>291</v>
      </c>
      <c r="B135" s="102">
        <v>21710.163118000131</v>
      </c>
      <c r="C135" s="102">
        <v>12385.532336000035</v>
      </c>
      <c r="D135" s="102">
        <v>2402.2039730000001</v>
      </c>
      <c r="E135" s="102">
        <v>330.19820399999992</v>
      </c>
      <c r="F135" s="102">
        <v>2246.9367359999992</v>
      </c>
      <c r="G135" s="102">
        <v>209.06725999999995</v>
      </c>
      <c r="H135" s="102">
        <v>19.186236999999998</v>
      </c>
      <c r="I135" s="102">
        <v>122.17308700000001</v>
      </c>
      <c r="J135" s="102">
        <v>258.84881699999988</v>
      </c>
      <c r="K135" s="102">
        <v>1471.360122366013</v>
      </c>
      <c r="L135" s="102">
        <v>698.08047455381188</v>
      </c>
      <c r="M135" s="102">
        <v>95.955598082399703</v>
      </c>
      <c r="N135" s="102">
        <v>1656.8911491263666</v>
      </c>
      <c r="O135" s="102">
        <v>370.38355781599967</v>
      </c>
      <c r="P135" s="102">
        <v>45.362020139099997</v>
      </c>
      <c r="Q135" s="102">
        <v>391.22265919140045</v>
      </c>
      <c r="R135" s="102">
        <v>1221.8958406484992</v>
      </c>
      <c r="S135" s="102">
        <v>27661.314539923722</v>
      </c>
      <c r="T135" s="102"/>
    </row>
    <row r="136" spans="1:20" ht="15" x14ac:dyDescent="0.25">
      <c r="A136" s="102" t="s">
        <v>292</v>
      </c>
      <c r="B136" s="102">
        <v>7772.4448039999961</v>
      </c>
      <c r="C136" s="102">
        <v>7483.9071599999916</v>
      </c>
      <c r="D136" s="102">
        <v>295.47660500000001</v>
      </c>
      <c r="E136" s="102">
        <v>195.82647800000007</v>
      </c>
      <c r="F136" s="102">
        <v>871.47499600000037</v>
      </c>
      <c r="G136" s="102">
        <v>85.542314000000033</v>
      </c>
      <c r="H136" s="102">
        <v>6.7680199999999999</v>
      </c>
      <c r="I136" s="102">
        <v>101.74120499999998</v>
      </c>
      <c r="J136" s="102">
        <v>92.444054999999992</v>
      </c>
      <c r="K136" s="102">
        <v>1514.5528709096081</v>
      </c>
      <c r="L136" s="102">
        <v>85.865501412999677</v>
      </c>
      <c r="M136" s="102">
        <v>56.907174506799883</v>
      </c>
      <c r="N136" s="102">
        <v>642.62566205039229</v>
      </c>
      <c r="O136" s="102">
        <v>151.54676348240014</v>
      </c>
      <c r="P136" s="102">
        <v>16.001629686000001</v>
      </c>
      <c r="Q136" s="102">
        <v>325.79568665100044</v>
      </c>
      <c r="R136" s="102">
        <v>436.38216162750007</v>
      </c>
      <c r="S136" s="102">
        <v>11002.122254326698</v>
      </c>
      <c r="T136" s="102"/>
    </row>
    <row r="137" spans="1:20" ht="15" x14ac:dyDescent="0.25">
      <c r="A137" s="102" t="s">
        <v>294</v>
      </c>
      <c r="B137" s="102">
        <v>2414.8797260000024</v>
      </c>
      <c r="C137" s="102">
        <v>2334.1734610000076</v>
      </c>
      <c r="D137" s="102">
        <v>0</v>
      </c>
      <c r="E137" s="102">
        <v>49.893853999999997</v>
      </c>
      <c r="F137" s="102">
        <v>198.89940499999994</v>
      </c>
      <c r="G137" s="102">
        <v>19.784475999999998</v>
      </c>
      <c r="H137" s="102">
        <v>2</v>
      </c>
      <c r="I137" s="102">
        <v>37.765364000000005</v>
      </c>
      <c r="J137" s="102">
        <v>21.145251000000002</v>
      </c>
      <c r="K137" s="102">
        <v>472.30375937038491</v>
      </c>
      <c r="L137" s="102">
        <v>0</v>
      </c>
      <c r="M137" s="102">
        <v>14.499153972399997</v>
      </c>
      <c r="N137" s="102">
        <v>146.6684212469998</v>
      </c>
      <c r="O137" s="102">
        <v>35.050177681599997</v>
      </c>
      <c r="P137" s="102">
        <v>4.7286000000000001</v>
      </c>
      <c r="Q137" s="102">
        <v>120.93224860080005</v>
      </c>
      <c r="R137" s="102">
        <v>99.816157345500017</v>
      </c>
      <c r="S137" s="102">
        <v>3308.8782442176871</v>
      </c>
      <c r="T137" s="102"/>
    </row>
    <row r="138" spans="1:20" ht="15" x14ac:dyDescent="0.25">
      <c r="A138" s="102" t="s">
        <v>296</v>
      </c>
      <c r="B138" s="102">
        <v>4986.6988740000033</v>
      </c>
      <c r="C138" s="102">
        <v>1040.505032</v>
      </c>
      <c r="D138" s="102">
        <v>71.668950999999993</v>
      </c>
      <c r="E138" s="102">
        <v>37</v>
      </c>
      <c r="F138" s="102">
        <v>422.76038900000009</v>
      </c>
      <c r="G138" s="102">
        <v>35.222471999999996</v>
      </c>
      <c r="H138" s="102">
        <v>4</v>
      </c>
      <c r="I138" s="102">
        <v>29.83146</v>
      </c>
      <c r="J138" s="102">
        <v>66.676404000000005</v>
      </c>
      <c r="K138" s="102">
        <v>45.828596289477666</v>
      </c>
      <c r="L138" s="102">
        <v>20.826997160600012</v>
      </c>
      <c r="M138" s="102">
        <v>10.752200000000002</v>
      </c>
      <c r="N138" s="102">
        <v>311.74351084859944</v>
      </c>
      <c r="O138" s="102">
        <v>62.400131395199985</v>
      </c>
      <c r="P138" s="102">
        <v>9.4572000000000003</v>
      </c>
      <c r="Q138" s="102">
        <v>95.526301212000021</v>
      </c>
      <c r="R138" s="102">
        <v>314.74596508199983</v>
      </c>
      <c r="S138" s="102">
        <v>5857.9797759878802</v>
      </c>
      <c r="T138" s="102"/>
    </row>
    <row r="139" spans="1:20" ht="15" x14ac:dyDescent="0.25">
      <c r="A139" s="102" t="s">
        <v>297</v>
      </c>
      <c r="B139" s="102">
        <v>5294.0927939999865</v>
      </c>
      <c r="C139" s="102">
        <v>968.42961700000046</v>
      </c>
      <c r="D139" s="102">
        <v>159.36521800000006</v>
      </c>
      <c r="E139" s="102">
        <v>79.428019999999989</v>
      </c>
      <c r="F139" s="102">
        <v>325.83534100000003</v>
      </c>
      <c r="G139" s="102">
        <v>28.072480000000002</v>
      </c>
      <c r="H139" s="102">
        <v>1.5</v>
      </c>
      <c r="I139" s="102">
        <v>21.386600000000001</v>
      </c>
      <c r="J139" s="102">
        <v>73.628932999999989</v>
      </c>
      <c r="K139" s="102">
        <v>36.990947150925614</v>
      </c>
      <c r="L139" s="102">
        <v>46.311532350799951</v>
      </c>
      <c r="M139" s="102">
        <v>23.081782612000019</v>
      </c>
      <c r="N139" s="102">
        <v>240.27098045340051</v>
      </c>
      <c r="O139" s="102">
        <v>49.733205567999988</v>
      </c>
      <c r="P139" s="102">
        <v>3.5464500000000001</v>
      </c>
      <c r="Q139" s="102">
        <v>68.484170519999992</v>
      </c>
      <c r="R139" s="102">
        <v>347.5653782265</v>
      </c>
      <c r="S139" s="102">
        <v>6110.0772408816129</v>
      </c>
      <c r="T139" s="102"/>
    </row>
    <row r="140" spans="1:20" ht="15" x14ac:dyDescent="0.25">
      <c r="A140" s="102" t="s">
        <v>298</v>
      </c>
      <c r="B140" s="102">
        <v>1872.9497119999999</v>
      </c>
      <c r="C140" s="102">
        <v>1045.6824759999995</v>
      </c>
      <c r="D140" s="102">
        <v>6</v>
      </c>
      <c r="E140" s="102">
        <v>13.755682</v>
      </c>
      <c r="F140" s="102">
        <v>154.26634000000001</v>
      </c>
      <c r="G140" s="102">
        <v>17.727344000000002</v>
      </c>
      <c r="H140" s="102">
        <v>0</v>
      </c>
      <c r="I140" s="102">
        <v>9</v>
      </c>
      <c r="J140" s="102">
        <v>22.948829</v>
      </c>
      <c r="K140" s="102">
        <v>119.69825645917513</v>
      </c>
      <c r="L140" s="102">
        <v>1.7436</v>
      </c>
      <c r="M140" s="102">
        <v>3.9974011892000001</v>
      </c>
      <c r="N140" s="102">
        <v>113.75599911599967</v>
      </c>
      <c r="O140" s="102">
        <v>31.405762630399995</v>
      </c>
      <c r="P140" s="102">
        <v>0</v>
      </c>
      <c r="Q140" s="102">
        <v>28.819800000000004</v>
      </c>
      <c r="R140" s="102">
        <v>108.32994729450002</v>
      </c>
      <c r="S140" s="102">
        <v>2280.7004786892749</v>
      </c>
      <c r="T140" s="102"/>
    </row>
    <row r="141" spans="1:20" ht="15" x14ac:dyDescent="0.25">
      <c r="A141" s="102" t="s">
        <v>299</v>
      </c>
      <c r="B141" s="102">
        <v>5182.879065999995</v>
      </c>
      <c r="C141" s="102">
        <v>847.66595499999983</v>
      </c>
      <c r="D141" s="102">
        <v>261.6762550000002</v>
      </c>
      <c r="E141" s="102">
        <v>45.936286000000003</v>
      </c>
      <c r="F141" s="102">
        <v>289.00178800000003</v>
      </c>
      <c r="G141" s="102">
        <v>26.135042999999996</v>
      </c>
      <c r="H141" s="102">
        <v>5</v>
      </c>
      <c r="I141" s="102">
        <v>39.089888000000002</v>
      </c>
      <c r="J141" s="102">
        <v>92.301673999999991</v>
      </c>
      <c r="K141" s="102">
        <v>29.352754776346409</v>
      </c>
      <c r="L141" s="102">
        <v>76.043119702999832</v>
      </c>
      <c r="M141" s="102">
        <v>13.349084711599998</v>
      </c>
      <c r="N141" s="102">
        <v>213.10991847120039</v>
      </c>
      <c r="O141" s="102">
        <v>46.300842178800004</v>
      </c>
      <c r="P141" s="102">
        <v>11.8215</v>
      </c>
      <c r="Q141" s="102">
        <v>125.17363935360007</v>
      </c>
      <c r="R141" s="102">
        <v>435.71005211700032</v>
      </c>
      <c r="S141" s="102">
        <v>6133.7399773115421</v>
      </c>
      <c r="T141" s="102"/>
    </row>
    <row r="142" spans="1:20" ht="15" x14ac:dyDescent="0.25">
      <c r="A142" s="102" t="s">
        <v>300</v>
      </c>
      <c r="B142" s="102">
        <v>7495.199419999999</v>
      </c>
      <c r="C142" s="102">
        <v>1540.4777569999992</v>
      </c>
      <c r="D142" s="102">
        <v>134.906249</v>
      </c>
      <c r="E142" s="102">
        <v>65.592412999999993</v>
      </c>
      <c r="F142" s="102">
        <v>600.77543000000003</v>
      </c>
      <c r="G142" s="102">
        <v>73.055745999999999</v>
      </c>
      <c r="H142" s="102">
        <v>3</v>
      </c>
      <c r="I142" s="102">
        <v>36.587438000000006</v>
      </c>
      <c r="J142" s="102">
        <v>138.06148399999998</v>
      </c>
      <c r="K142" s="102">
        <v>66.942536452336896</v>
      </c>
      <c r="L142" s="102">
        <v>39.203755959400027</v>
      </c>
      <c r="M142" s="102">
        <v>19.06115521780001</v>
      </c>
      <c r="N142" s="102">
        <v>443.01180208199594</v>
      </c>
      <c r="O142" s="102">
        <v>129.4255596136002</v>
      </c>
      <c r="P142" s="102">
        <v>7.0929000000000002</v>
      </c>
      <c r="Q142" s="102">
        <v>117.16029396360004</v>
      </c>
      <c r="R142" s="102">
        <v>651.71923522200086</v>
      </c>
      <c r="S142" s="102">
        <v>8968.8166585107338</v>
      </c>
      <c r="T142" s="102"/>
    </row>
    <row r="143" spans="1:20" ht="15" x14ac:dyDescent="0.25">
      <c r="A143" s="102" t="s">
        <v>301</v>
      </c>
      <c r="B143" s="102">
        <v>2316.5798400000003</v>
      </c>
      <c r="C143" s="102">
        <v>492.55440399999998</v>
      </c>
      <c r="D143" s="102">
        <v>23.414261</v>
      </c>
      <c r="E143" s="102">
        <v>30.480446999999998</v>
      </c>
      <c r="F143" s="102">
        <v>181.92347499999997</v>
      </c>
      <c r="G143" s="102">
        <v>21.14593</v>
      </c>
      <c r="H143" s="102">
        <v>1</v>
      </c>
      <c r="I143" s="102">
        <v>15.475077000000001</v>
      </c>
      <c r="J143" s="102">
        <v>33.273743000000003</v>
      </c>
      <c r="K143" s="102">
        <v>22.346971932766632</v>
      </c>
      <c r="L143" s="102">
        <v>6.8041842466000029</v>
      </c>
      <c r="M143" s="102">
        <v>8.8576178982000044</v>
      </c>
      <c r="N143" s="102">
        <v>134.15037046499967</v>
      </c>
      <c r="O143" s="102">
        <v>37.462129587999996</v>
      </c>
      <c r="P143" s="102">
        <v>2.3643000000000001</v>
      </c>
      <c r="Q143" s="102">
        <v>49.5542915694</v>
      </c>
      <c r="R143" s="102">
        <v>157.06870383149999</v>
      </c>
      <c r="S143" s="102">
        <v>2735.1884095314667</v>
      </c>
      <c r="T143" s="102"/>
    </row>
    <row r="144" spans="1:20" ht="15" x14ac:dyDescent="0.25">
      <c r="A144" s="102" t="s">
        <v>302</v>
      </c>
      <c r="B144" s="102">
        <v>2610.1221929999988</v>
      </c>
      <c r="C144" s="102">
        <v>1178.8340150000006</v>
      </c>
      <c r="D144" s="102">
        <v>11.622121000000002</v>
      </c>
      <c r="E144" s="102">
        <v>53.143065</v>
      </c>
      <c r="F144" s="102">
        <v>282.97930999999994</v>
      </c>
      <c r="G144" s="102">
        <v>15.490797000000001</v>
      </c>
      <c r="H144" s="102">
        <v>7</v>
      </c>
      <c r="I144" s="102">
        <v>13.871792000000001</v>
      </c>
      <c r="J144" s="102">
        <v>25.368589</v>
      </c>
      <c r="K144" s="102">
        <v>111.17134133920702</v>
      </c>
      <c r="L144" s="102">
        <v>3.3773883626000001</v>
      </c>
      <c r="M144" s="102">
        <v>15.443374688999993</v>
      </c>
      <c r="N144" s="102">
        <v>208.66894319400026</v>
      </c>
      <c r="O144" s="102">
        <v>27.44349596519999</v>
      </c>
      <c r="P144" s="102">
        <v>16.5501</v>
      </c>
      <c r="Q144" s="102">
        <v>44.420252342399998</v>
      </c>
      <c r="R144" s="102">
        <v>119.75242437450002</v>
      </c>
      <c r="S144" s="102">
        <v>3156.9495132669063</v>
      </c>
      <c r="T144" s="102"/>
    </row>
    <row r="145" spans="1:20" ht="15" x14ac:dyDescent="0.25">
      <c r="A145" s="102" t="s">
        <v>303</v>
      </c>
      <c r="B145" s="102">
        <v>21983.038170999949</v>
      </c>
      <c r="C145" s="102">
        <v>13169.945971000107</v>
      </c>
      <c r="D145" s="102">
        <v>341.17827299999988</v>
      </c>
      <c r="E145" s="102">
        <v>346.20246199999997</v>
      </c>
      <c r="F145" s="102">
        <v>2996.8929449999991</v>
      </c>
      <c r="G145" s="102">
        <v>601.62197700000013</v>
      </c>
      <c r="H145" s="102">
        <v>18.955411999999999</v>
      </c>
      <c r="I145" s="102">
        <v>244.38771600000007</v>
      </c>
      <c r="J145" s="102">
        <v>311.24524999999988</v>
      </c>
      <c r="K145" s="102">
        <v>1691.7292247137207</v>
      </c>
      <c r="L145" s="102">
        <v>99.146406133799672</v>
      </c>
      <c r="M145" s="102">
        <v>100.60643545719974</v>
      </c>
      <c r="N145" s="102">
        <v>2209.9088576429531</v>
      </c>
      <c r="O145" s="102">
        <v>1065.833494453205</v>
      </c>
      <c r="P145" s="102">
        <v>44.816280591600005</v>
      </c>
      <c r="Q145" s="102">
        <v>782.57834417519666</v>
      </c>
      <c r="R145" s="102">
        <v>1469.2332026249937</v>
      </c>
      <c r="S145" s="102">
        <v>29446.890416792619</v>
      </c>
      <c r="T145" s="102"/>
    </row>
    <row r="146" spans="1:20" ht="15" x14ac:dyDescent="0.25">
      <c r="A146" s="102" t="s">
        <v>304</v>
      </c>
      <c r="B146" s="102">
        <v>937.75921899999969</v>
      </c>
      <c r="C146" s="102">
        <v>538.92614500000013</v>
      </c>
      <c r="D146" s="102">
        <v>0</v>
      </c>
      <c r="E146" s="102">
        <v>14.189568999999999</v>
      </c>
      <c r="F146" s="102">
        <v>62.177092000000002</v>
      </c>
      <c r="G146" s="102">
        <v>8.8754840000000002</v>
      </c>
      <c r="H146" s="102">
        <v>0</v>
      </c>
      <c r="I146" s="102">
        <v>8.4244400000000006</v>
      </c>
      <c r="J146" s="102">
        <v>8.5842700000000001</v>
      </c>
      <c r="K146" s="102">
        <v>65.021673319504984</v>
      </c>
      <c r="L146" s="102">
        <v>0</v>
      </c>
      <c r="M146" s="102">
        <v>4.1234887514</v>
      </c>
      <c r="N146" s="102">
        <v>45.849387640800046</v>
      </c>
      <c r="O146" s="102">
        <v>15.723807454400001</v>
      </c>
      <c r="P146" s="102">
        <v>0</v>
      </c>
      <c r="Q146" s="102">
        <v>26.976741768</v>
      </c>
      <c r="R146" s="102">
        <v>40.522046535000008</v>
      </c>
      <c r="S146" s="102">
        <v>1135.9763644691047</v>
      </c>
      <c r="T146" s="102"/>
    </row>
    <row r="147" spans="1:20" ht="15" x14ac:dyDescent="0.25">
      <c r="A147" s="102" t="s">
        <v>305</v>
      </c>
      <c r="B147" s="102">
        <v>4096.6973149999976</v>
      </c>
      <c r="C147" s="102">
        <v>1403.2792799999929</v>
      </c>
      <c r="D147" s="102">
        <v>72.52914100000001</v>
      </c>
      <c r="E147" s="102">
        <v>53.284604999999992</v>
      </c>
      <c r="F147" s="102">
        <v>270.66257100000007</v>
      </c>
      <c r="G147" s="102">
        <v>18.197551999999998</v>
      </c>
      <c r="H147" s="102">
        <v>2.9327860000000001</v>
      </c>
      <c r="I147" s="102">
        <v>29.701605999999998</v>
      </c>
      <c r="J147" s="102">
        <v>32.346167999999992</v>
      </c>
      <c r="K147" s="102">
        <v>99.790278544896154</v>
      </c>
      <c r="L147" s="102">
        <v>21.076968374600003</v>
      </c>
      <c r="M147" s="102">
        <v>15.484506212999996</v>
      </c>
      <c r="N147" s="102">
        <v>199.58657985540017</v>
      </c>
      <c r="O147" s="102">
        <v>32.238783123199994</v>
      </c>
      <c r="P147" s="102">
        <v>6.9339859398000003</v>
      </c>
      <c r="Q147" s="102">
        <v>95.110482733200016</v>
      </c>
      <c r="R147" s="102">
        <v>152.69008604399997</v>
      </c>
      <c r="S147" s="102">
        <v>4719.6089858280939</v>
      </c>
      <c r="T147" s="102"/>
    </row>
    <row r="148" spans="1:20" ht="15" x14ac:dyDescent="0.25">
      <c r="A148" s="102" t="s">
        <v>306</v>
      </c>
      <c r="B148" s="102">
        <v>5664.778588000001</v>
      </c>
      <c r="C148" s="102">
        <v>46.446820000000002</v>
      </c>
      <c r="D148" s="102">
        <v>80.019565000000014</v>
      </c>
      <c r="E148" s="102">
        <v>74.902139999999989</v>
      </c>
      <c r="F148" s="102">
        <v>528.86377900000002</v>
      </c>
      <c r="G148" s="102">
        <v>33.103792999999996</v>
      </c>
      <c r="H148" s="102">
        <v>1</v>
      </c>
      <c r="I148" s="102">
        <v>28.914470000000001</v>
      </c>
      <c r="J148" s="102">
        <v>59.453628999999999</v>
      </c>
      <c r="K148" s="102">
        <v>8.206946007168768E-2</v>
      </c>
      <c r="L148" s="102">
        <v>23.253685589000028</v>
      </c>
      <c r="M148" s="102">
        <v>21.766561884000023</v>
      </c>
      <c r="N148" s="102">
        <v>389.98415063459737</v>
      </c>
      <c r="O148" s="102">
        <v>58.646679678799984</v>
      </c>
      <c r="P148" s="102">
        <v>2.3643000000000001</v>
      </c>
      <c r="Q148" s="102">
        <v>92.589915834000024</v>
      </c>
      <c r="R148" s="102">
        <v>280.6508556944998</v>
      </c>
      <c r="S148" s="102">
        <v>6534.1168067749695</v>
      </c>
      <c r="T148" s="102"/>
    </row>
    <row r="149" spans="1:20" ht="15" x14ac:dyDescent="0.25">
      <c r="A149" s="102" t="s">
        <v>307</v>
      </c>
      <c r="B149" s="102">
        <v>1933.6106340000003</v>
      </c>
      <c r="C149" s="102">
        <v>1006.372655</v>
      </c>
      <c r="D149" s="102">
        <v>3.506793</v>
      </c>
      <c r="E149" s="102">
        <v>52.609296999999998</v>
      </c>
      <c r="F149" s="102">
        <v>189.26860499999998</v>
      </c>
      <c r="G149" s="102">
        <v>22.914793</v>
      </c>
      <c r="H149" s="102">
        <v>1</v>
      </c>
      <c r="I149" s="102">
        <v>35.340949000000002</v>
      </c>
      <c r="J149" s="102">
        <v>24.319692</v>
      </c>
      <c r="K149" s="102">
        <v>111.22217562361182</v>
      </c>
      <c r="L149" s="102">
        <v>1.0190740458000001</v>
      </c>
      <c r="M149" s="102">
        <v>15.288261708199995</v>
      </c>
      <c r="N149" s="102">
        <v>139.56666932699969</v>
      </c>
      <c r="O149" s="102">
        <v>40.595847278799994</v>
      </c>
      <c r="P149" s="102">
        <v>2.3643000000000001</v>
      </c>
      <c r="Q149" s="102">
        <v>113.16878688780005</v>
      </c>
      <c r="R149" s="102">
        <v>114.80110608600002</v>
      </c>
      <c r="S149" s="102">
        <v>2471.6368549572121</v>
      </c>
      <c r="T149" s="102"/>
    </row>
    <row r="150" spans="1:20" ht="15" x14ac:dyDescent="0.25">
      <c r="A150" s="102" t="s">
        <v>309</v>
      </c>
      <c r="B150" s="102">
        <v>2884.8595249999971</v>
      </c>
      <c r="C150" s="102">
        <v>939.45908499999985</v>
      </c>
      <c r="D150" s="102">
        <v>22.023009000000002</v>
      </c>
      <c r="E150" s="102">
        <v>47.979424999999999</v>
      </c>
      <c r="F150" s="102">
        <v>272.98526099999992</v>
      </c>
      <c r="G150" s="102">
        <v>20.821003000000001</v>
      </c>
      <c r="H150" s="102">
        <v>1</v>
      </c>
      <c r="I150" s="102">
        <v>17.473887999999999</v>
      </c>
      <c r="J150" s="102">
        <v>26.312619999999999</v>
      </c>
      <c r="K150" s="102">
        <v>63.783755645564838</v>
      </c>
      <c r="L150" s="102">
        <v>6.3998864154000037</v>
      </c>
      <c r="M150" s="102">
        <v>13.942820905</v>
      </c>
      <c r="N150" s="102">
        <v>201.29933146140019</v>
      </c>
      <c r="O150" s="102">
        <v>36.88648891479999</v>
      </c>
      <c r="P150" s="102">
        <v>2.3643000000000001</v>
      </c>
      <c r="Q150" s="102">
        <v>55.954884153600005</v>
      </c>
      <c r="R150" s="102">
        <v>124.20872271000002</v>
      </c>
      <c r="S150" s="102">
        <v>3389.699715205762</v>
      </c>
      <c r="T150" s="102"/>
    </row>
    <row r="151" spans="1:20" ht="15" x14ac:dyDescent="0.25">
      <c r="A151" s="102" t="s">
        <v>310</v>
      </c>
      <c r="B151" s="102">
        <v>1990.8835249999988</v>
      </c>
      <c r="C151" s="102">
        <v>960.02718300000026</v>
      </c>
      <c r="D151" s="102">
        <v>7.3686550000000004</v>
      </c>
      <c r="E151" s="102">
        <v>96.169421999999983</v>
      </c>
      <c r="F151" s="102">
        <v>164.01044999999999</v>
      </c>
      <c r="G151" s="102">
        <v>5.9325349999999997</v>
      </c>
      <c r="H151" s="102">
        <v>0</v>
      </c>
      <c r="I151" s="102">
        <v>18.763313</v>
      </c>
      <c r="J151" s="102">
        <v>26.822541000000001</v>
      </c>
      <c r="K151" s="102">
        <v>97.047379793941801</v>
      </c>
      <c r="L151" s="102">
        <v>2.1413311430000004</v>
      </c>
      <c r="M151" s="102">
        <v>27.946834033200037</v>
      </c>
      <c r="N151" s="102">
        <v>120.94130582999959</v>
      </c>
      <c r="O151" s="102">
        <v>10.510079006000002</v>
      </c>
      <c r="P151" s="102">
        <v>0</v>
      </c>
      <c r="Q151" s="102">
        <v>60.083880888599985</v>
      </c>
      <c r="R151" s="102">
        <v>126.61580479050002</v>
      </c>
      <c r="S151" s="102">
        <v>2436.1701404852402</v>
      </c>
      <c r="T151" s="102"/>
    </row>
    <row r="152" spans="1:20" ht="15" x14ac:dyDescent="0.25">
      <c r="A152" s="102" t="s">
        <v>312</v>
      </c>
      <c r="B152" s="102">
        <v>4660.979064999995</v>
      </c>
      <c r="C152" s="102">
        <v>1002.5800699999996</v>
      </c>
      <c r="D152" s="102">
        <v>10.683615000000001</v>
      </c>
      <c r="E152" s="102">
        <v>116.79198000000002</v>
      </c>
      <c r="F152" s="102">
        <v>314.8795520000001</v>
      </c>
      <c r="G152" s="102">
        <v>19.636689999999998</v>
      </c>
      <c r="H152" s="102">
        <v>3</v>
      </c>
      <c r="I152" s="102">
        <v>26.660535000000003</v>
      </c>
      <c r="J152" s="102">
        <v>45.242446999999999</v>
      </c>
      <c r="K152" s="102">
        <v>44.893231271207299</v>
      </c>
      <c r="L152" s="102">
        <v>3.104658519</v>
      </c>
      <c r="M152" s="102">
        <v>33.939749388000052</v>
      </c>
      <c r="N152" s="102">
        <v>232.19218164480063</v>
      </c>
      <c r="O152" s="102">
        <v>34.788360003999991</v>
      </c>
      <c r="P152" s="102">
        <v>7.0929000000000002</v>
      </c>
      <c r="Q152" s="102">
        <v>85.37236517700002</v>
      </c>
      <c r="R152" s="102">
        <v>213.56697106349978</v>
      </c>
      <c r="S152" s="102">
        <v>5315.9294820675032</v>
      </c>
      <c r="T152" s="102"/>
    </row>
    <row r="153" spans="1:20" ht="15" x14ac:dyDescent="0.25">
      <c r="A153" s="102" t="s">
        <v>313</v>
      </c>
      <c r="B153" s="102">
        <v>3066.8559650000038</v>
      </c>
      <c r="C153" s="102">
        <v>1158.6274330000008</v>
      </c>
      <c r="D153" s="102">
        <v>8.8779299999999992</v>
      </c>
      <c r="E153" s="102">
        <v>62.172346000000019</v>
      </c>
      <c r="F153" s="102">
        <v>266.168093</v>
      </c>
      <c r="G153" s="102">
        <v>12.217497</v>
      </c>
      <c r="H153" s="102">
        <v>4</v>
      </c>
      <c r="I153" s="102">
        <v>25.214767999999999</v>
      </c>
      <c r="J153" s="102">
        <v>31.106382</v>
      </c>
      <c r="K153" s="102">
        <v>91.299833374402965</v>
      </c>
      <c r="L153" s="102">
        <v>2.5799264580000001</v>
      </c>
      <c r="M153" s="102">
        <v>18.067283747599998</v>
      </c>
      <c r="N153" s="102">
        <v>196.27235177820015</v>
      </c>
      <c r="O153" s="102">
        <v>21.644517685199997</v>
      </c>
      <c r="P153" s="102">
        <v>9.4572000000000003</v>
      </c>
      <c r="Q153" s="102">
        <v>80.742730089600016</v>
      </c>
      <c r="R153" s="102">
        <v>146.83767623099996</v>
      </c>
      <c r="S153" s="102">
        <v>3633.7574843640068</v>
      </c>
      <c r="T153" s="102"/>
    </row>
    <row r="154" spans="1:20" ht="15" x14ac:dyDescent="0.25">
      <c r="A154" s="102" t="s">
        <v>314</v>
      </c>
      <c r="B154" s="102">
        <v>4822.8832780000002</v>
      </c>
      <c r="C154" s="102">
        <v>4664.9038060000194</v>
      </c>
      <c r="D154" s="102">
        <v>15.981091999999999</v>
      </c>
      <c r="E154" s="102">
        <v>123.27926600000001</v>
      </c>
      <c r="F154" s="102">
        <v>495.39440399999978</v>
      </c>
      <c r="G154" s="102">
        <v>58.900981999999999</v>
      </c>
      <c r="H154" s="102">
        <v>7.9941569999999995</v>
      </c>
      <c r="I154" s="102">
        <v>47.049947999999993</v>
      </c>
      <c r="J154" s="102">
        <v>39.068517</v>
      </c>
      <c r="K154" s="102">
        <v>942.79971814883902</v>
      </c>
      <c r="L154" s="102">
        <v>4.6441053352000008</v>
      </c>
      <c r="M154" s="102">
        <v>35.824954699600028</v>
      </c>
      <c r="N154" s="102">
        <v>365.30383350959863</v>
      </c>
      <c r="O154" s="102">
        <v>104.34897971120007</v>
      </c>
      <c r="P154" s="102">
        <v>18.900585395100002</v>
      </c>
      <c r="Q154" s="102">
        <v>150.66334348560008</v>
      </c>
      <c r="R154" s="102">
        <v>184.42293449849993</v>
      </c>
      <c r="S154" s="102">
        <v>6629.7917327836376</v>
      </c>
      <c r="T154" s="102"/>
    </row>
    <row r="155" spans="1:20" ht="15" x14ac:dyDescent="0.25">
      <c r="A155" s="102" t="s">
        <v>315</v>
      </c>
      <c r="B155" s="102">
        <v>1537.3146509999999</v>
      </c>
      <c r="C155" s="102">
        <v>785.01098199999967</v>
      </c>
      <c r="D155" s="102">
        <v>1.283323</v>
      </c>
      <c r="E155" s="102">
        <v>14.540279</v>
      </c>
      <c r="F155" s="102">
        <v>239.09316399999997</v>
      </c>
      <c r="G155" s="102">
        <v>58.108584000000008</v>
      </c>
      <c r="H155" s="102">
        <v>3.9315739999999999</v>
      </c>
      <c r="I155" s="102">
        <v>9.1710010000000004</v>
      </c>
      <c r="J155" s="102">
        <v>27.541428</v>
      </c>
      <c r="K155" s="102">
        <v>87.15524982085249</v>
      </c>
      <c r="L155" s="102">
        <v>0.37293366380000004</v>
      </c>
      <c r="M155" s="102">
        <v>4.2254050774000005</v>
      </c>
      <c r="N155" s="102">
        <v>176.3072991336</v>
      </c>
      <c r="O155" s="102">
        <v>102.94516741440009</v>
      </c>
      <c r="P155" s="102">
        <v>9.2954204082</v>
      </c>
      <c r="Q155" s="102">
        <v>29.367379402200005</v>
      </c>
      <c r="R155" s="102">
        <v>130.00931087400002</v>
      </c>
      <c r="S155" s="102">
        <v>2076.9928167944527</v>
      </c>
      <c r="T155" s="102"/>
    </row>
    <row r="156" spans="1:20" ht="15" x14ac:dyDescent="0.25">
      <c r="A156" s="102" t="s">
        <v>316</v>
      </c>
      <c r="B156" s="102">
        <v>2163.188434000007</v>
      </c>
      <c r="C156" s="102">
        <v>1222.1582209999997</v>
      </c>
      <c r="D156" s="102">
        <v>9.694780999999999</v>
      </c>
      <c r="E156" s="102">
        <v>38.031004000000003</v>
      </c>
      <c r="F156" s="102">
        <v>250.72507200000013</v>
      </c>
      <c r="G156" s="102">
        <v>18.196015000000003</v>
      </c>
      <c r="H156" s="102">
        <v>5.3939950000000003</v>
      </c>
      <c r="I156" s="102">
        <v>41.667547999999989</v>
      </c>
      <c r="J156" s="102">
        <v>25.349283</v>
      </c>
      <c r="K156" s="102">
        <v>147.64029836361195</v>
      </c>
      <c r="L156" s="102">
        <v>2.8173033585999998</v>
      </c>
      <c r="M156" s="102">
        <v>11.051809762400001</v>
      </c>
      <c r="N156" s="102">
        <v>184.88466809280024</v>
      </c>
      <c r="O156" s="102">
        <v>32.236060173999995</v>
      </c>
      <c r="P156" s="102">
        <v>12.753022378500001</v>
      </c>
      <c r="Q156" s="102">
        <v>133.42782220560005</v>
      </c>
      <c r="R156" s="102">
        <v>119.66129040150003</v>
      </c>
      <c r="S156" s="102">
        <v>2807.6607087370194</v>
      </c>
      <c r="T156" s="102"/>
    </row>
    <row r="157" spans="1:20" ht="15" x14ac:dyDescent="0.25">
      <c r="A157" s="102" t="s">
        <v>318</v>
      </c>
      <c r="B157" s="102">
        <v>1412.2864589999986</v>
      </c>
      <c r="C157" s="102">
        <v>1342.0044389999989</v>
      </c>
      <c r="D157" s="102">
        <v>0</v>
      </c>
      <c r="E157" s="102">
        <v>47.987012000000014</v>
      </c>
      <c r="F157" s="102">
        <v>160.12526400000002</v>
      </c>
      <c r="G157" s="102">
        <v>3.1032320000000002</v>
      </c>
      <c r="H157" s="102">
        <v>0</v>
      </c>
      <c r="I157" s="102">
        <v>16.435983000000004</v>
      </c>
      <c r="J157" s="102">
        <v>10.608593000000001</v>
      </c>
      <c r="K157" s="102">
        <v>263.67548818191887</v>
      </c>
      <c r="L157" s="102">
        <v>0</v>
      </c>
      <c r="M157" s="102">
        <v>13.945025687199998</v>
      </c>
      <c r="N157" s="102">
        <v>118.07636967359976</v>
      </c>
      <c r="O157" s="102">
        <v>5.4976858112000002</v>
      </c>
      <c r="P157" s="102">
        <v>0</v>
      </c>
      <c r="Q157" s="102">
        <v>52.631304762599989</v>
      </c>
      <c r="R157" s="102">
        <v>50.077863256500009</v>
      </c>
      <c r="S157" s="102">
        <v>1916.1901963730172</v>
      </c>
      <c r="T157" s="102"/>
    </row>
    <row r="158" spans="1:20" ht="15" x14ac:dyDescent="0.25">
      <c r="A158" s="102" t="s">
        <v>319</v>
      </c>
      <c r="B158" s="102">
        <v>771.54460500000016</v>
      </c>
      <c r="C158" s="102">
        <v>465.819749</v>
      </c>
      <c r="D158" s="102">
        <v>0</v>
      </c>
      <c r="E158" s="102">
        <v>23.370808999999998</v>
      </c>
      <c r="F158" s="102">
        <v>83.49334300000001</v>
      </c>
      <c r="G158" s="102">
        <v>6.9176869999999999</v>
      </c>
      <c r="H158" s="102">
        <v>0</v>
      </c>
      <c r="I158" s="102">
        <v>11.086902</v>
      </c>
      <c r="J158" s="102">
        <v>5.4191319999999994</v>
      </c>
      <c r="K158" s="102">
        <v>59.27653138929076</v>
      </c>
      <c r="L158" s="102">
        <v>0</v>
      </c>
      <c r="M158" s="102">
        <v>6.7915570954000044</v>
      </c>
      <c r="N158" s="102">
        <v>61.567991128200063</v>
      </c>
      <c r="O158" s="102">
        <v>12.255374289200001</v>
      </c>
      <c r="P158" s="102">
        <v>0</v>
      </c>
      <c r="Q158" s="102">
        <v>35.502477584400005</v>
      </c>
      <c r="R158" s="102">
        <v>25.581012606000005</v>
      </c>
      <c r="S158" s="102">
        <v>972.51954909249105</v>
      </c>
      <c r="T158" s="102"/>
    </row>
    <row r="159" spans="1:20" ht="15" x14ac:dyDescent="0.25">
      <c r="A159" s="102" t="s">
        <v>320</v>
      </c>
      <c r="B159" s="102">
        <v>14256.330602999858</v>
      </c>
      <c r="C159" s="102">
        <v>5159.4562130000359</v>
      </c>
      <c r="D159" s="102">
        <v>1124.5660189999992</v>
      </c>
      <c r="E159" s="102">
        <v>230.71008700000004</v>
      </c>
      <c r="F159" s="102">
        <v>1095.8203519999995</v>
      </c>
      <c r="G159" s="102">
        <v>148.847849</v>
      </c>
      <c r="H159" s="102">
        <v>6.3539240000000001</v>
      </c>
      <c r="I159" s="102">
        <v>101.41514799999997</v>
      </c>
      <c r="J159" s="102">
        <v>182.22746699999999</v>
      </c>
      <c r="K159" s="102">
        <v>393.04742928864971</v>
      </c>
      <c r="L159" s="102">
        <v>326.79888512140104</v>
      </c>
      <c r="M159" s="102">
        <v>67.044351282199827</v>
      </c>
      <c r="N159" s="102">
        <v>808.05792756478843</v>
      </c>
      <c r="O159" s="102">
        <v>263.69884928840037</v>
      </c>
      <c r="P159" s="102">
        <v>15.022582513200001</v>
      </c>
      <c r="Q159" s="102">
        <v>324.75158692560018</v>
      </c>
      <c r="R159" s="102">
        <v>860.20475797350116</v>
      </c>
      <c r="S159" s="102">
        <v>17314.9569729576</v>
      </c>
      <c r="T159" s="102"/>
    </row>
    <row r="160" spans="1:20" ht="15" x14ac:dyDescent="0.25">
      <c r="A160" s="102" t="s">
        <v>321</v>
      </c>
      <c r="B160" s="102">
        <v>3793.3268760000069</v>
      </c>
      <c r="C160" s="102">
        <v>2035.8967829999976</v>
      </c>
      <c r="D160" s="102">
        <v>173.23163500000001</v>
      </c>
      <c r="E160" s="102">
        <v>153.34746099999998</v>
      </c>
      <c r="F160" s="102">
        <v>442.10854399999999</v>
      </c>
      <c r="G160" s="102">
        <v>32.068649000000008</v>
      </c>
      <c r="H160" s="102">
        <v>3</v>
      </c>
      <c r="I160" s="102">
        <v>21.926553000000002</v>
      </c>
      <c r="J160" s="102">
        <v>49.621468999999998</v>
      </c>
      <c r="K160" s="102">
        <v>227.73909250562465</v>
      </c>
      <c r="L160" s="102">
        <v>50.341113130999958</v>
      </c>
      <c r="M160" s="102">
        <v>44.562772166599963</v>
      </c>
      <c r="N160" s="102">
        <v>326.01084034559909</v>
      </c>
      <c r="O160" s="102">
        <v>56.812818568400004</v>
      </c>
      <c r="P160" s="102">
        <v>7.0929000000000002</v>
      </c>
      <c r="Q160" s="102">
        <v>70.213208016599992</v>
      </c>
      <c r="R160" s="102">
        <v>234.23814441449977</v>
      </c>
      <c r="S160" s="102">
        <v>4810.3377651483306</v>
      </c>
      <c r="T160" s="102"/>
    </row>
    <row r="161" spans="1:20" ht="15" x14ac:dyDescent="0.25">
      <c r="A161" s="102" t="s">
        <v>322</v>
      </c>
      <c r="B161" s="102">
        <v>3646.3846670000034</v>
      </c>
      <c r="C161" s="102">
        <v>674.86094100000003</v>
      </c>
      <c r="D161" s="102">
        <v>196.910732</v>
      </c>
      <c r="E161" s="102">
        <v>96.053545</v>
      </c>
      <c r="F161" s="102">
        <v>301.27895999999998</v>
      </c>
      <c r="G161" s="102">
        <v>21.948677</v>
      </c>
      <c r="H161" s="102">
        <v>1.6323530000000002</v>
      </c>
      <c r="I161" s="102">
        <v>17.601662999999999</v>
      </c>
      <c r="J161" s="102">
        <v>58.720111000000003</v>
      </c>
      <c r="K161" s="102">
        <v>26.135002373673792</v>
      </c>
      <c r="L161" s="102">
        <v>57.222258719199914</v>
      </c>
      <c r="M161" s="102">
        <v>27.91316017700003</v>
      </c>
      <c r="N161" s="102">
        <v>222.16310510400052</v>
      </c>
      <c r="O161" s="102">
        <v>38.884276173199993</v>
      </c>
      <c r="P161" s="102">
        <v>3.8593721979</v>
      </c>
      <c r="Q161" s="102">
        <v>56.364045258599987</v>
      </c>
      <c r="R161" s="102">
        <v>277.1882839754997</v>
      </c>
      <c r="S161" s="102">
        <v>4356.1141709790772</v>
      </c>
      <c r="T161" s="102"/>
    </row>
    <row r="162" spans="1:20" ht="15" x14ac:dyDescent="0.25">
      <c r="A162" s="102" t="s">
        <v>323</v>
      </c>
      <c r="B162" s="102">
        <v>3440.0269539999936</v>
      </c>
      <c r="C162" s="102">
        <v>1347.3121919999994</v>
      </c>
      <c r="D162" s="102">
        <v>399.8873289999998</v>
      </c>
      <c r="E162" s="102">
        <v>56.551914000000004</v>
      </c>
      <c r="F162" s="102">
        <v>262.66810200000009</v>
      </c>
      <c r="G162" s="102">
        <v>49.600171000000017</v>
      </c>
      <c r="H162" s="102">
        <v>0.78142100000000003</v>
      </c>
      <c r="I162" s="102">
        <v>26.071036000000003</v>
      </c>
      <c r="J162" s="102">
        <v>54.599862999999999</v>
      </c>
      <c r="K162" s="102">
        <v>110.33972453016609</v>
      </c>
      <c r="L162" s="102">
        <v>116.2072578073995</v>
      </c>
      <c r="M162" s="102">
        <v>16.433986208399997</v>
      </c>
      <c r="N162" s="102">
        <v>193.69145841479997</v>
      </c>
      <c r="O162" s="102">
        <v>87.871662943600072</v>
      </c>
      <c r="P162" s="102">
        <v>1.8475136703000001</v>
      </c>
      <c r="Q162" s="102">
        <v>83.484671479200017</v>
      </c>
      <c r="R162" s="102">
        <v>257.73865329149976</v>
      </c>
      <c r="S162" s="102">
        <v>4307.6418823453587</v>
      </c>
      <c r="T162" s="102"/>
    </row>
    <row r="163" spans="1:20" ht="15" x14ac:dyDescent="0.25">
      <c r="A163" s="102" t="s">
        <v>324</v>
      </c>
      <c r="B163" s="102">
        <v>1362.4818320000004</v>
      </c>
      <c r="C163" s="102">
        <v>465.29465399999992</v>
      </c>
      <c r="D163" s="102">
        <v>6</v>
      </c>
      <c r="E163" s="102">
        <v>16.802540999999998</v>
      </c>
      <c r="F163" s="102">
        <v>116.472065</v>
      </c>
      <c r="G163" s="102">
        <v>15.834735</v>
      </c>
      <c r="H163" s="102">
        <v>0</v>
      </c>
      <c r="I163" s="102">
        <v>11</v>
      </c>
      <c r="J163" s="102">
        <v>20.071822999999998</v>
      </c>
      <c r="K163" s="102">
        <v>33.697877552906554</v>
      </c>
      <c r="L163" s="102">
        <v>1.7436</v>
      </c>
      <c r="M163" s="102">
        <v>4.8828184146000009</v>
      </c>
      <c r="N163" s="102">
        <v>85.886500730999927</v>
      </c>
      <c r="O163" s="102">
        <v>28.052816525999994</v>
      </c>
      <c r="P163" s="102">
        <v>0</v>
      </c>
      <c r="Q163" s="102">
        <v>35.224200000000003</v>
      </c>
      <c r="R163" s="102">
        <v>94.749040471500024</v>
      </c>
      <c r="S163" s="102">
        <v>1646.7186856960068</v>
      </c>
      <c r="T163" s="102"/>
    </row>
    <row r="164" spans="1:20" ht="15" x14ac:dyDescent="0.25">
      <c r="A164" s="102" t="s">
        <v>325</v>
      </c>
      <c r="B164" s="102">
        <v>1554.4412699999984</v>
      </c>
      <c r="C164" s="102">
        <v>934.41441699999984</v>
      </c>
      <c r="D164" s="102">
        <v>205.62116700000001</v>
      </c>
      <c r="E164" s="102">
        <v>50.030282999999997</v>
      </c>
      <c r="F164" s="102">
        <v>109.512027</v>
      </c>
      <c r="G164" s="102">
        <v>5.2124959999999998</v>
      </c>
      <c r="H164" s="102">
        <v>0</v>
      </c>
      <c r="I164" s="102">
        <v>9.1408649999999998</v>
      </c>
      <c r="J164" s="102">
        <v>8.3093599999999999</v>
      </c>
      <c r="K164" s="102">
        <v>115.68579679551394</v>
      </c>
      <c r="L164" s="102">
        <v>59.75351113019989</v>
      </c>
      <c r="M164" s="102">
        <v>14.538800239799995</v>
      </c>
      <c r="N164" s="102">
        <v>80.754168709799941</v>
      </c>
      <c r="O164" s="102">
        <v>9.2344579136</v>
      </c>
      <c r="P164" s="102">
        <v>0</v>
      </c>
      <c r="Q164" s="102">
        <v>29.270877903000002</v>
      </c>
      <c r="R164" s="102">
        <v>39.224333880000003</v>
      </c>
      <c r="S164" s="102">
        <v>1902.9032165719123</v>
      </c>
      <c r="T164" s="102"/>
    </row>
    <row r="165" spans="1:20" ht="15" x14ac:dyDescent="0.25">
      <c r="A165" s="102" t="s">
        <v>326</v>
      </c>
      <c r="B165" s="102">
        <v>7945.9973470000286</v>
      </c>
      <c r="C165" s="102">
        <v>2857.5702339999971</v>
      </c>
      <c r="D165" s="102">
        <v>117.02042799999997</v>
      </c>
      <c r="E165" s="102">
        <v>128.40261500000003</v>
      </c>
      <c r="F165" s="102">
        <v>795.71933500000011</v>
      </c>
      <c r="G165" s="102">
        <v>105.48938299999996</v>
      </c>
      <c r="H165" s="102">
        <v>2</v>
      </c>
      <c r="I165" s="102">
        <v>31.318625000000001</v>
      </c>
      <c r="J165" s="102">
        <v>145.65858900000001</v>
      </c>
      <c r="K165" s="102">
        <v>217.52876613835579</v>
      </c>
      <c r="L165" s="102">
        <v>34.006136376800036</v>
      </c>
      <c r="M165" s="102">
        <v>37.31379991900004</v>
      </c>
      <c r="N165" s="102">
        <v>586.76343762899296</v>
      </c>
      <c r="O165" s="102">
        <v>186.88499092280034</v>
      </c>
      <c r="P165" s="102">
        <v>4.7286000000000001</v>
      </c>
      <c r="Q165" s="102">
        <v>100.28850097500003</v>
      </c>
      <c r="R165" s="102">
        <v>687.58136937450104</v>
      </c>
      <c r="S165" s="102">
        <v>9801.0929483354794</v>
      </c>
      <c r="T165" s="102"/>
    </row>
    <row r="166" spans="1:20" ht="15" x14ac:dyDescent="0.25">
      <c r="A166" s="102" t="s">
        <v>327</v>
      </c>
      <c r="B166" s="102">
        <v>2890.4620250000016</v>
      </c>
      <c r="C166" s="102">
        <v>1475.1553660000004</v>
      </c>
      <c r="D166" s="102">
        <v>19.701936</v>
      </c>
      <c r="E166" s="102">
        <v>58.949395000000003</v>
      </c>
      <c r="F166" s="102">
        <v>207.73488900000004</v>
      </c>
      <c r="G166" s="102">
        <v>17.277728</v>
      </c>
      <c r="H166" s="102">
        <v>0</v>
      </c>
      <c r="I166" s="102">
        <v>16.120428999999998</v>
      </c>
      <c r="J166" s="102">
        <v>31.794746000000004</v>
      </c>
      <c r="K166" s="102">
        <v>156.16110646999951</v>
      </c>
      <c r="L166" s="102">
        <v>5.7253826016000016</v>
      </c>
      <c r="M166" s="102">
        <v>17.130694187</v>
      </c>
      <c r="N166" s="102">
        <v>153.18370714859984</v>
      </c>
      <c r="O166" s="102">
        <v>30.609222924799997</v>
      </c>
      <c r="P166" s="102">
        <v>0</v>
      </c>
      <c r="Q166" s="102">
        <v>51.620837743799996</v>
      </c>
      <c r="R166" s="102">
        <v>150.08709849299998</v>
      </c>
      <c r="S166" s="102">
        <v>3454.9800745688008</v>
      </c>
      <c r="T166" s="102"/>
    </row>
    <row r="167" spans="1:20" ht="15" x14ac:dyDescent="0.25">
      <c r="A167" s="102" t="s">
        <v>329</v>
      </c>
      <c r="B167" s="102">
        <v>3569.3003170000047</v>
      </c>
      <c r="C167" s="102">
        <v>1650.8946419999997</v>
      </c>
      <c r="D167" s="102">
        <v>41.501794999999994</v>
      </c>
      <c r="E167" s="102">
        <v>68.688618000000019</v>
      </c>
      <c r="F167" s="102">
        <v>302.43398699999995</v>
      </c>
      <c r="G167" s="102">
        <v>55.539106000000018</v>
      </c>
      <c r="H167" s="102">
        <v>7</v>
      </c>
      <c r="I167" s="102">
        <v>30.905027999999998</v>
      </c>
      <c r="J167" s="102">
        <v>47.246926999999999</v>
      </c>
      <c r="K167" s="102">
        <v>161.91384474814191</v>
      </c>
      <c r="L167" s="102">
        <v>12.060421627</v>
      </c>
      <c r="M167" s="102">
        <v>19.960912390800008</v>
      </c>
      <c r="N167" s="102">
        <v>223.01482201380048</v>
      </c>
      <c r="O167" s="102">
        <v>98.393080189600099</v>
      </c>
      <c r="P167" s="102">
        <v>16.5501</v>
      </c>
      <c r="Q167" s="102">
        <v>98.964080661600036</v>
      </c>
      <c r="R167" s="102">
        <v>223.02911890349978</v>
      </c>
      <c r="S167" s="102">
        <v>4423.1866975344474</v>
      </c>
      <c r="T167" s="102"/>
    </row>
    <row r="168" spans="1:20" ht="15" x14ac:dyDescent="0.25">
      <c r="A168" s="102" t="s">
        <v>330</v>
      </c>
      <c r="B168" s="102">
        <v>9679.0970429999852</v>
      </c>
      <c r="C168" s="102">
        <v>2393.8892700000024</v>
      </c>
      <c r="D168" s="102">
        <v>479.40281100000021</v>
      </c>
      <c r="E168" s="102">
        <v>140.02169500000002</v>
      </c>
      <c r="F168" s="102">
        <v>884.77475800000025</v>
      </c>
      <c r="G168" s="102">
        <v>54.504084999999996</v>
      </c>
      <c r="H168" s="102">
        <v>2</v>
      </c>
      <c r="I168" s="102">
        <v>47.308957999999997</v>
      </c>
      <c r="J168" s="102">
        <v>139.473288</v>
      </c>
      <c r="K168" s="102">
        <v>123.92121323293186</v>
      </c>
      <c r="L168" s="102">
        <v>139.31445687659979</v>
      </c>
      <c r="M168" s="102">
        <v>40.690304566999991</v>
      </c>
      <c r="N168" s="102">
        <v>652.4329065491919</v>
      </c>
      <c r="O168" s="102">
        <v>96.559436986000065</v>
      </c>
      <c r="P168" s="102">
        <v>4.7286000000000001</v>
      </c>
      <c r="Q168" s="102">
        <v>151.49274530760007</v>
      </c>
      <c r="R168" s="102">
        <v>658.38365600400095</v>
      </c>
      <c r="S168" s="102">
        <v>11546.62036252331</v>
      </c>
      <c r="T168" s="102"/>
    </row>
    <row r="169" spans="1:20" ht="15" x14ac:dyDescent="0.25">
      <c r="A169" s="102" t="s">
        <v>331</v>
      </c>
      <c r="B169" s="102">
        <v>1882.4365969999992</v>
      </c>
      <c r="C169" s="102">
        <v>100.87321999999999</v>
      </c>
      <c r="D169" s="102">
        <v>8.85867</v>
      </c>
      <c r="E169" s="102">
        <v>11.5</v>
      </c>
      <c r="F169" s="102">
        <v>119.52542799999998</v>
      </c>
      <c r="G169" s="102">
        <v>9.6</v>
      </c>
      <c r="H169" s="102">
        <v>0</v>
      </c>
      <c r="I169" s="102">
        <v>5.3028070000000005</v>
      </c>
      <c r="J169" s="102">
        <v>11.719999999999999</v>
      </c>
      <c r="K169" s="102">
        <v>1.1050596577082652</v>
      </c>
      <c r="L169" s="102">
        <v>2.5743295020000003</v>
      </c>
      <c r="M169" s="102">
        <v>3.3418999999999999</v>
      </c>
      <c r="N169" s="102">
        <v>88.138050607199872</v>
      </c>
      <c r="O169" s="102">
        <v>17.007359999999998</v>
      </c>
      <c r="P169" s="102">
        <v>0</v>
      </c>
      <c r="Q169" s="102">
        <v>16.9806485754</v>
      </c>
      <c r="R169" s="102">
        <v>55.32426000000001</v>
      </c>
      <c r="S169" s="102">
        <v>2066.9082053423072</v>
      </c>
      <c r="T169" s="102"/>
    </row>
    <row r="170" spans="1:20" ht="15" x14ac:dyDescent="0.25">
      <c r="A170" s="102" t="s">
        <v>332</v>
      </c>
      <c r="B170" s="102">
        <v>4263.5428920000013</v>
      </c>
      <c r="C170" s="102">
        <v>2566.6895890000055</v>
      </c>
      <c r="D170" s="102">
        <v>15.830601999999999</v>
      </c>
      <c r="E170" s="102">
        <v>137.46250799999996</v>
      </c>
      <c r="F170" s="102">
        <v>328.05147600000021</v>
      </c>
      <c r="G170" s="102">
        <v>34.139889000000018</v>
      </c>
      <c r="H170" s="102">
        <v>4</v>
      </c>
      <c r="I170" s="102">
        <v>70.708418999999992</v>
      </c>
      <c r="J170" s="102">
        <v>60.905096</v>
      </c>
      <c r="K170" s="102">
        <v>326.96399165230827</v>
      </c>
      <c r="L170" s="102">
        <v>4.6003729412000007</v>
      </c>
      <c r="M170" s="102">
        <v>39.946604824799977</v>
      </c>
      <c r="N170" s="102">
        <v>241.90515840240053</v>
      </c>
      <c r="O170" s="102">
        <v>60.482227352400002</v>
      </c>
      <c r="P170" s="102">
        <v>9.4572000000000003</v>
      </c>
      <c r="Q170" s="102">
        <v>226.42249932180019</v>
      </c>
      <c r="R170" s="102">
        <v>287.5025056679998</v>
      </c>
      <c r="S170" s="102">
        <v>5460.8234521629101</v>
      </c>
      <c r="T170" s="102"/>
    </row>
    <row r="171" spans="1:20" ht="15" x14ac:dyDescent="0.25">
      <c r="A171" s="102" t="s">
        <v>333</v>
      </c>
      <c r="B171" s="102">
        <v>5250.5537739999982</v>
      </c>
      <c r="C171" s="102">
        <v>5009.0115940000032</v>
      </c>
      <c r="D171" s="102">
        <v>213.00260499999999</v>
      </c>
      <c r="E171" s="102">
        <v>87.099710000000016</v>
      </c>
      <c r="F171" s="102">
        <v>621.15746099999978</v>
      </c>
      <c r="G171" s="102">
        <v>98.943173000000002</v>
      </c>
      <c r="H171" s="102">
        <v>2</v>
      </c>
      <c r="I171" s="102">
        <v>69.567252000000011</v>
      </c>
      <c r="J171" s="102">
        <v>48.834696999999998</v>
      </c>
      <c r="K171" s="102">
        <v>1009.2451075599761</v>
      </c>
      <c r="L171" s="102">
        <v>61.898557012999902</v>
      </c>
      <c r="M171" s="102">
        <v>25.311175726000023</v>
      </c>
      <c r="N171" s="102">
        <v>458.04151174139639</v>
      </c>
      <c r="O171" s="102">
        <v>175.28772528680025</v>
      </c>
      <c r="P171" s="102">
        <v>4.7286000000000001</v>
      </c>
      <c r="Q171" s="102">
        <v>222.76825435440017</v>
      </c>
      <c r="R171" s="102">
        <v>230.52418718849981</v>
      </c>
      <c r="S171" s="102">
        <v>7438.358892870071</v>
      </c>
      <c r="T171" s="102"/>
    </row>
    <row r="172" spans="1:20" ht="15" x14ac:dyDescent="0.25">
      <c r="A172" s="102" t="s">
        <v>334</v>
      </c>
      <c r="B172" s="102">
        <v>3239.6738070000015</v>
      </c>
      <c r="C172" s="102">
        <v>3090.4443100000008</v>
      </c>
      <c r="D172" s="102">
        <v>0.80701800000000001</v>
      </c>
      <c r="E172" s="102">
        <v>107.64522400000001</v>
      </c>
      <c r="F172" s="102">
        <v>497.52912000000009</v>
      </c>
      <c r="G172" s="102">
        <v>32.818714999999997</v>
      </c>
      <c r="H172" s="102">
        <v>7</v>
      </c>
      <c r="I172" s="102">
        <v>28.461987999999998</v>
      </c>
      <c r="J172" s="102">
        <v>46.540935999999995</v>
      </c>
      <c r="K172" s="102">
        <v>615.36105548913497</v>
      </c>
      <c r="L172" s="102">
        <v>0.23451943080000004</v>
      </c>
      <c r="M172" s="102">
        <v>31.28170209440005</v>
      </c>
      <c r="N172" s="102">
        <v>366.87797308799844</v>
      </c>
      <c r="O172" s="102">
        <v>58.141635493999992</v>
      </c>
      <c r="P172" s="102">
        <v>16.5501</v>
      </c>
      <c r="Q172" s="102">
        <v>91.140977973600016</v>
      </c>
      <c r="R172" s="102">
        <v>219.69648838799981</v>
      </c>
      <c r="S172" s="102">
        <v>4638.958258957935</v>
      </c>
      <c r="T172" s="102"/>
    </row>
    <row r="173" spans="1:20" ht="15" x14ac:dyDescent="0.25">
      <c r="A173" s="102" t="s">
        <v>336</v>
      </c>
      <c r="B173" s="102">
        <v>840.28565199999957</v>
      </c>
      <c r="C173" s="102">
        <v>309.76868499999995</v>
      </c>
      <c r="D173" s="102">
        <v>10.543123</v>
      </c>
      <c r="E173" s="102">
        <v>16.228823999999999</v>
      </c>
      <c r="F173" s="102">
        <v>57.000219999999999</v>
      </c>
      <c r="G173" s="102">
        <v>5</v>
      </c>
      <c r="H173" s="102">
        <v>1.6227339999999999</v>
      </c>
      <c r="I173" s="102">
        <v>0</v>
      </c>
      <c r="J173" s="102">
        <v>12</v>
      </c>
      <c r="K173" s="102">
        <v>23.713290687556839</v>
      </c>
      <c r="L173" s="102">
        <v>3.0638315438000001</v>
      </c>
      <c r="M173" s="102">
        <v>4.7160962544000009</v>
      </c>
      <c r="N173" s="102">
        <v>42.03196222800004</v>
      </c>
      <c r="O173" s="102">
        <v>8.8580000000000005</v>
      </c>
      <c r="P173" s="102">
        <v>3.8366299962000001</v>
      </c>
      <c r="Q173" s="102">
        <v>0</v>
      </c>
      <c r="R173" s="102">
        <v>56.646000000000008</v>
      </c>
      <c r="S173" s="102">
        <v>983.15146270995649</v>
      </c>
      <c r="T173" s="102"/>
    </row>
    <row r="174" spans="1:20" ht="15" x14ac:dyDescent="0.25">
      <c r="A174" s="102" t="s">
        <v>337</v>
      </c>
      <c r="B174" s="102">
        <v>3651.9151700000029</v>
      </c>
      <c r="C174" s="102">
        <v>777.10417600000005</v>
      </c>
      <c r="D174" s="102">
        <v>12.242559999999999</v>
      </c>
      <c r="E174" s="102">
        <v>41.913391000000011</v>
      </c>
      <c r="F174" s="102">
        <v>337.46577199999996</v>
      </c>
      <c r="G174" s="102">
        <v>19.731430000000003</v>
      </c>
      <c r="H174" s="102">
        <v>5</v>
      </c>
      <c r="I174" s="102">
        <v>19.361744000000002</v>
      </c>
      <c r="J174" s="102">
        <v>48.737208000000003</v>
      </c>
      <c r="K174" s="102">
        <v>34.639718065662258</v>
      </c>
      <c r="L174" s="102">
        <v>3.5576879360000002</v>
      </c>
      <c r="M174" s="102">
        <v>12.180031424600001</v>
      </c>
      <c r="N174" s="102">
        <v>248.84726027280078</v>
      </c>
      <c r="O174" s="102">
        <v>34.956201387999997</v>
      </c>
      <c r="P174" s="102">
        <v>11.8215</v>
      </c>
      <c r="Q174" s="102">
        <v>62.000176636799985</v>
      </c>
      <c r="R174" s="102">
        <v>230.06399036399984</v>
      </c>
      <c r="S174" s="102">
        <v>4289.981736087866</v>
      </c>
      <c r="T174" s="102"/>
    </row>
    <row r="175" spans="1:20" ht="15" x14ac:dyDescent="0.25">
      <c r="A175" s="102" t="s">
        <v>338</v>
      </c>
      <c r="B175" s="102">
        <v>1335.0781759999998</v>
      </c>
      <c r="C175" s="102">
        <v>525.52777400000002</v>
      </c>
      <c r="D175" s="102">
        <v>1</v>
      </c>
      <c r="E175" s="102">
        <v>52.397962999999997</v>
      </c>
      <c r="F175" s="102">
        <v>88.548717000000011</v>
      </c>
      <c r="G175" s="102">
        <v>10.761011</v>
      </c>
      <c r="H175" s="102">
        <v>2</v>
      </c>
      <c r="I175" s="102">
        <v>4</v>
      </c>
      <c r="J175" s="102">
        <v>6.88</v>
      </c>
      <c r="K175" s="102">
        <v>41.367683623548231</v>
      </c>
      <c r="L175" s="102">
        <v>0.29060000000000002</v>
      </c>
      <c r="M175" s="102">
        <v>15.226848047799995</v>
      </c>
      <c r="N175" s="102">
        <v>65.295823915800057</v>
      </c>
      <c r="O175" s="102">
        <v>19.0642070876</v>
      </c>
      <c r="P175" s="102">
        <v>4.7286000000000001</v>
      </c>
      <c r="Q175" s="102">
        <v>12.8088</v>
      </c>
      <c r="R175" s="102">
        <v>32.477040000000002</v>
      </c>
      <c r="S175" s="102">
        <v>1526.3377786747481</v>
      </c>
      <c r="T175" s="102"/>
    </row>
    <row r="176" spans="1:20" ht="15" x14ac:dyDescent="0.25">
      <c r="A176" s="102" t="s">
        <v>339</v>
      </c>
      <c r="B176" s="102">
        <v>1123.0909000000008</v>
      </c>
      <c r="C176" s="102">
        <v>220.79684400000033</v>
      </c>
      <c r="D176" s="102">
        <v>9.1120999999999999</v>
      </c>
      <c r="E176" s="102">
        <v>19.797623999999999</v>
      </c>
      <c r="F176" s="102">
        <v>58.040679999999995</v>
      </c>
      <c r="G176" s="102">
        <v>1</v>
      </c>
      <c r="H176" s="102">
        <v>1</v>
      </c>
      <c r="I176" s="102">
        <v>3.0717540000000003</v>
      </c>
      <c r="J176" s="102">
        <v>7.72</v>
      </c>
      <c r="K176" s="102">
        <v>8.9008259667979974</v>
      </c>
      <c r="L176" s="102">
        <v>2.6479762600000001</v>
      </c>
      <c r="M176" s="102">
        <v>5.7531895344000024</v>
      </c>
      <c r="N176" s="102">
        <v>42.799197432000014</v>
      </c>
      <c r="O176" s="102">
        <v>1.7716000000000001</v>
      </c>
      <c r="P176" s="102">
        <v>2.3643000000000001</v>
      </c>
      <c r="Q176" s="102">
        <v>9.8363706587999999</v>
      </c>
      <c r="R176" s="102">
        <v>36.442260000000005</v>
      </c>
      <c r="S176" s="102">
        <v>1233.6066198519989</v>
      </c>
      <c r="T176" s="102"/>
    </row>
    <row r="177" spans="1:20" ht="15" x14ac:dyDescent="0.25">
      <c r="A177" s="102" t="s">
        <v>340</v>
      </c>
      <c r="B177" s="102">
        <v>475.65534600000012</v>
      </c>
      <c r="C177" s="102">
        <v>231.21919099999971</v>
      </c>
      <c r="D177" s="102">
        <v>1</v>
      </c>
      <c r="E177" s="102">
        <v>16.959509999999998</v>
      </c>
      <c r="F177" s="102">
        <v>43.642118000000011</v>
      </c>
      <c r="G177" s="102">
        <v>5.5859870000000003</v>
      </c>
      <c r="H177" s="102">
        <v>0</v>
      </c>
      <c r="I177" s="102">
        <v>3.440045</v>
      </c>
      <c r="J177" s="102">
        <v>2.7856139999999998</v>
      </c>
      <c r="K177" s="102">
        <v>23.507673799527133</v>
      </c>
      <c r="L177" s="102">
        <v>0.29060000000000002</v>
      </c>
      <c r="M177" s="102">
        <v>4.9284336060000005</v>
      </c>
      <c r="N177" s="102">
        <v>32.181697813200017</v>
      </c>
      <c r="O177" s="102">
        <v>9.8961345691999991</v>
      </c>
      <c r="P177" s="102">
        <v>0</v>
      </c>
      <c r="Q177" s="102">
        <v>11.015712099</v>
      </c>
      <c r="R177" s="102">
        <v>13.149490887000002</v>
      </c>
      <c r="S177" s="102">
        <v>570.62508877392725</v>
      </c>
      <c r="T177" s="102"/>
    </row>
    <row r="178" spans="1:20" ht="15" x14ac:dyDescent="0.25">
      <c r="A178" s="102" t="s">
        <v>341</v>
      </c>
      <c r="B178" s="102">
        <v>792.79961499999922</v>
      </c>
      <c r="C178" s="102">
        <v>439.17557500000015</v>
      </c>
      <c r="D178" s="102">
        <v>0</v>
      </c>
      <c r="E178" s="102">
        <v>10</v>
      </c>
      <c r="F178" s="102">
        <v>65.506022999999999</v>
      </c>
      <c r="G178" s="102">
        <v>9</v>
      </c>
      <c r="H178" s="102">
        <v>1</v>
      </c>
      <c r="I178" s="102">
        <v>7.9640160000000009</v>
      </c>
      <c r="J178" s="102">
        <v>10.782314</v>
      </c>
      <c r="K178" s="102">
        <v>51.798057067225962</v>
      </c>
      <c r="L178" s="102">
        <v>0</v>
      </c>
      <c r="M178" s="102">
        <v>2.9060000000000001</v>
      </c>
      <c r="N178" s="102">
        <v>48.304141360200035</v>
      </c>
      <c r="O178" s="102">
        <v>15.944399999999998</v>
      </c>
      <c r="P178" s="102">
        <v>2.3643000000000001</v>
      </c>
      <c r="Q178" s="102">
        <v>25.502372035200001</v>
      </c>
      <c r="R178" s="102">
        <v>50.897913237000004</v>
      </c>
      <c r="S178" s="102">
        <v>990.51679869962527</v>
      </c>
      <c r="T178" s="102"/>
    </row>
    <row r="179" spans="1:20" ht="15" x14ac:dyDescent="0.25">
      <c r="A179" s="102" t="s">
        <v>342</v>
      </c>
      <c r="B179" s="102">
        <v>1566.5207539999997</v>
      </c>
      <c r="C179" s="102">
        <v>817.03167600000018</v>
      </c>
      <c r="D179" s="102">
        <v>0</v>
      </c>
      <c r="E179" s="102">
        <v>47.323154000000002</v>
      </c>
      <c r="F179" s="102">
        <v>146.946641</v>
      </c>
      <c r="G179" s="102">
        <v>14.448808</v>
      </c>
      <c r="H179" s="102">
        <v>3</v>
      </c>
      <c r="I179" s="102">
        <v>11.071289</v>
      </c>
      <c r="J179" s="102">
        <v>13.819819000000001</v>
      </c>
      <c r="K179" s="102">
        <v>89.126905185734813</v>
      </c>
      <c r="L179" s="102">
        <v>0</v>
      </c>
      <c r="M179" s="102">
        <v>13.752108552399998</v>
      </c>
      <c r="N179" s="102">
        <v>108.35845307339976</v>
      </c>
      <c r="O179" s="102">
        <v>25.597508252799997</v>
      </c>
      <c r="P179" s="102">
        <v>7.0929000000000002</v>
      </c>
      <c r="Q179" s="102">
        <v>35.452481635799998</v>
      </c>
      <c r="R179" s="102">
        <v>65.236455589500011</v>
      </c>
      <c r="S179" s="102">
        <v>1911.1375662896342</v>
      </c>
      <c r="T179" s="102"/>
    </row>
    <row r="180" spans="1:20" ht="15" x14ac:dyDescent="0.25">
      <c r="A180" s="102" t="s">
        <v>344</v>
      </c>
      <c r="B180" s="102">
        <v>788.42901299999983</v>
      </c>
      <c r="C180" s="102">
        <v>324.55397099999999</v>
      </c>
      <c r="D180" s="102">
        <v>0</v>
      </c>
      <c r="E180" s="102">
        <v>22.078472999999999</v>
      </c>
      <c r="F180" s="102">
        <v>52.050691999999998</v>
      </c>
      <c r="G180" s="102">
        <v>4.6639520000000001</v>
      </c>
      <c r="H180" s="102">
        <v>1</v>
      </c>
      <c r="I180" s="102">
        <v>2.9664570000000001</v>
      </c>
      <c r="J180" s="102">
        <v>10.197854999999999</v>
      </c>
      <c r="K180" s="102">
        <v>28.196944446181757</v>
      </c>
      <c r="L180" s="102">
        <v>0</v>
      </c>
      <c r="M180" s="102">
        <v>6.4160042538000024</v>
      </c>
      <c r="N180" s="102">
        <v>38.382180280800036</v>
      </c>
      <c r="O180" s="102">
        <v>8.2626573632000007</v>
      </c>
      <c r="P180" s="102">
        <v>2.3643000000000001</v>
      </c>
      <c r="Q180" s="102">
        <v>9.4991886053999988</v>
      </c>
      <c r="R180" s="102">
        <v>48.138974527500004</v>
      </c>
      <c r="S180" s="102">
        <v>929.68926247688159</v>
      </c>
      <c r="T180" s="102"/>
    </row>
    <row r="181" spans="1:20" ht="15" x14ac:dyDescent="0.25">
      <c r="A181" s="102" t="s">
        <v>346</v>
      </c>
      <c r="B181" s="102">
        <v>789.61637399999972</v>
      </c>
      <c r="C181" s="102">
        <v>288.83178200000003</v>
      </c>
      <c r="D181" s="102">
        <v>0</v>
      </c>
      <c r="E181" s="102">
        <v>21.159048000000002</v>
      </c>
      <c r="F181" s="102">
        <v>80.631085999999982</v>
      </c>
      <c r="G181" s="102">
        <v>5.0637169999999996</v>
      </c>
      <c r="H181" s="102">
        <v>1</v>
      </c>
      <c r="I181" s="102">
        <v>1.584325</v>
      </c>
      <c r="J181" s="102">
        <v>2</v>
      </c>
      <c r="K181" s="102">
        <v>21.840124284875387</v>
      </c>
      <c r="L181" s="102">
        <v>0</v>
      </c>
      <c r="M181" s="102">
        <v>6.1488193488000027</v>
      </c>
      <c r="N181" s="102">
        <v>59.457362816400057</v>
      </c>
      <c r="O181" s="102">
        <v>8.9708810371999999</v>
      </c>
      <c r="P181" s="102">
        <v>2.3643000000000001</v>
      </c>
      <c r="Q181" s="102">
        <v>5.0733255149999996</v>
      </c>
      <c r="R181" s="102">
        <v>9.4410000000000007</v>
      </c>
      <c r="S181" s="102">
        <v>902.91218700227512</v>
      </c>
      <c r="T181" s="102"/>
    </row>
    <row r="182" spans="1:20" ht="15" x14ac:dyDescent="0.25">
      <c r="A182" s="102" t="s">
        <v>348</v>
      </c>
      <c r="B182" s="102">
        <v>2137.6137189999977</v>
      </c>
      <c r="C182" s="102">
        <v>699.59075399999972</v>
      </c>
      <c r="D182" s="102">
        <v>10.704796999999999</v>
      </c>
      <c r="E182" s="102">
        <v>35.006065000000007</v>
      </c>
      <c r="F182" s="102">
        <v>230.34699100000003</v>
      </c>
      <c r="G182" s="102">
        <v>16.324719999999999</v>
      </c>
      <c r="H182" s="102">
        <v>0</v>
      </c>
      <c r="I182" s="102">
        <v>8.4612249999999989</v>
      </c>
      <c r="J182" s="102">
        <v>26.86</v>
      </c>
      <c r="K182" s="102">
        <v>47.907309016001932</v>
      </c>
      <c r="L182" s="102">
        <v>3.1108140081999998</v>
      </c>
      <c r="M182" s="102">
        <v>10.172762489000002</v>
      </c>
      <c r="N182" s="102">
        <v>169.85787116339989</v>
      </c>
      <c r="O182" s="102">
        <v>28.920873951999994</v>
      </c>
      <c r="P182" s="102">
        <v>0</v>
      </c>
      <c r="Q182" s="102">
        <v>27.094534695000004</v>
      </c>
      <c r="R182" s="102">
        <v>126.79263000000003</v>
      </c>
      <c r="S182" s="102">
        <v>2551.4705143235997</v>
      </c>
      <c r="T182" s="102"/>
    </row>
    <row r="183" spans="1:20" ht="15" x14ac:dyDescent="0.25">
      <c r="A183" s="102" t="s">
        <v>350</v>
      </c>
      <c r="B183" s="102">
        <v>1994.9479869999996</v>
      </c>
      <c r="C183" s="102">
        <v>76.133877000000012</v>
      </c>
      <c r="D183" s="102">
        <v>17.690058999999998</v>
      </c>
      <c r="E183" s="102">
        <v>21.667501999999999</v>
      </c>
      <c r="F183" s="102">
        <v>150.10124300000001</v>
      </c>
      <c r="G183" s="102">
        <v>6.2359919999999995</v>
      </c>
      <c r="H183" s="102">
        <v>0</v>
      </c>
      <c r="I183" s="102">
        <v>3</v>
      </c>
      <c r="J183" s="102">
        <v>24.479531999999999</v>
      </c>
      <c r="K183" s="102">
        <v>0.58815863754173947</v>
      </c>
      <c r="L183" s="102">
        <v>5.1407311454000011</v>
      </c>
      <c r="M183" s="102">
        <v>6.2965760812000031</v>
      </c>
      <c r="N183" s="102">
        <v>110.68465658819969</v>
      </c>
      <c r="O183" s="102">
        <v>11.047683427199999</v>
      </c>
      <c r="P183" s="102">
        <v>0</v>
      </c>
      <c r="Q183" s="102">
        <v>9.6066000000000003</v>
      </c>
      <c r="R183" s="102">
        <v>115.55563080600001</v>
      </c>
      <c r="S183" s="102">
        <v>2253.8680236855412</v>
      </c>
      <c r="T183" s="102"/>
    </row>
    <row r="184" spans="1:20" ht="15" x14ac:dyDescent="0.25">
      <c r="A184" s="102" t="s">
        <v>351</v>
      </c>
      <c r="B184" s="102">
        <v>1319.6447870000025</v>
      </c>
      <c r="C184" s="102">
        <v>670.43236500000091</v>
      </c>
      <c r="D184" s="102">
        <v>0</v>
      </c>
      <c r="E184" s="102">
        <v>20.310917</v>
      </c>
      <c r="F184" s="102">
        <v>139.20675700000007</v>
      </c>
      <c r="G184" s="102">
        <v>8.0063450000000014</v>
      </c>
      <c r="H184" s="102">
        <v>2</v>
      </c>
      <c r="I184" s="102">
        <v>12.410330999999999</v>
      </c>
      <c r="J184" s="102">
        <v>15.863262999999996</v>
      </c>
      <c r="K184" s="102">
        <v>71.027706577957503</v>
      </c>
      <c r="L184" s="102">
        <v>0</v>
      </c>
      <c r="M184" s="102">
        <v>5.902352480200002</v>
      </c>
      <c r="N184" s="102">
        <v>102.65106261179982</v>
      </c>
      <c r="O184" s="102">
        <v>14.184040802</v>
      </c>
      <c r="P184" s="102">
        <v>4.7286000000000001</v>
      </c>
      <c r="Q184" s="102">
        <v>39.740361928200002</v>
      </c>
      <c r="R184" s="102">
        <v>74.882532991500014</v>
      </c>
      <c r="S184" s="102">
        <v>1632.7614443916598</v>
      </c>
      <c r="T184" s="102"/>
    </row>
    <row r="185" spans="1:20" ht="15" x14ac:dyDescent="0.25">
      <c r="A185" s="102" t="s">
        <v>352</v>
      </c>
      <c r="B185" s="102">
        <v>2202.7173710000025</v>
      </c>
      <c r="C185" s="102">
        <v>937.68584400000009</v>
      </c>
      <c r="D185" s="102">
        <v>0.444824</v>
      </c>
      <c r="E185" s="102">
        <v>85.568455</v>
      </c>
      <c r="F185" s="102">
        <v>199.56826200000006</v>
      </c>
      <c r="G185" s="102">
        <v>17.558796999999998</v>
      </c>
      <c r="H185" s="102">
        <v>0</v>
      </c>
      <c r="I185" s="102">
        <v>16.882365</v>
      </c>
      <c r="J185" s="102">
        <v>21.797408999999998</v>
      </c>
      <c r="K185" s="102">
        <v>82.676928229454973</v>
      </c>
      <c r="L185" s="102">
        <v>0.12926585440000002</v>
      </c>
      <c r="M185" s="102">
        <v>24.866193023000029</v>
      </c>
      <c r="N185" s="102">
        <v>147.16163639879974</v>
      </c>
      <c r="O185" s="102">
        <v>31.107164765199993</v>
      </c>
      <c r="P185" s="102">
        <v>0</v>
      </c>
      <c r="Q185" s="102">
        <v>54.060709202999995</v>
      </c>
      <c r="R185" s="102">
        <v>102.8946691845</v>
      </c>
      <c r="S185" s="102">
        <v>2645.6139376583574</v>
      </c>
      <c r="T185" s="102"/>
    </row>
    <row r="186" spans="1:20" ht="15" x14ac:dyDescent="0.25">
      <c r="A186" s="102" t="s">
        <v>353</v>
      </c>
      <c r="B186" s="102">
        <v>1320.5130069999996</v>
      </c>
      <c r="C186" s="102">
        <v>215.1362</v>
      </c>
      <c r="D186" s="102">
        <v>5.6616859999999996</v>
      </c>
      <c r="E186" s="102">
        <v>28.470602</v>
      </c>
      <c r="F186" s="102">
        <v>105.15138999999998</v>
      </c>
      <c r="G186" s="102">
        <v>4.193886</v>
      </c>
      <c r="H186" s="102">
        <v>0</v>
      </c>
      <c r="I186" s="102">
        <v>7.9771530000000004</v>
      </c>
      <c r="J186" s="102">
        <v>2</v>
      </c>
      <c r="K186" s="102">
        <v>7.1609923091943584</v>
      </c>
      <c r="L186" s="102">
        <v>1.6452859516</v>
      </c>
      <c r="M186" s="102">
        <v>8.2735569412000061</v>
      </c>
      <c r="N186" s="102">
        <v>77.538634985999977</v>
      </c>
      <c r="O186" s="102">
        <v>7.4298884376000007</v>
      </c>
      <c r="P186" s="102">
        <v>0</v>
      </c>
      <c r="Q186" s="102">
        <v>25.544439336600004</v>
      </c>
      <c r="R186" s="102">
        <v>9.4410000000000007</v>
      </c>
      <c r="S186" s="102">
        <v>1457.5468049621938</v>
      </c>
      <c r="T186" s="102"/>
    </row>
    <row r="187" spans="1:20" ht="15" x14ac:dyDescent="0.25">
      <c r="A187" s="102" t="s">
        <v>354</v>
      </c>
      <c r="B187" s="102">
        <v>1033.7199909999999</v>
      </c>
      <c r="C187" s="102">
        <v>321.31812899999994</v>
      </c>
      <c r="D187" s="102">
        <v>2.7800000000000002</v>
      </c>
      <c r="E187" s="102">
        <v>22</v>
      </c>
      <c r="F187" s="102">
        <v>113.891311</v>
      </c>
      <c r="G187" s="102">
        <v>5</v>
      </c>
      <c r="H187" s="102">
        <v>0</v>
      </c>
      <c r="I187" s="102">
        <v>2.4710169999999998</v>
      </c>
      <c r="J187" s="102">
        <v>8.8765230000000006</v>
      </c>
      <c r="K187" s="102">
        <v>20.928520614198636</v>
      </c>
      <c r="L187" s="102">
        <v>0.80786800000000003</v>
      </c>
      <c r="M187" s="102">
        <v>6.3932000000000038</v>
      </c>
      <c r="N187" s="102">
        <v>83.983452731399893</v>
      </c>
      <c r="O187" s="102">
        <v>8.8580000000000005</v>
      </c>
      <c r="P187" s="102">
        <v>0</v>
      </c>
      <c r="Q187" s="102">
        <v>7.9126906373999999</v>
      </c>
      <c r="R187" s="102">
        <v>41.901626821500003</v>
      </c>
      <c r="S187" s="102">
        <v>1204.5053498044986</v>
      </c>
      <c r="T187" s="102"/>
    </row>
    <row r="188" spans="1:20" ht="15" x14ac:dyDescent="0.25">
      <c r="A188" s="102" t="s">
        <v>355</v>
      </c>
      <c r="B188" s="102">
        <v>774.21565799999928</v>
      </c>
      <c r="C188" s="102">
        <v>292.892405</v>
      </c>
      <c r="D188" s="102">
        <v>0</v>
      </c>
      <c r="E188" s="102">
        <v>3</v>
      </c>
      <c r="F188" s="102">
        <v>48.878737999999991</v>
      </c>
      <c r="G188" s="102">
        <v>3.6723650000000001</v>
      </c>
      <c r="H188" s="102">
        <v>0</v>
      </c>
      <c r="I188" s="102">
        <v>5.5009689999999996</v>
      </c>
      <c r="J188" s="102">
        <v>4.5</v>
      </c>
      <c r="K188" s="102">
        <v>23.125245333146019</v>
      </c>
      <c r="L188" s="102">
        <v>0</v>
      </c>
      <c r="M188" s="102">
        <v>0.87180000000000002</v>
      </c>
      <c r="N188" s="102">
        <v>36.04318140120003</v>
      </c>
      <c r="O188" s="102">
        <v>6.5059618340000007</v>
      </c>
      <c r="P188" s="102">
        <v>0</v>
      </c>
      <c r="Q188" s="102">
        <v>17.615202931799999</v>
      </c>
      <c r="R188" s="102">
        <v>21.242250000000002</v>
      </c>
      <c r="S188" s="102">
        <v>879.6192995001453</v>
      </c>
      <c r="T188" s="102"/>
    </row>
    <row r="189" spans="1:20" ht="15" x14ac:dyDescent="0.25">
      <c r="A189" s="102" t="s">
        <v>356</v>
      </c>
      <c r="B189" s="102">
        <v>604.57309400000031</v>
      </c>
      <c r="C189" s="102">
        <v>589.66970300000105</v>
      </c>
      <c r="D189" s="102">
        <v>1</v>
      </c>
      <c r="E189" s="102">
        <v>31.179306999999998</v>
      </c>
      <c r="F189" s="102">
        <v>48.303003999999994</v>
      </c>
      <c r="G189" s="102">
        <v>3.4190829999999997</v>
      </c>
      <c r="H189" s="102">
        <v>1</v>
      </c>
      <c r="I189" s="102">
        <v>6.9498419999999994</v>
      </c>
      <c r="J189" s="102">
        <v>3.5344660000000001</v>
      </c>
      <c r="K189" s="102">
        <v>119.36554317054446</v>
      </c>
      <c r="L189" s="102">
        <v>0.29060000000000002</v>
      </c>
      <c r="M189" s="102">
        <v>9.0607066142000043</v>
      </c>
      <c r="N189" s="102">
        <v>35.618635149600017</v>
      </c>
      <c r="O189" s="102">
        <v>6.0572474428000005</v>
      </c>
      <c r="P189" s="102">
        <v>2.3643000000000001</v>
      </c>
      <c r="Q189" s="102">
        <v>22.254784052400002</v>
      </c>
      <c r="R189" s="102">
        <v>16.684446753000003</v>
      </c>
      <c r="S189" s="102">
        <v>816.26935718254481</v>
      </c>
      <c r="T189" s="102"/>
    </row>
    <row r="190" spans="1:20" ht="15" x14ac:dyDescent="0.25">
      <c r="A190" s="102" t="s">
        <v>357</v>
      </c>
      <c r="B190" s="102">
        <v>1104.8504090000006</v>
      </c>
      <c r="C190" s="102">
        <v>1073.5358360000005</v>
      </c>
      <c r="D190" s="102">
        <v>0</v>
      </c>
      <c r="E190" s="102">
        <v>15.299111999999999</v>
      </c>
      <c r="F190" s="102">
        <v>111.22823799999999</v>
      </c>
      <c r="G190" s="102">
        <v>6.5</v>
      </c>
      <c r="H190" s="102">
        <v>1</v>
      </c>
      <c r="I190" s="102">
        <v>13.846213000000001</v>
      </c>
      <c r="J190" s="102">
        <v>9</v>
      </c>
      <c r="K190" s="102">
        <v>217.12303484668493</v>
      </c>
      <c r="L190" s="102">
        <v>0</v>
      </c>
      <c r="M190" s="102">
        <v>4.4459219472000004</v>
      </c>
      <c r="N190" s="102">
        <v>82.019702701199932</v>
      </c>
      <c r="O190" s="102">
        <v>11.5154</v>
      </c>
      <c r="P190" s="102">
        <v>2.3643000000000001</v>
      </c>
      <c r="Q190" s="102">
        <v>44.338343268599999</v>
      </c>
      <c r="R190" s="102">
        <v>42.484500000000004</v>
      </c>
      <c r="S190" s="102">
        <v>1509.1416117636854</v>
      </c>
      <c r="T190" s="102"/>
    </row>
    <row r="191" spans="1:20" ht="15" x14ac:dyDescent="0.25">
      <c r="A191" s="102" t="s">
        <v>358</v>
      </c>
      <c r="B191" s="102">
        <v>657.0875689999998</v>
      </c>
      <c r="C191" s="102">
        <v>0</v>
      </c>
      <c r="D191" s="102">
        <v>6</v>
      </c>
      <c r="E191" s="102">
        <v>5</v>
      </c>
      <c r="F191" s="102">
        <v>58.536722000000005</v>
      </c>
      <c r="G191" s="102">
        <v>5.9322040000000005</v>
      </c>
      <c r="H191" s="102">
        <v>0</v>
      </c>
      <c r="I191" s="102">
        <v>2</v>
      </c>
      <c r="J191" s="102">
        <v>5.7288130000000006</v>
      </c>
      <c r="K191" s="102">
        <v>0</v>
      </c>
      <c r="L191" s="102">
        <v>1.7436</v>
      </c>
      <c r="M191" s="102">
        <v>1.4530000000000001</v>
      </c>
      <c r="N191" s="102">
        <v>43.16497880280005</v>
      </c>
      <c r="O191" s="102">
        <v>10.5094926064</v>
      </c>
      <c r="P191" s="102">
        <v>0</v>
      </c>
      <c r="Q191" s="102">
        <v>6.4043999999999999</v>
      </c>
      <c r="R191" s="102">
        <v>27.042861766500003</v>
      </c>
      <c r="S191" s="102">
        <v>747.40590217569991</v>
      </c>
      <c r="T191" s="102"/>
    </row>
    <row r="192" spans="1:20" ht="15" x14ac:dyDescent="0.25">
      <c r="A192" s="102" t="s">
        <v>359</v>
      </c>
      <c r="B192" s="102">
        <v>1008.1253110000004</v>
      </c>
      <c r="C192" s="102">
        <v>540.07086600000025</v>
      </c>
      <c r="D192" s="102">
        <v>0</v>
      </c>
      <c r="E192" s="102">
        <v>13.676715999999999</v>
      </c>
      <c r="F192" s="102">
        <v>71.958381999999986</v>
      </c>
      <c r="G192" s="102">
        <v>8.9685419999999993</v>
      </c>
      <c r="H192" s="102">
        <v>1.0059009999999999</v>
      </c>
      <c r="I192" s="102">
        <v>7.670948000000001</v>
      </c>
      <c r="J192" s="102">
        <v>5</v>
      </c>
      <c r="K192" s="102">
        <v>59.677297515180491</v>
      </c>
      <c r="L192" s="102">
        <v>0</v>
      </c>
      <c r="M192" s="102">
        <v>3.9744536695999999</v>
      </c>
      <c r="N192" s="102">
        <v>53.062110886800042</v>
      </c>
      <c r="O192" s="102">
        <v>15.888669007199997</v>
      </c>
      <c r="P192" s="102">
        <v>2.3782517343</v>
      </c>
      <c r="Q192" s="102">
        <v>24.563909685600002</v>
      </c>
      <c r="R192" s="102">
        <v>23.602500000000003</v>
      </c>
      <c r="S192" s="102">
        <v>1191.2725034986809</v>
      </c>
      <c r="T192" s="102"/>
    </row>
    <row r="193" spans="1:20" ht="15" x14ac:dyDescent="0.25">
      <c r="A193" s="102" t="s">
        <v>361</v>
      </c>
      <c r="B193" s="102">
        <v>954.47197000000006</v>
      </c>
      <c r="C193" s="102">
        <v>343.101339</v>
      </c>
      <c r="D193" s="102">
        <v>0</v>
      </c>
      <c r="E193" s="102">
        <v>35.026032000000001</v>
      </c>
      <c r="F193" s="102">
        <v>79.432810000000018</v>
      </c>
      <c r="G193" s="102">
        <v>5.2350789999999998</v>
      </c>
      <c r="H193" s="102">
        <v>1</v>
      </c>
      <c r="I193" s="102">
        <v>1</v>
      </c>
      <c r="J193" s="102">
        <v>6</v>
      </c>
      <c r="K193" s="102">
        <v>25.279698404486897</v>
      </c>
      <c r="L193" s="102">
        <v>0</v>
      </c>
      <c r="M193" s="102">
        <v>10.178564899200001</v>
      </c>
      <c r="N193" s="102">
        <v>58.573754094000066</v>
      </c>
      <c r="O193" s="102">
        <v>9.2744659564000003</v>
      </c>
      <c r="P193" s="102">
        <v>2.3643000000000001</v>
      </c>
      <c r="Q193" s="102">
        <v>3.2021999999999999</v>
      </c>
      <c r="R193" s="102">
        <v>28.323000000000004</v>
      </c>
      <c r="S193" s="102">
        <v>1091.6679533540871</v>
      </c>
      <c r="T193" s="102"/>
    </row>
    <row r="194" spans="1:20" ht="15" x14ac:dyDescent="0.25">
      <c r="A194" s="102" t="s">
        <v>362</v>
      </c>
      <c r="B194" s="102">
        <v>2386.3336379999982</v>
      </c>
      <c r="C194" s="102">
        <v>102.01954899999998</v>
      </c>
      <c r="D194" s="102">
        <v>18.054283999999999</v>
      </c>
      <c r="E194" s="102">
        <v>44.436416000000001</v>
      </c>
      <c r="F194" s="102">
        <v>174.68063300000006</v>
      </c>
      <c r="G194" s="102">
        <v>8.0811460000000004</v>
      </c>
      <c r="H194" s="102">
        <v>1.0347459999999999</v>
      </c>
      <c r="I194" s="102">
        <v>12.892764</v>
      </c>
      <c r="J194" s="102">
        <v>22</v>
      </c>
      <c r="K194" s="102">
        <v>0.9614776117546564</v>
      </c>
      <c r="L194" s="102">
        <v>5.2465749304000022</v>
      </c>
      <c r="M194" s="102">
        <v>12.913222489599997</v>
      </c>
      <c r="N194" s="102">
        <v>128.8094987741996</v>
      </c>
      <c r="O194" s="102">
        <v>14.3165582536</v>
      </c>
      <c r="P194" s="102">
        <v>2.4464499678</v>
      </c>
      <c r="Q194" s="102">
        <v>41.285208880799999</v>
      </c>
      <c r="R194" s="102">
        <v>103.85100000000001</v>
      </c>
      <c r="S194" s="102">
        <v>2696.1636289081525</v>
      </c>
      <c r="T194" s="102"/>
    </row>
    <row r="195" spans="1:20" ht="15" x14ac:dyDescent="0.25">
      <c r="A195" s="102" t="s">
        <v>363</v>
      </c>
      <c r="B195" s="102">
        <v>2023.8535630000038</v>
      </c>
      <c r="C195" s="102">
        <v>1199.5298480000004</v>
      </c>
      <c r="D195" s="102">
        <v>0</v>
      </c>
      <c r="E195" s="102">
        <v>39.827783000000004</v>
      </c>
      <c r="F195" s="102">
        <v>150.2424</v>
      </c>
      <c r="G195" s="102">
        <v>12.645237</v>
      </c>
      <c r="H195" s="102">
        <v>0.617977</v>
      </c>
      <c r="I195" s="102">
        <v>9.3520730000000007</v>
      </c>
      <c r="J195" s="102">
        <v>15.965813000000001</v>
      </c>
      <c r="K195" s="102">
        <v>147.39361371057305</v>
      </c>
      <c r="L195" s="102">
        <v>0</v>
      </c>
      <c r="M195" s="102">
        <v>11.5739537398</v>
      </c>
      <c r="N195" s="102">
        <v>110.78874575999974</v>
      </c>
      <c r="O195" s="102">
        <v>22.402301869199999</v>
      </c>
      <c r="P195" s="102">
        <v>1.4610830211000001</v>
      </c>
      <c r="Q195" s="102">
        <v>29.947208160600002</v>
      </c>
      <c r="R195" s="102">
        <v>75.366620266500007</v>
      </c>
      <c r="S195" s="102">
        <v>2422.7870895277765</v>
      </c>
      <c r="T195" s="102"/>
    </row>
    <row r="196" spans="1:20" ht="15" x14ac:dyDescent="0.25">
      <c r="A196" s="102" t="s">
        <v>364</v>
      </c>
      <c r="B196" s="102">
        <v>883.82259899999951</v>
      </c>
      <c r="C196" s="102">
        <v>333.95266900000001</v>
      </c>
      <c r="D196" s="102">
        <v>1</v>
      </c>
      <c r="E196" s="102">
        <v>17.249452999999999</v>
      </c>
      <c r="F196" s="102">
        <v>112.06339900000002</v>
      </c>
      <c r="G196" s="102">
        <v>8.3341600000000007</v>
      </c>
      <c r="H196" s="102">
        <v>0</v>
      </c>
      <c r="I196" s="102">
        <v>0.75</v>
      </c>
      <c r="J196" s="102">
        <v>9.6483259999999991</v>
      </c>
      <c r="K196" s="102">
        <v>26.586342175813794</v>
      </c>
      <c r="L196" s="102">
        <v>0.29060000000000002</v>
      </c>
      <c r="M196" s="102">
        <v>5.012691041800001</v>
      </c>
      <c r="N196" s="102">
        <v>82.635550422599962</v>
      </c>
      <c r="O196" s="102">
        <v>14.764797855999999</v>
      </c>
      <c r="P196" s="102">
        <v>0</v>
      </c>
      <c r="Q196" s="102">
        <v>2.4016500000000001</v>
      </c>
      <c r="R196" s="102">
        <v>45.544922883000005</v>
      </c>
      <c r="S196" s="102">
        <v>1061.0591533792133</v>
      </c>
      <c r="T196" s="102"/>
    </row>
    <row r="197" spans="1:20" ht="15" x14ac:dyDescent="0.25">
      <c r="A197" s="102" t="s">
        <v>365</v>
      </c>
      <c r="B197" s="102">
        <v>1928.9278000000002</v>
      </c>
      <c r="C197" s="102">
        <v>743.88913100000036</v>
      </c>
      <c r="D197" s="102">
        <v>0.85085999999999995</v>
      </c>
      <c r="E197" s="102">
        <v>23.450489000000001</v>
      </c>
      <c r="F197" s="102">
        <v>105.91633399999999</v>
      </c>
      <c r="G197" s="102">
        <v>10.432572999999998</v>
      </c>
      <c r="H197" s="102">
        <v>3</v>
      </c>
      <c r="I197" s="102">
        <v>6</v>
      </c>
      <c r="J197" s="102">
        <v>13.942639</v>
      </c>
      <c r="K197" s="102">
        <v>59.753035191756744</v>
      </c>
      <c r="L197" s="102">
        <v>0.247259916</v>
      </c>
      <c r="M197" s="102">
        <v>6.8147121034000033</v>
      </c>
      <c r="N197" s="102">
        <v>78.102704691599939</v>
      </c>
      <c r="O197" s="102">
        <v>18.482346326799998</v>
      </c>
      <c r="P197" s="102">
        <v>7.0929000000000002</v>
      </c>
      <c r="Q197" s="102">
        <v>19.213200000000001</v>
      </c>
      <c r="R197" s="102">
        <v>65.816227399500008</v>
      </c>
      <c r="S197" s="102">
        <v>2184.4501856290567</v>
      </c>
      <c r="T197" s="102"/>
    </row>
    <row r="198" spans="1:20" ht="15" x14ac:dyDescent="0.25">
      <c r="A198" s="102" t="s">
        <v>366</v>
      </c>
      <c r="B198" s="102">
        <v>1887.8470069999967</v>
      </c>
      <c r="C198" s="102">
        <v>115.86374799999999</v>
      </c>
      <c r="D198" s="102">
        <v>24.816876999999995</v>
      </c>
      <c r="E198" s="102">
        <v>23.175075</v>
      </c>
      <c r="F198" s="102">
        <v>69.576406000000006</v>
      </c>
      <c r="G198" s="102">
        <v>9.2569520000000001</v>
      </c>
      <c r="H198" s="102">
        <v>0</v>
      </c>
      <c r="I198" s="102">
        <v>18.610248000000002</v>
      </c>
      <c r="J198" s="102">
        <v>10.388137</v>
      </c>
      <c r="K198" s="102">
        <v>1.5242357248511991</v>
      </c>
      <c r="L198" s="102">
        <v>7.2117844562000029</v>
      </c>
      <c r="M198" s="102">
        <v>6.734676795000003</v>
      </c>
      <c r="N198" s="102">
        <v>51.305641784400038</v>
      </c>
      <c r="O198" s="102">
        <v>16.399616163200001</v>
      </c>
      <c r="P198" s="102">
        <v>0</v>
      </c>
      <c r="Q198" s="102">
        <v>59.593736145599991</v>
      </c>
      <c r="R198" s="102">
        <v>49.037200708500009</v>
      </c>
      <c r="S198" s="102">
        <v>2079.6538987777481</v>
      </c>
      <c r="T198" s="102"/>
    </row>
    <row r="199" spans="1:20" ht="15" x14ac:dyDescent="0.25">
      <c r="A199" s="102" t="s">
        <v>367</v>
      </c>
      <c r="B199" s="102">
        <v>685.4909780000005</v>
      </c>
      <c r="C199" s="102">
        <v>262.27761599999997</v>
      </c>
      <c r="D199" s="102">
        <v>0</v>
      </c>
      <c r="E199" s="102">
        <v>15.988504000000001</v>
      </c>
      <c r="F199" s="102">
        <v>95.542281000000003</v>
      </c>
      <c r="G199" s="102">
        <v>5.3624110000000016</v>
      </c>
      <c r="H199" s="102">
        <v>0</v>
      </c>
      <c r="I199" s="102">
        <v>12.477212</v>
      </c>
      <c r="J199" s="102">
        <v>19.471363</v>
      </c>
      <c r="K199" s="102">
        <v>21.523642797170012</v>
      </c>
      <c r="L199" s="102">
        <v>0</v>
      </c>
      <c r="M199" s="102">
        <v>4.646259262400001</v>
      </c>
      <c r="N199" s="102">
        <v>70.452878009400024</v>
      </c>
      <c r="O199" s="102">
        <v>9.500047327599999</v>
      </c>
      <c r="P199" s="102">
        <v>0</v>
      </c>
      <c r="Q199" s="102">
        <v>39.954528266400004</v>
      </c>
      <c r="R199" s="102">
        <v>91.914569041500016</v>
      </c>
      <c r="S199" s="102">
        <v>923.48290270447058</v>
      </c>
      <c r="T199" s="102"/>
    </row>
    <row r="200" spans="1:20" ht="15" x14ac:dyDescent="0.25">
      <c r="A200" s="102" t="s">
        <v>368</v>
      </c>
      <c r="B200" s="102">
        <v>895.4865769999999</v>
      </c>
      <c r="C200" s="102">
        <v>462.81736299999989</v>
      </c>
      <c r="D200" s="102">
        <v>0</v>
      </c>
      <c r="E200" s="102">
        <v>30.556819000000001</v>
      </c>
      <c r="F200" s="102">
        <v>77.541495999999981</v>
      </c>
      <c r="G200" s="102">
        <v>20.275288</v>
      </c>
      <c r="H200" s="102">
        <v>0</v>
      </c>
      <c r="I200" s="102">
        <v>10.329545999999999</v>
      </c>
      <c r="J200" s="102">
        <v>2</v>
      </c>
      <c r="K200" s="102">
        <v>50.261276974635592</v>
      </c>
      <c r="L200" s="102">
        <v>0</v>
      </c>
      <c r="M200" s="102">
        <v>8.8798116014000037</v>
      </c>
      <c r="N200" s="102">
        <v>57.179099150400063</v>
      </c>
      <c r="O200" s="102">
        <v>35.919700220799996</v>
      </c>
      <c r="P200" s="102">
        <v>0</v>
      </c>
      <c r="Q200" s="102">
        <v>33.077272201200003</v>
      </c>
      <c r="R200" s="102">
        <v>9.4410000000000007</v>
      </c>
      <c r="S200" s="102">
        <v>1090.2447371484357</v>
      </c>
      <c r="T200" s="102"/>
    </row>
    <row r="201" spans="1:20" ht="15" x14ac:dyDescent="0.25">
      <c r="A201" s="102" t="s">
        <v>369</v>
      </c>
      <c r="B201" s="102">
        <v>1118.2689869999995</v>
      </c>
      <c r="C201" s="102">
        <v>417.87675800000005</v>
      </c>
      <c r="D201" s="102">
        <v>4.0057729999999996</v>
      </c>
      <c r="E201" s="102">
        <v>17.215493000000002</v>
      </c>
      <c r="F201" s="102">
        <v>130.27988299999996</v>
      </c>
      <c r="G201" s="102">
        <v>46.031821999999991</v>
      </c>
      <c r="H201" s="102">
        <v>1</v>
      </c>
      <c r="I201" s="102">
        <v>7.8449559999999998</v>
      </c>
      <c r="J201" s="102">
        <v>13.635</v>
      </c>
      <c r="K201" s="102">
        <v>32.865426455227535</v>
      </c>
      <c r="L201" s="102">
        <v>1.1640776338000001</v>
      </c>
      <c r="M201" s="102">
        <v>5.0028222658000017</v>
      </c>
      <c r="N201" s="102">
        <v>96.068385724199842</v>
      </c>
      <c r="O201" s="102">
        <v>81.549975855200003</v>
      </c>
      <c r="P201" s="102">
        <v>2.3643000000000001</v>
      </c>
      <c r="Q201" s="102">
        <v>25.121118103200001</v>
      </c>
      <c r="R201" s="102">
        <v>64.364017500000003</v>
      </c>
      <c r="S201" s="102">
        <v>1426.769110537427</v>
      </c>
      <c r="T201" s="102"/>
    </row>
    <row r="202" spans="1:20" ht="15" x14ac:dyDescent="0.25">
      <c r="A202" s="102" t="s">
        <v>370</v>
      </c>
      <c r="B202" s="102">
        <v>5041.8013199999987</v>
      </c>
      <c r="C202" s="102">
        <v>1154.0999780000031</v>
      </c>
      <c r="D202" s="102">
        <v>31.151683999999999</v>
      </c>
      <c r="E202" s="102">
        <v>151.00779199999999</v>
      </c>
      <c r="F202" s="102">
        <v>521.37919599999952</v>
      </c>
      <c r="G202" s="102">
        <v>55.789742000000004</v>
      </c>
      <c r="H202" s="102">
        <v>7</v>
      </c>
      <c r="I202" s="102">
        <v>43.461205</v>
      </c>
      <c r="J202" s="102">
        <v>73.133766000000008</v>
      </c>
      <c r="K202" s="102">
        <v>56.571147998313599</v>
      </c>
      <c r="L202" s="102">
        <v>9.0526793704000035</v>
      </c>
      <c r="M202" s="102">
        <v>43.88286435519997</v>
      </c>
      <c r="N202" s="102">
        <v>384.46501913039793</v>
      </c>
      <c r="O202" s="102">
        <v>98.837106927200082</v>
      </c>
      <c r="P202" s="102">
        <v>16.5501</v>
      </c>
      <c r="Q202" s="102">
        <v>139.17147065100008</v>
      </c>
      <c r="R202" s="102">
        <v>345.22794240300004</v>
      </c>
      <c r="S202" s="102">
        <v>6135.5596508355102</v>
      </c>
      <c r="T202" s="102"/>
    </row>
    <row r="203" spans="1:20" ht="15" x14ac:dyDescent="0.25">
      <c r="A203" s="102" t="s">
        <v>372</v>
      </c>
      <c r="B203" s="102">
        <v>873.77173100000061</v>
      </c>
      <c r="C203" s="102">
        <v>276.16241600000001</v>
      </c>
      <c r="D203" s="102">
        <v>0</v>
      </c>
      <c r="E203" s="102">
        <v>23.781421999999999</v>
      </c>
      <c r="F203" s="102">
        <v>77.626352000000011</v>
      </c>
      <c r="G203" s="102">
        <v>4.1517150000000003</v>
      </c>
      <c r="H203" s="102">
        <v>0</v>
      </c>
      <c r="I203" s="102">
        <v>9.4519359999999999</v>
      </c>
      <c r="J203" s="102">
        <v>10.972290000000001</v>
      </c>
      <c r="K203" s="102">
        <v>18.474934421047173</v>
      </c>
      <c r="L203" s="102">
        <v>0</v>
      </c>
      <c r="M203" s="102">
        <v>6.910881233200004</v>
      </c>
      <c r="N203" s="102">
        <v>57.241671964800055</v>
      </c>
      <c r="O203" s="102">
        <v>7.3551782939999999</v>
      </c>
      <c r="P203" s="102">
        <v>0</v>
      </c>
      <c r="Q203" s="102">
        <v>30.266989459200005</v>
      </c>
      <c r="R203" s="102">
        <v>51.79469494500001</v>
      </c>
      <c r="S203" s="102">
        <v>1045.8160813172478</v>
      </c>
      <c r="T203" s="102"/>
    </row>
    <row r="204" spans="1:20" ht="15" x14ac:dyDescent="0.25">
      <c r="A204" s="102" t="s">
        <v>373</v>
      </c>
      <c r="B204" s="102">
        <v>7641.2097859999885</v>
      </c>
      <c r="C204" s="102">
        <v>2309.2027949999888</v>
      </c>
      <c r="D204" s="102">
        <v>124.87851099999999</v>
      </c>
      <c r="E204" s="102">
        <v>48.427033000000002</v>
      </c>
      <c r="F204" s="102">
        <v>535.25563699999998</v>
      </c>
      <c r="G204" s="102">
        <v>74.462163999999987</v>
      </c>
      <c r="H204" s="102">
        <v>8.2016659999999995</v>
      </c>
      <c r="I204" s="102">
        <v>61.269695999999996</v>
      </c>
      <c r="J204" s="102">
        <v>118.16553500000001</v>
      </c>
      <c r="K204" s="102">
        <v>147.7266272439571</v>
      </c>
      <c r="L204" s="102">
        <v>36.289695296600023</v>
      </c>
      <c r="M204" s="102">
        <v>14.072895789799997</v>
      </c>
      <c r="N204" s="102">
        <v>394.6975067237974</v>
      </c>
      <c r="O204" s="102">
        <v>131.91716974240015</v>
      </c>
      <c r="P204" s="102">
        <v>19.391198923800001</v>
      </c>
      <c r="Q204" s="102">
        <v>196.19782053120016</v>
      </c>
      <c r="R204" s="102">
        <v>557.80040796750052</v>
      </c>
      <c r="S204" s="102">
        <v>9139.3031082190446</v>
      </c>
      <c r="T204" s="102"/>
    </row>
    <row r="205" spans="1:20" ht="15" x14ac:dyDescent="0.25">
      <c r="A205" s="102" t="s">
        <v>374</v>
      </c>
      <c r="B205" s="102">
        <v>6285.7431379999862</v>
      </c>
      <c r="C205" s="102">
        <v>1395.5564760000032</v>
      </c>
      <c r="D205" s="102">
        <v>54.235475000000001</v>
      </c>
      <c r="E205" s="102">
        <v>84.504254999999986</v>
      </c>
      <c r="F205" s="102">
        <v>489.74581999999992</v>
      </c>
      <c r="G205" s="102">
        <v>32.879564999999992</v>
      </c>
      <c r="H205" s="102">
        <v>3.0685060000000002</v>
      </c>
      <c r="I205" s="102">
        <v>36.522989000000003</v>
      </c>
      <c r="J205" s="102">
        <v>65.144936999999999</v>
      </c>
      <c r="K205" s="102">
        <v>64.459945088111368</v>
      </c>
      <c r="L205" s="102">
        <v>15.760829034999997</v>
      </c>
      <c r="M205" s="102">
        <v>24.55693650300001</v>
      </c>
      <c r="N205" s="102">
        <v>361.13856766799836</v>
      </c>
      <c r="O205" s="102">
        <v>58.249437353999987</v>
      </c>
      <c r="P205" s="102">
        <v>7.2548687357999997</v>
      </c>
      <c r="Q205" s="102">
        <v>116.95391537580007</v>
      </c>
      <c r="R205" s="102">
        <v>307.5166751084999</v>
      </c>
      <c r="S205" s="102">
        <v>7241.6343128681956</v>
      </c>
      <c r="T205" s="102"/>
    </row>
    <row r="206" spans="1:20" ht="15" x14ac:dyDescent="0.25">
      <c r="A206" s="102" t="s">
        <v>376</v>
      </c>
      <c r="B206" s="102">
        <v>1384.6565509999987</v>
      </c>
      <c r="C206" s="102">
        <v>579.65362900000025</v>
      </c>
      <c r="D206" s="102">
        <v>0</v>
      </c>
      <c r="E206" s="102">
        <v>39.915888000000002</v>
      </c>
      <c r="F206" s="102">
        <v>92.045858000000024</v>
      </c>
      <c r="G206" s="102">
        <v>6.1147979999999995</v>
      </c>
      <c r="H206" s="102">
        <v>0</v>
      </c>
      <c r="I206" s="102">
        <v>7.1995490000000002</v>
      </c>
      <c r="J206" s="102">
        <v>11.929395000000001</v>
      </c>
      <c r="K206" s="102">
        <v>50.191189792453692</v>
      </c>
      <c r="L206" s="102">
        <v>0</v>
      </c>
      <c r="M206" s="102">
        <v>11.5995570528</v>
      </c>
      <c r="N206" s="102">
        <v>67.874615689200013</v>
      </c>
      <c r="O206" s="102">
        <v>10.832976136799999</v>
      </c>
      <c r="P206" s="102">
        <v>0</v>
      </c>
      <c r="Q206" s="102">
        <v>23.054395807800002</v>
      </c>
      <c r="R206" s="102">
        <v>56.312709097500004</v>
      </c>
      <c r="S206" s="102">
        <v>1604.5219945765523</v>
      </c>
      <c r="T206" s="102"/>
    </row>
    <row r="207" spans="1:20" ht="15" x14ac:dyDescent="0.25">
      <c r="A207" s="102" t="s">
        <v>377</v>
      </c>
      <c r="B207" s="102">
        <v>941.00613199999907</v>
      </c>
      <c r="C207" s="102">
        <v>435.98099800000011</v>
      </c>
      <c r="D207" s="102">
        <v>0.26001200000000002</v>
      </c>
      <c r="E207" s="102">
        <v>15.764175</v>
      </c>
      <c r="F207" s="102">
        <v>100.891353</v>
      </c>
      <c r="G207" s="102">
        <v>18</v>
      </c>
      <c r="H207" s="102">
        <v>2</v>
      </c>
      <c r="I207" s="102">
        <v>3.75</v>
      </c>
      <c r="J207" s="102">
        <v>3</v>
      </c>
      <c r="K207" s="102">
        <v>42.648114153348864</v>
      </c>
      <c r="L207" s="102">
        <v>7.5559487200000011E-2</v>
      </c>
      <c r="M207" s="102">
        <v>4.5810692550000001</v>
      </c>
      <c r="N207" s="102">
        <v>74.397283702199985</v>
      </c>
      <c r="O207" s="102">
        <v>31.888799999999993</v>
      </c>
      <c r="P207" s="102">
        <v>4.7286000000000001</v>
      </c>
      <c r="Q207" s="102">
        <v>12.00825</v>
      </c>
      <c r="R207" s="102">
        <v>14.1615</v>
      </c>
      <c r="S207" s="102">
        <v>1125.4953085977479</v>
      </c>
      <c r="T207" s="102"/>
    </row>
    <row r="208" spans="1:20" ht="15" x14ac:dyDescent="0.25">
      <c r="A208" s="102" t="s">
        <v>378</v>
      </c>
      <c r="B208" s="102">
        <v>1283.8159859999987</v>
      </c>
      <c r="C208" s="102">
        <v>523.85309499999994</v>
      </c>
      <c r="D208" s="102">
        <v>6</v>
      </c>
      <c r="E208" s="102">
        <v>52.467220999999995</v>
      </c>
      <c r="F208" s="102">
        <v>117.052346</v>
      </c>
      <c r="G208" s="102">
        <v>6.1721450000000004</v>
      </c>
      <c r="H208" s="102">
        <v>2</v>
      </c>
      <c r="I208" s="102">
        <v>14.345457</v>
      </c>
      <c r="J208" s="102">
        <v>16.058215000000001</v>
      </c>
      <c r="K208" s="102">
        <v>44.325637581288007</v>
      </c>
      <c r="L208" s="102">
        <v>1.7436</v>
      </c>
      <c r="M208" s="102">
        <v>15.246974422599996</v>
      </c>
      <c r="N208" s="102">
        <v>86.314399940399909</v>
      </c>
      <c r="O208" s="102">
        <v>10.934572082000001</v>
      </c>
      <c r="P208" s="102">
        <v>4.7286000000000001</v>
      </c>
      <c r="Q208" s="102">
        <v>45.9370224054</v>
      </c>
      <c r="R208" s="102">
        <v>75.802803907500007</v>
      </c>
      <c r="S208" s="102">
        <v>1568.8495963391865</v>
      </c>
      <c r="T208" s="102"/>
    </row>
    <row r="209" spans="1:20" ht="15" x14ac:dyDescent="0.25">
      <c r="A209" s="102" t="s">
        <v>380</v>
      </c>
      <c r="B209" s="102">
        <v>988.9979369999993</v>
      </c>
      <c r="C209" s="102">
        <v>718.06695400000001</v>
      </c>
      <c r="D209" s="102">
        <v>2</v>
      </c>
      <c r="E209" s="102">
        <v>16.904729999999997</v>
      </c>
      <c r="F209" s="102">
        <v>110.20600999999999</v>
      </c>
      <c r="G209" s="102">
        <v>4.3416379999999997</v>
      </c>
      <c r="H209" s="102">
        <v>1</v>
      </c>
      <c r="I209" s="102">
        <v>14.982529</v>
      </c>
      <c r="J209" s="102">
        <v>14</v>
      </c>
      <c r="K209" s="102">
        <v>109.81337213620257</v>
      </c>
      <c r="L209" s="102">
        <v>0.58120000000000005</v>
      </c>
      <c r="M209" s="102">
        <v>4.9125145380000008</v>
      </c>
      <c r="N209" s="102">
        <v>81.265911773999918</v>
      </c>
      <c r="O209" s="102">
        <v>7.6916458808000003</v>
      </c>
      <c r="P209" s="102">
        <v>2.3643000000000001</v>
      </c>
      <c r="Q209" s="102">
        <v>47.977054363799994</v>
      </c>
      <c r="R209" s="102">
        <v>66.087000000000003</v>
      </c>
      <c r="S209" s="102">
        <v>1309.6909356928018</v>
      </c>
      <c r="T209" s="102"/>
    </row>
    <row r="210" spans="1:20" ht="15" x14ac:dyDescent="0.25">
      <c r="A210" s="102" t="s">
        <v>381</v>
      </c>
      <c r="B210" s="102">
        <v>2380.341502000007</v>
      </c>
      <c r="C210" s="102">
        <v>995.21267999999998</v>
      </c>
      <c r="D210" s="102">
        <v>7.2942069999999992</v>
      </c>
      <c r="E210" s="102">
        <v>47.910828000000002</v>
      </c>
      <c r="F210" s="102">
        <v>268.41915399999993</v>
      </c>
      <c r="G210" s="102">
        <v>27.892808000000002</v>
      </c>
      <c r="H210" s="102">
        <v>3</v>
      </c>
      <c r="I210" s="102">
        <v>17.445297999999998</v>
      </c>
      <c r="J210" s="102">
        <v>19.778008</v>
      </c>
      <c r="K210" s="102">
        <v>87.946893203688361</v>
      </c>
      <c r="L210" s="102">
        <v>2.1196965541999999</v>
      </c>
      <c r="M210" s="102">
        <v>13.922886616799996</v>
      </c>
      <c r="N210" s="102">
        <v>197.93228415960027</v>
      </c>
      <c r="O210" s="102">
        <v>49.414898652799991</v>
      </c>
      <c r="P210" s="102">
        <v>7.0929000000000002</v>
      </c>
      <c r="Q210" s="102">
        <v>55.863333255599983</v>
      </c>
      <c r="R210" s="102">
        <v>93.362086764000011</v>
      </c>
      <c r="S210" s="102">
        <v>2887.9964812066955</v>
      </c>
      <c r="T210" s="102"/>
    </row>
    <row r="211" spans="1:20" ht="15" x14ac:dyDescent="0.25">
      <c r="A211" s="102" t="s">
        <v>382</v>
      </c>
      <c r="B211" s="102">
        <v>1105.3413949999995</v>
      </c>
      <c r="C211" s="102">
        <v>575.81782300000009</v>
      </c>
      <c r="D211" s="102">
        <v>0</v>
      </c>
      <c r="E211" s="102">
        <v>13.482301</v>
      </c>
      <c r="F211" s="102">
        <v>101.195232</v>
      </c>
      <c r="G211" s="102">
        <v>16.489822</v>
      </c>
      <c r="H211" s="102">
        <v>0</v>
      </c>
      <c r="I211" s="102">
        <v>7.3451329999999997</v>
      </c>
      <c r="J211" s="102">
        <v>6.5001259999999998</v>
      </c>
      <c r="K211" s="102">
        <v>62.83216103966592</v>
      </c>
      <c r="L211" s="102">
        <v>0</v>
      </c>
      <c r="M211" s="102">
        <v>3.9179566705999997</v>
      </c>
      <c r="N211" s="102">
        <v>74.621364076799978</v>
      </c>
      <c r="O211" s="102">
        <v>29.213368655199993</v>
      </c>
      <c r="P211" s="102">
        <v>0</v>
      </c>
      <c r="Q211" s="102">
        <v>23.520584892599999</v>
      </c>
      <c r="R211" s="102">
        <v>30.683844783000001</v>
      </c>
      <c r="S211" s="102">
        <v>1330.1306751178654</v>
      </c>
      <c r="T211" s="102"/>
    </row>
    <row r="212" spans="1:20" ht="15" x14ac:dyDescent="0.25">
      <c r="A212" s="102" t="s">
        <v>383</v>
      </c>
      <c r="B212" s="102">
        <v>1432.0309080000018</v>
      </c>
      <c r="C212" s="102">
        <v>647.6489600000001</v>
      </c>
      <c r="D212" s="102">
        <v>2.3821029999999999</v>
      </c>
      <c r="E212" s="102">
        <v>101.62848800000002</v>
      </c>
      <c r="F212" s="102">
        <v>142.94523299999997</v>
      </c>
      <c r="G212" s="102">
        <v>11.183332999999999</v>
      </c>
      <c r="H212" s="102">
        <v>0</v>
      </c>
      <c r="I212" s="102">
        <v>10.565650999999999</v>
      </c>
      <c r="J212" s="102">
        <v>19.138985999999999</v>
      </c>
      <c r="K212" s="102">
        <v>61.491141087311831</v>
      </c>
      <c r="L212" s="102">
        <v>0.69223913180000007</v>
      </c>
      <c r="M212" s="102">
        <v>29.533238612800048</v>
      </c>
      <c r="N212" s="102">
        <v>105.40781481419977</v>
      </c>
      <c r="O212" s="102">
        <v>19.812392742799997</v>
      </c>
      <c r="P212" s="102">
        <v>0</v>
      </c>
      <c r="Q212" s="102">
        <v>33.833327632200003</v>
      </c>
      <c r="R212" s="102">
        <v>90.345583413</v>
      </c>
      <c r="S212" s="102">
        <v>1773.1466454341135</v>
      </c>
      <c r="T212" s="102"/>
    </row>
    <row r="213" spans="1:20" ht="15" x14ac:dyDescent="0.25">
      <c r="A213" s="102" t="s">
        <v>385</v>
      </c>
      <c r="B213" s="102">
        <v>4734.3172520000007</v>
      </c>
      <c r="C213" s="102">
        <v>501.35052300000012</v>
      </c>
      <c r="D213" s="102">
        <v>27.269491000000002</v>
      </c>
      <c r="E213" s="102">
        <v>47.333334000000001</v>
      </c>
      <c r="F213" s="102">
        <v>240.10386700000004</v>
      </c>
      <c r="G213" s="102">
        <v>27.992636999999998</v>
      </c>
      <c r="H213" s="102">
        <v>1.137931</v>
      </c>
      <c r="I213" s="102">
        <v>22.392742000000002</v>
      </c>
      <c r="J213" s="102">
        <v>70.670170000000013</v>
      </c>
      <c r="K213" s="102">
        <v>11.149384860694154</v>
      </c>
      <c r="L213" s="102">
        <v>7.9245140846000046</v>
      </c>
      <c r="M213" s="102">
        <v>13.755066860399996</v>
      </c>
      <c r="N213" s="102">
        <v>177.05259152579995</v>
      </c>
      <c r="O213" s="102">
        <v>49.591755709199994</v>
      </c>
      <c r="P213" s="102">
        <v>2.6904102633</v>
      </c>
      <c r="Q213" s="102">
        <v>71.706038432399993</v>
      </c>
      <c r="R213" s="102">
        <v>333.59853748499989</v>
      </c>
      <c r="S213" s="102">
        <v>5401.7855512213946</v>
      </c>
      <c r="T213" s="102"/>
    </row>
    <row r="214" spans="1:20" ht="15" x14ac:dyDescent="0.25">
      <c r="A214" s="102" t="s">
        <v>386</v>
      </c>
      <c r="B214" s="102">
        <v>1014.0752750000007</v>
      </c>
      <c r="C214" s="102">
        <v>489.66530499999988</v>
      </c>
      <c r="D214" s="102">
        <v>2</v>
      </c>
      <c r="E214" s="102">
        <v>15.755680999999999</v>
      </c>
      <c r="F214" s="102">
        <v>74.45507400000001</v>
      </c>
      <c r="G214" s="102">
        <v>16.242938000000002</v>
      </c>
      <c r="H214" s="102">
        <v>0</v>
      </c>
      <c r="I214" s="102">
        <v>2.1638419999999998</v>
      </c>
      <c r="J214" s="102">
        <v>8.199999</v>
      </c>
      <c r="K214" s="102">
        <v>50.055242559202071</v>
      </c>
      <c r="L214" s="102">
        <v>0.58120000000000005</v>
      </c>
      <c r="M214" s="102">
        <v>4.5786008986000004</v>
      </c>
      <c r="N214" s="102">
        <v>54.903171567600054</v>
      </c>
      <c r="O214" s="102">
        <v>28.775988960799999</v>
      </c>
      <c r="P214" s="102">
        <v>0</v>
      </c>
      <c r="Q214" s="102">
        <v>6.9290548524000002</v>
      </c>
      <c r="R214" s="102">
        <v>38.708095279500007</v>
      </c>
      <c r="S214" s="102">
        <v>1198.6066291181028</v>
      </c>
      <c r="T214" s="102"/>
    </row>
    <row r="215" spans="1:20" ht="15" x14ac:dyDescent="0.25">
      <c r="A215" s="102" t="s">
        <v>387</v>
      </c>
      <c r="B215" s="102">
        <v>1496.6644410000029</v>
      </c>
      <c r="C215" s="102">
        <v>686.67141000000004</v>
      </c>
      <c r="D215" s="102">
        <v>2.9830830000000002</v>
      </c>
      <c r="E215" s="102">
        <v>10.275864</v>
      </c>
      <c r="F215" s="102">
        <v>105.92344999999999</v>
      </c>
      <c r="G215" s="102">
        <v>1.2237849999999999</v>
      </c>
      <c r="H215" s="102">
        <v>0</v>
      </c>
      <c r="I215" s="102">
        <v>8.3289220000000004</v>
      </c>
      <c r="J215" s="102">
        <v>18.665060000000004</v>
      </c>
      <c r="K215" s="102">
        <v>64.435683504806775</v>
      </c>
      <c r="L215" s="102">
        <v>0.86688391980000001</v>
      </c>
      <c r="M215" s="102">
        <v>2.9861660784000001</v>
      </c>
      <c r="N215" s="102">
        <v>78.107952029999993</v>
      </c>
      <c r="O215" s="102">
        <v>2.1680575059999998</v>
      </c>
      <c r="P215" s="102">
        <v>0</v>
      </c>
      <c r="Q215" s="102">
        <v>26.670874028400004</v>
      </c>
      <c r="R215" s="102">
        <v>88.108415730000019</v>
      </c>
      <c r="S215" s="102">
        <v>1760.0084737974096</v>
      </c>
      <c r="T215" s="102"/>
    </row>
    <row r="216" spans="1:20" ht="15" x14ac:dyDescent="0.25">
      <c r="A216" s="102" t="s">
        <v>388</v>
      </c>
      <c r="B216" s="102">
        <v>2458.1705630000001</v>
      </c>
      <c r="C216" s="102">
        <v>392.72597300000012</v>
      </c>
      <c r="D216" s="102">
        <v>22.020665000000001</v>
      </c>
      <c r="E216" s="102">
        <v>49.177820000000004</v>
      </c>
      <c r="F216" s="102">
        <v>234.20106899999999</v>
      </c>
      <c r="G216" s="102">
        <v>3</v>
      </c>
      <c r="H216" s="102">
        <v>4</v>
      </c>
      <c r="I216" s="102">
        <v>14</v>
      </c>
      <c r="J216" s="102">
        <v>18.495851999999999</v>
      </c>
      <c r="K216" s="102">
        <v>13.089071820943603</v>
      </c>
      <c r="L216" s="102">
        <v>6.3992052490000031</v>
      </c>
      <c r="M216" s="102">
        <v>14.291074491999996</v>
      </c>
      <c r="N216" s="102">
        <v>172.69986828059993</v>
      </c>
      <c r="O216" s="102">
        <v>5.3148</v>
      </c>
      <c r="P216" s="102">
        <v>9.4572000000000003</v>
      </c>
      <c r="Q216" s="102">
        <v>44.830799999999996</v>
      </c>
      <c r="R216" s="102">
        <v>87.309669365999994</v>
      </c>
      <c r="S216" s="102">
        <v>2811.5622522085437</v>
      </c>
      <c r="T216" s="102"/>
    </row>
    <row r="217" spans="1:20" ht="15" x14ac:dyDescent="0.25">
      <c r="A217" s="102" t="s">
        <v>389</v>
      </c>
      <c r="B217" s="102">
        <v>1574.6168030000013</v>
      </c>
      <c r="C217" s="102">
        <v>582.89049499999976</v>
      </c>
      <c r="D217" s="102">
        <v>22.373646000000001</v>
      </c>
      <c r="E217" s="102">
        <v>47.947203000000002</v>
      </c>
      <c r="F217" s="102">
        <v>155.64169599999994</v>
      </c>
      <c r="G217" s="102">
        <v>12.828105000000001</v>
      </c>
      <c r="H217" s="102">
        <v>1</v>
      </c>
      <c r="I217" s="102">
        <v>4.474729</v>
      </c>
      <c r="J217" s="102">
        <v>7.0753969999999997</v>
      </c>
      <c r="K217" s="102">
        <v>45.002552834293034</v>
      </c>
      <c r="L217" s="102">
        <v>6.5017815276000039</v>
      </c>
      <c r="M217" s="102">
        <v>13.933457191799995</v>
      </c>
      <c r="N217" s="102">
        <v>114.77018663039965</v>
      </c>
      <c r="O217" s="102">
        <v>22.726270818</v>
      </c>
      <c r="P217" s="102">
        <v>2.3643000000000001</v>
      </c>
      <c r="Q217" s="102">
        <v>14.328977203799999</v>
      </c>
      <c r="R217" s="102">
        <v>33.399411538500004</v>
      </c>
      <c r="S217" s="102">
        <v>1827.6437407443939</v>
      </c>
      <c r="T217" s="102"/>
    </row>
    <row r="218" spans="1:20" ht="15" x14ac:dyDescent="0.25">
      <c r="A218" s="102" t="s">
        <v>390</v>
      </c>
      <c r="B218" s="102">
        <v>1349.384088</v>
      </c>
      <c r="C218" s="102">
        <v>175.59799800000002</v>
      </c>
      <c r="D218" s="102">
        <v>2</v>
      </c>
      <c r="E218" s="102">
        <v>17.853909999999999</v>
      </c>
      <c r="F218" s="102">
        <v>41.237023999999998</v>
      </c>
      <c r="G218" s="102">
        <v>4</v>
      </c>
      <c r="H218" s="102">
        <v>0</v>
      </c>
      <c r="I218" s="102">
        <v>6.8141569999999998</v>
      </c>
      <c r="J218" s="102">
        <v>12</v>
      </c>
      <c r="K218" s="102">
        <v>4.8627408623044568</v>
      </c>
      <c r="L218" s="102">
        <v>0.58120000000000005</v>
      </c>
      <c r="M218" s="102">
        <v>5.1883462460000018</v>
      </c>
      <c r="N218" s="102">
        <v>30.408181497600026</v>
      </c>
      <c r="O218" s="102">
        <v>7.0864000000000003</v>
      </c>
      <c r="P218" s="102">
        <v>0</v>
      </c>
      <c r="Q218" s="102">
        <v>21.820293545400002</v>
      </c>
      <c r="R218" s="102">
        <v>56.646000000000008</v>
      </c>
      <c r="S218" s="102">
        <v>1475.9772501513046</v>
      </c>
      <c r="T218" s="102"/>
    </row>
    <row r="219" spans="1:20" ht="15" x14ac:dyDescent="0.25">
      <c r="A219" s="102" t="s">
        <v>391</v>
      </c>
      <c r="B219" s="102">
        <v>1807.5325369999998</v>
      </c>
      <c r="C219" s="102">
        <v>645.30839600000002</v>
      </c>
      <c r="D219" s="102">
        <v>50.690406000000003</v>
      </c>
      <c r="E219" s="102">
        <v>26.874344000000001</v>
      </c>
      <c r="F219" s="102">
        <v>109.09237499999999</v>
      </c>
      <c r="G219" s="102">
        <v>7.3332710000000008</v>
      </c>
      <c r="H219" s="102">
        <v>1</v>
      </c>
      <c r="I219" s="102">
        <v>14.564098000000001</v>
      </c>
      <c r="J219" s="102">
        <v>18.317221</v>
      </c>
      <c r="K219" s="102">
        <v>48.029589919167883</v>
      </c>
      <c r="L219" s="102">
        <v>14.730631983599993</v>
      </c>
      <c r="M219" s="102">
        <v>7.8096843664000044</v>
      </c>
      <c r="N219" s="102">
        <v>80.444717324999928</v>
      </c>
      <c r="O219" s="102">
        <v>12.9916229036</v>
      </c>
      <c r="P219" s="102">
        <v>2.3643000000000001</v>
      </c>
      <c r="Q219" s="102">
        <v>46.637154615599997</v>
      </c>
      <c r="R219" s="102">
        <v>86.466441730500009</v>
      </c>
      <c r="S219" s="102">
        <v>2107.0066798438675</v>
      </c>
      <c r="T219" s="102"/>
    </row>
    <row r="220" spans="1:20" ht="15" x14ac:dyDescent="0.25">
      <c r="A220" s="102" t="s">
        <v>393</v>
      </c>
      <c r="B220" s="102">
        <v>1124.4001990000006</v>
      </c>
      <c r="C220" s="102">
        <v>358.97368700000033</v>
      </c>
      <c r="D220" s="102">
        <v>1</v>
      </c>
      <c r="E220" s="102">
        <v>17.193974000000001</v>
      </c>
      <c r="F220" s="102">
        <v>97.257554000000013</v>
      </c>
      <c r="G220" s="102">
        <v>11.778243</v>
      </c>
      <c r="H220" s="102">
        <v>0</v>
      </c>
      <c r="I220" s="102">
        <v>5.999409</v>
      </c>
      <c r="J220" s="102">
        <v>13.458627999999999</v>
      </c>
      <c r="K220" s="102">
        <v>24.334778023568756</v>
      </c>
      <c r="L220" s="102">
        <v>0.29060000000000002</v>
      </c>
      <c r="M220" s="102">
        <v>4.9965688444000014</v>
      </c>
      <c r="N220" s="102">
        <v>71.717720319599991</v>
      </c>
      <c r="O220" s="102">
        <v>20.866335298799996</v>
      </c>
      <c r="P220" s="102">
        <v>0</v>
      </c>
      <c r="Q220" s="102">
        <v>19.2113074998</v>
      </c>
      <c r="R220" s="102">
        <v>63.53145347400001</v>
      </c>
      <c r="S220" s="102">
        <v>1329.3489624601693</v>
      </c>
      <c r="T220" s="102"/>
    </row>
    <row r="221" spans="1:20" ht="15" x14ac:dyDescent="0.25">
      <c r="A221" s="102" t="s">
        <v>394</v>
      </c>
      <c r="B221" s="102">
        <v>547.01707299999987</v>
      </c>
      <c r="C221" s="102">
        <v>520.24060199999985</v>
      </c>
      <c r="D221" s="102">
        <v>1.4438680000000002</v>
      </c>
      <c r="E221" s="102">
        <v>14.865169000000002</v>
      </c>
      <c r="F221" s="102">
        <v>70.416696000000002</v>
      </c>
      <c r="G221" s="102">
        <v>8.4764710000000001</v>
      </c>
      <c r="H221" s="102">
        <v>1.3</v>
      </c>
      <c r="I221" s="102">
        <v>5</v>
      </c>
      <c r="J221" s="102">
        <v>8.5294120000000007</v>
      </c>
      <c r="K221" s="102">
        <v>104.54108683436938</v>
      </c>
      <c r="L221" s="102">
        <v>0.41958804080000001</v>
      </c>
      <c r="M221" s="102">
        <v>4.3198181114</v>
      </c>
      <c r="N221" s="102">
        <v>51.925271630400047</v>
      </c>
      <c r="O221" s="102">
        <v>15.016916023599999</v>
      </c>
      <c r="P221" s="102">
        <v>3.0735900000000003</v>
      </c>
      <c r="Q221" s="102">
        <v>16.010999999999999</v>
      </c>
      <c r="R221" s="102">
        <v>40.263089346000008</v>
      </c>
      <c r="S221" s="102">
        <v>782.5874329865693</v>
      </c>
      <c r="T221" s="102"/>
    </row>
    <row r="222" spans="1:20" ht="15" x14ac:dyDescent="0.25">
      <c r="A222" s="102" t="s">
        <v>395</v>
      </c>
      <c r="B222" s="102">
        <v>673.369426000001</v>
      </c>
      <c r="C222" s="102">
        <v>222.02496400000058</v>
      </c>
      <c r="D222" s="102">
        <v>0</v>
      </c>
      <c r="E222" s="102">
        <v>8.7806840000000008</v>
      </c>
      <c r="F222" s="102">
        <v>53.75332199999999</v>
      </c>
      <c r="G222" s="102">
        <v>3</v>
      </c>
      <c r="H222" s="102">
        <v>1</v>
      </c>
      <c r="I222" s="102">
        <v>6.72</v>
      </c>
      <c r="J222" s="102">
        <v>11.3</v>
      </c>
      <c r="K222" s="102">
        <v>15.649358310915339</v>
      </c>
      <c r="L222" s="102">
        <v>0</v>
      </c>
      <c r="M222" s="102">
        <v>2.5516667704000002</v>
      </c>
      <c r="N222" s="102">
        <v>39.637699642800023</v>
      </c>
      <c r="O222" s="102">
        <v>5.3148</v>
      </c>
      <c r="P222" s="102">
        <v>2.3643000000000001</v>
      </c>
      <c r="Q222" s="102">
        <v>21.518784</v>
      </c>
      <c r="R222" s="102">
        <v>53.341650000000008</v>
      </c>
      <c r="S222" s="102">
        <v>813.74768472411643</v>
      </c>
      <c r="T222" s="102"/>
    </row>
    <row r="223" spans="1:20" ht="15" x14ac:dyDescent="0.25">
      <c r="A223" s="102" t="s">
        <v>396</v>
      </c>
      <c r="B223" s="102">
        <v>1108.3292449999999</v>
      </c>
      <c r="C223" s="102">
        <v>315.16600099999994</v>
      </c>
      <c r="D223" s="102">
        <v>5.9318420000000005</v>
      </c>
      <c r="E223" s="102">
        <v>24.312407</v>
      </c>
      <c r="F223" s="102">
        <v>63.499976999999994</v>
      </c>
      <c r="G223" s="102">
        <v>4.9095220000000008</v>
      </c>
      <c r="H223" s="102">
        <v>1</v>
      </c>
      <c r="I223" s="102">
        <v>2</v>
      </c>
      <c r="J223" s="102">
        <v>7</v>
      </c>
      <c r="K223" s="102">
        <v>18.481955961024717</v>
      </c>
      <c r="L223" s="102">
        <v>1.7237932852000002</v>
      </c>
      <c r="M223" s="102">
        <v>7.0651854742000033</v>
      </c>
      <c r="N223" s="102">
        <v>46.824883039800042</v>
      </c>
      <c r="O223" s="102">
        <v>8.6977091752</v>
      </c>
      <c r="P223" s="102">
        <v>2.3643000000000001</v>
      </c>
      <c r="Q223" s="102">
        <v>6.4043999999999999</v>
      </c>
      <c r="R223" s="102">
        <v>33.043500000000002</v>
      </c>
      <c r="S223" s="102">
        <v>1232.9349719354248</v>
      </c>
      <c r="T223" s="102"/>
    </row>
    <row r="224" spans="1:20" ht="15" x14ac:dyDescent="0.25">
      <c r="A224" s="102" t="s">
        <v>397</v>
      </c>
      <c r="B224" s="102">
        <v>1744.2519929999987</v>
      </c>
      <c r="C224" s="102">
        <v>784.0060009999994</v>
      </c>
      <c r="D224" s="102">
        <v>3</v>
      </c>
      <c r="E224" s="102">
        <v>54.705556000000001</v>
      </c>
      <c r="F224" s="102">
        <v>69.782218</v>
      </c>
      <c r="G224" s="102">
        <v>6.016667</v>
      </c>
      <c r="H224" s="102">
        <v>0</v>
      </c>
      <c r="I224" s="102">
        <v>12.858444</v>
      </c>
      <c r="J224" s="102">
        <v>5.9307780000000001</v>
      </c>
      <c r="K224" s="102">
        <v>72.352964630993128</v>
      </c>
      <c r="L224" s="102">
        <v>0.87180000000000013</v>
      </c>
      <c r="M224" s="102">
        <v>15.897434573599996</v>
      </c>
      <c r="N224" s="102">
        <v>51.457407553200035</v>
      </c>
      <c r="O224" s="102">
        <v>10.6591272572</v>
      </c>
      <c r="P224" s="102">
        <v>0</v>
      </c>
      <c r="Q224" s="102">
        <v>41.175309376800001</v>
      </c>
      <c r="R224" s="102">
        <v>27.996237549000003</v>
      </c>
      <c r="S224" s="102">
        <v>1964.6622739407919</v>
      </c>
      <c r="T224" s="102"/>
    </row>
    <row r="225" spans="1:20" ht="15" x14ac:dyDescent="0.25">
      <c r="A225" s="102" t="s">
        <v>398</v>
      </c>
      <c r="B225" s="102">
        <v>2364.827542999999</v>
      </c>
      <c r="C225" s="102">
        <v>1202.904908</v>
      </c>
      <c r="D225" s="102">
        <v>14.577598</v>
      </c>
      <c r="E225" s="102">
        <v>58.846032000000001</v>
      </c>
      <c r="F225" s="102">
        <v>118.22112600000006</v>
      </c>
      <c r="G225" s="102">
        <v>7.2201269999999997</v>
      </c>
      <c r="H225" s="102">
        <v>2</v>
      </c>
      <c r="I225" s="102">
        <v>8</v>
      </c>
      <c r="J225" s="102">
        <v>10</v>
      </c>
      <c r="K225" s="102">
        <v>125.28166212473974</v>
      </c>
      <c r="L225" s="102">
        <v>4.2362499788000001</v>
      </c>
      <c r="M225" s="102">
        <v>17.100656899200001</v>
      </c>
      <c r="N225" s="102">
        <v>87.176258312399909</v>
      </c>
      <c r="O225" s="102">
        <v>12.791176993200001</v>
      </c>
      <c r="P225" s="102">
        <v>4.7286000000000001</v>
      </c>
      <c r="Q225" s="102">
        <v>25.617600000000003</v>
      </c>
      <c r="R225" s="102">
        <v>47.205000000000005</v>
      </c>
      <c r="S225" s="102">
        <v>2688.9647473083387</v>
      </c>
      <c r="T225" s="102"/>
    </row>
    <row r="226" spans="1:20" ht="15" x14ac:dyDescent="0.25">
      <c r="A226" s="102" t="s">
        <v>399</v>
      </c>
      <c r="B226" s="102">
        <v>770.28368900000135</v>
      </c>
      <c r="C226" s="102">
        <v>606.13968000000068</v>
      </c>
      <c r="D226" s="102">
        <v>0</v>
      </c>
      <c r="E226" s="102">
        <v>18.310389000000001</v>
      </c>
      <c r="F226" s="102">
        <v>61.616251999999982</v>
      </c>
      <c r="G226" s="102">
        <v>5.1339180000000004</v>
      </c>
      <c r="H226" s="102">
        <v>0.86</v>
      </c>
      <c r="I226" s="102">
        <v>2.6573029999999997</v>
      </c>
      <c r="J226" s="102">
        <v>3.86</v>
      </c>
      <c r="K226" s="102">
        <v>98.386442437767954</v>
      </c>
      <c r="L226" s="102">
        <v>0</v>
      </c>
      <c r="M226" s="102">
        <v>5.3209990434000014</v>
      </c>
      <c r="N226" s="102">
        <v>45.435824224800022</v>
      </c>
      <c r="O226" s="102">
        <v>9.0952491288000008</v>
      </c>
      <c r="P226" s="102">
        <v>2.0332979999999998</v>
      </c>
      <c r="Q226" s="102">
        <v>8.5092156665999994</v>
      </c>
      <c r="R226" s="102">
        <v>18.221130000000002</v>
      </c>
      <c r="S226" s="102">
        <v>957.28584750136929</v>
      </c>
      <c r="T226" s="102"/>
    </row>
    <row r="227" spans="1:20" ht="15" x14ac:dyDescent="0.25">
      <c r="A227" s="102" t="s">
        <v>400</v>
      </c>
      <c r="B227" s="102">
        <v>2436.4670469999992</v>
      </c>
      <c r="C227" s="102">
        <v>696.90471300000002</v>
      </c>
      <c r="D227" s="102">
        <v>8.526841000000001</v>
      </c>
      <c r="E227" s="102">
        <v>25.544046999999999</v>
      </c>
      <c r="F227" s="102">
        <v>101.300162</v>
      </c>
      <c r="G227" s="102">
        <v>11.831197999999999</v>
      </c>
      <c r="H227" s="102">
        <v>0</v>
      </c>
      <c r="I227" s="102">
        <v>10</v>
      </c>
      <c r="J227" s="102">
        <v>13.331754</v>
      </c>
      <c r="K227" s="102">
        <v>41.383634238142818</v>
      </c>
      <c r="L227" s="102">
        <v>2.4778999946</v>
      </c>
      <c r="M227" s="102">
        <v>7.4231000582000046</v>
      </c>
      <c r="N227" s="102">
        <v>74.698739458799992</v>
      </c>
      <c r="O227" s="102">
        <v>20.960150376799998</v>
      </c>
      <c r="P227" s="102">
        <v>0</v>
      </c>
      <c r="Q227" s="102">
        <v>32.022000000000006</v>
      </c>
      <c r="R227" s="102">
        <v>62.932544757000009</v>
      </c>
      <c r="S227" s="102">
        <v>2678.3651158835419</v>
      </c>
      <c r="T227" s="102"/>
    </row>
    <row r="228" spans="1:20" ht="15" x14ac:dyDescent="0.25">
      <c r="A228" s="102" t="s">
        <v>401</v>
      </c>
      <c r="B228" s="102">
        <v>950.12255700000048</v>
      </c>
      <c r="C228" s="102">
        <v>380.74713099999991</v>
      </c>
      <c r="D228" s="102">
        <v>0</v>
      </c>
      <c r="E228" s="102">
        <v>23.262723000000001</v>
      </c>
      <c r="F228" s="102">
        <v>76.234142000000006</v>
      </c>
      <c r="G228" s="102">
        <v>3.1278320000000002</v>
      </c>
      <c r="H228" s="102">
        <v>1</v>
      </c>
      <c r="I228" s="102">
        <v>5.1883059999999999</v>
      </c>
      <c r="J228" s="102">
        <v>8</v>
      </c>
      <c r="K228" s="102">
        <v>31.804116200838624</v>
      </c>
      <c r="L228" s="102">
        <v>0</v>
      </c>
      <c r="M228" s="102">
        <v>6.7601473038000037</v>
      </c>
      <c r="N228" s="102">
        <v>56.215056310800051</v>
      </c>
      <c r="O228" s="102">
        <v>5.5412671712000003</v>
      </c>
      <c r="P228" s="102">
        <v>2.3643000000000001</v>
      </c>
      <c r="Q228" s="102">
        <v>16.613993473200001</v>
      </c>
      <c r="R228" s="102">
        <v>37.764000000000003</v>
      </c>
      <c r="S228" s="102">
        <v>1107.1854374598392</v>
      </c>
      <c r="T228" s="102"/>
    </row>
    <row r="229" spans="1:20" ht="15" x14ac:dyDescent="0.25">
      <c r="A229" s="102" t="s">
        <v>402</v>
      </c>
      <c r="B229" s="102">
        <v>815.18171499999994</v>
      </c>
      <c r="C229" s="102">
        <v>240.584959</v>
      </c>
      <c r="D229" s="102">
        <v>0</v>
      </c>
      <c r="E229" s="102">
        <v>14.528591</v>
      </c>
      <c r="F229" s="102">
        <v>59.51267</v>
      </c>
      <c r="G229" s="102">
        <v>1.0629</v>
      </c>
      <c r="H229" s="102">
        <v>1</v>
      </c>
      <c r="I229" s="102">
        <v>1</v>
      </c>
      <c r="J229" s="102">
        <v>2</v>
      </c>
      <c r="K229" s="102">
        <v>14.376931686782273</v>
      </c>
      <c r="L229" s="102">
        <v>0</v>
      </c>
      <c r="M229" s="102">
        <v>4.2220085446000004</v>
      </c>
      <c r="N229" s="102">
        <v>43.884642858000049</v>
      </c>
      <c r="O229" s="102">
        <v>1.8830336400000001</v>
      </c>
      <c r="P229" s="102">
        <v>2.3643000000000001</v>
      </c>
      <c r="Q229" s="102">
        <v>3.2021999999999999</v>
      </c>
      <c r="R229" s="102">
        <v>9.4410000000000007</v>
      </c>
      <c r="S229" s="102">
        <v>894.55583172938225</v>
      </c>
      <c r="T229" s="102"/>
    </row>
    <row r="230" spans="1:20" ht="15" x14ac:dyDescent="0.25">
      <c r="A230" s="102" t="s">
        <v>403</v>
      </c>
      <c r="B230" s="102">
        <v>936.03360799999973</v>
      </c>
      <c r="C230" s="102">
        <v>426.04698499999978</v>
      </c>
      <c r="D230" s="102">
        <v>0</v>
      </c>
      <c r="E230" s="102">
        <v>18.917316</v>
      </c>
      <c r="F230" s="102">
        <v>54.161472000000003</v>
      </c>
      <c r="G230" s="102">
        <v>3</v>
      </c>
      <c r="H230" s="102">
        <v>0</v>
      </c>
      <c r="I230" s="102">
        <v>5</v>
      </c>
      <c r="J230" s="102">
        <v>7.9043289999999997</v>
      </c>
      <c r="K230" s="102">
        <v>39.991985112209548</v>
      </c>
      <c r="L230" s="102">
        <v>0</v>
      </c>
      <c r="M230" s="102">
        <v>5.4973720296000019</v>
      </c>
      <c r="N230" s="102">
        <v>39.938669452800035</v>
      </c>
      <c r="O230" s="102">
        <v>5.3148</v>
      </c>
      <c r="P230" s="102">
        <v>0</v>
      </c>
      <c r="Q230" s="102">
        <v>16.010999999999999</v>
      </c>
      <c r="R230" s="102">
        <v>37.312385044500004</v>
      </c>
      <c r="S230" s="102">
        <v>1080.0998196391092</v>
      </c>
      <c r="T230" s="102"/>
    </row>
    <row r="231" spans="1:20" ht="15" x14ac:dyDescent="0.25">
      <c r="A231" s="102" t="s">
        <v>404</v>
      </c>
      <c r="B231" s="102">
        <v>1738.3873329999992</v>
      </c>
      <c r="C231" s="102">
        <v>850.73810300000014</v>
      </c>
      <c r="D231" s="102">
        <v>2</v>
      </c>
      <c r="E231" s="102">
        <v>24.415205</v>
      </c>
      <c r="F231" s="102">
        <v>159.988305</v>
      </c>
      <c r="G231" s="102">
        <v>26.918129</v>
      </c>
      <c r="H231" s="102">
        <v>2</v>
      </c>
      <c r="I231" s="102">
        <v>3</v>
      </c>
      <c r="J231" s="102">
        <v>11.380115999999999</v>
      </c>
      <c r="K231" s="102">
        <v>87.331276368918438</v>
      </c>
      <c r="L231" s="102">
        <v>0.58120000000000005</v>
      </c>
      <c r="M231" s="102">
        <v>7.0950585730000046</v>
      </c>
      <c r="N231" s="102">
        <v>117.97537610699968</v>
      </c>
      <c r="O231" s="102">
        <v>47.688157336399996</v>
      </c>
      <c r="P231" s="102">
        <v>4.7286000000000001</v>
      </c>
      <c r="Q231" s="102">
        <v>9.6066000000000003</v>
      </c>
      <c r="R231" s="102">
        <v>53.719837578000003</v>
      </c>
      <c r="S231" s="102">
        <v>2067.1134389633175</v>
      </c>
      <c r="T231" s="102"/>
    </row>
    <row r="232" spans="1:20" ht="15" x14ac:dyDescent="0.25">
      <c r="A232" s="102" t="s">
        <v>405</v>
      </c>
      <c r="B232" s="102">
        <v>1180.4489900000001</v>
      </c>
      <c r="C232" s="102">
        <v>559.88101900000004</v>
      </c>
      <c r="D232" s="102">
        <v>0.43018900000000004</v>
      </c>
      <c r="E232" s="102">
        <v>22.290634000000001</v>
      </c>
      <c r="F232" s="102">
        <v>121.57378</v>
      </c>
      <c r="G232" s="102">
        <v>13.762075000000001</v>
      </c>
      <c r="H232" s="102">
        <v>0</v>
      </c>
      <c r="I232" s="102">
        <v>3</v>
      </c>
      <c r="J232" s="102">
        <v>16.650136</v>
      </c>
      <c r="K232" s="102">
        <v>56.067550346691952</v>
      </c>
      <c r="L232" s="102">
        <v>0.1250129234</v>
      </c>
      <c r="M232" s="102">
        <v>6.4776582404000029</v>
      </c>
      <c r="N232" s="102">
        <v>89.64850537199986</v>
      </c>
      <c r="O232" s="102">
        <v>24.380892069999998</v>
      </c>
      <c r="P232" s="102">
        <v>0</v>
      </c>
      <c r="Q232" s="102">
        <v>9.6066000000000003</v>
      </c>
      <c r="R232" s="102">
        <v>78.596966988000005</v>
      </c>
      <c r="S232" s="102">
        <v>1445.3521759404919</v>
      </c>
      <c r="T232" s="102"/>
    </row>
    <row r="233" spans="1:20" ht="15" x14ac:dyDescent="0.25">
      <c r="A233" s="102" t="s">
        <v>406</v>
      </c>
      <c r="B233" s="102">
        <v>1615.7563510000002</v>
      </c>
      <c r="C233" s="102">
        <v>697.32167000000015</v>
      </c>
      <c r="D233" s="102">
        <v>3.9941180000000003</v>
      </c>
      <c r="E233" s="102">
        <v>20.237770999999999</v>
      </c>
      <c r="F233" s="102">
        <v>182.77360900000002</v>
      </c>
      <c r="G233" s="102">
        <v>15.666689000000002</v>
      </c>
      <c r="H233" s="102">
        <v>3</v>
      </c>
      <c r="I233" s="102">
        <v>0.8</v>
      </c>
      <c r="J233" s="102">
        <v>22.363869000000001</v>
      </c>
      <c r="K233" s="102">
        <v>62.775992467234119</v>
      </c>
      <c r="L233" s="102">
        <v>1.1606906908000001</v>
      </c>
      <c r="M233" s="102">
        <v>5.8810962526000008</v>
      </c>
      <c r="N233" s="102">
        <v>134.77725927659964</v>
      </c>
      <c r="O233" s="102">
        <v>27.755106232399996</v>
      </c>
      <c r="P233" s="102">
        <v>7.0929000000000002</v>
      </c>
      <c r="Q233" s="102">
        <v>2.56176</v>
      </c>
      <c r="R233" s="102">
        <v>105.5686436145</v>
      </c>
      <c r="S233" s="102">
        <v>1963.3297995341341</v>
      </c>
      <c r="T233" s="102"/>
    </row>
    <row r="234" spans="1:20" ht="15" x14ac:dyDescent="0.25">
      <c r="A234" s="102" t="s">
        <v>407</v>
      </c>
      <c r="B234" s="102">
        <v>1199.4602600000007</v>
      </c>
      <c r="C234" s="102">
        <v>736.88226700000098</v>
      </c>
      <c r="D234" s="102">
        <v>3.4422919999999997</v>
      </c>
      <c r="E234" s="102">
        <v>30.456118</v>
      </c>
      <c r="F234" s="102">
        <v>92.037226999999959</v>
      </c>
      <c r="G234" s="102">
        <v>9.3780389999999976</v>
      </c>
      <c r="H234" s="102">
        <v>2.6532179999999999</v>
      </c>
      <c r="I234" s="102">
        <v>6.9453110000000002</v>
      </c>
      <c r="J234" s="102">
        <v>13.272254</v>
      </c>
      <c r="K234" s="102">
        <v>94.062898055353401</v>
      </c>
      <c r="L234" s="102">
        <v>1.0003300552000001</v>
      </c>
      <c r="M234" s="102">
        <v>8.8505478908000033</v>
      </c>
      <c r="N234" s="102">
        <v>67.868251189800006</v>
      </c>
      <c r="O234" s="102">
        <v>16.614133892400002</v>
      </c>
      <c r="P234" s="102">
        <v>6.2730033173999997</v>
      </c>
      <c r="Q234" s="102">
        <v>22.240274884200002</v>
      </c>
      <c r="R234" s="102">
        <v>62.651675007000009</v>
      </c>
      <c r="S234" s="102">
        <v>1479.0213742921542</v>
      </c>
      <c r="T234" s="102"/>
    </row>
    <row r="235" spans="1:20" ht="15" x14ac:dyDescent="0.25">
      <c r="A235" s="102" t="s">
        <v>408</v>
      </c>
      <c r="B235" s="102">
        <v>1522.6276659999994</v>
      </c>
      <c r="C235" s="102">
        <v>614.85574200000008</v>
      </c>
      <c r="D235" s="102">
        <v>1</v>
      </c>
      <c r="E235" s="102">
        <v>48.130953999999996</v>
      </c>
      <c r="F235" s="102">
        <v>146.49741999999995</v>
      </c>
      <c r="G235" s="102">
        <v>13.231007999999999</v>
      </c>
      <c r="H235" s="102">
        <v>0</v>
      </c>
      <c r="I235" s="102">
        <v>17.982341999999999</v>
      </c>
      <c r="J235" s="102">
        <v>19.435237999999998</v>
      </c>
      <c r="K235" s="102">
        <v>52.919091652792162</v>
      </c>
      <c r="L235" s="102">
        <v>0.29060000000000002</v>
      </c>
      <c r="M235" s="102">
        <v>13.986855232399995</v>
      </c>
      <c r="N235" s="102">
        <v>108.02719750799973</v>
      </c>
      <c r="O235" s="102">
        <v>23.440053772799999</v>
      </c>
      <c r="P235" s="102">
        <v>0</v>
      </c>
      <c r="Q235" s="102">
        <v>57.583055552399991</v>
      </c>
      <c r="R235" s="102">
        <v>91.744040979000005</v>
      </c>
      <c r="S235" s="102">
        <v>1870.6185606973913</v>
      </c>
      <c r="T235" s="102"/>
    </row>
    <row r="236" spans="1:20" ht="15" x14ac:dyDescent="0.25">
      <c r="A236" s="102" t="s">
        <v>409</v>
      </c>
      <c r="B236" s="102">
        <v>987.82666999999981</v>
      </c>
      <c r="C236" s="102">
        <v>961.81315999999947</v>
      </c>
      <c r="D236" s="102">
        <v>0</v>
      </c>
      <c r="E236" s="102">
        <v>59.851116000000012</v>
      </c>
      <c r="F236" s="102">
        <v>119.80595900000002</v>
      </c>
      <c r="G236" s="102">
        <v>9.9679749999999991</v>
      </c>
      <c r="H236" s="102">
        <v>2</v>
      </c>
      <c r="I236" s="102">
        <v>8.1254409999999986</v>
      </c>
      <c r="J236" s="102">
        <v>5.234032</v>
      </c>
      <c r="K236" s="102">
        <v>194.56250521279449</v>
      </c>
      <c r="L236" s="102">
        <v>0</v>
      </c>
      <c r="M236" s="102">
        <v>17.392734309600002</v>
      </c>
      <c r="N236" s="102">
        <v>88.344914166599906</v>
      </c>
      <c r="O236" s="102">
        <v>17.65926451</v>
      </c>
      <c r="P236" s="102">
        <v>4.7286000000000001</v>
      </c>
      <c r="Q236" s="102">
        <v>26.019287170200002</v>
      </c>
      <c r="R236" s="102">
        <v>24.707248056000005</v>
      </c>
      <c r="S236" s="102">
        <v>1361.2412234251942</v>
      </c>
      <c r="T236" s="102"/>
    </row>
    <row r="237" spans="1:20" ht="15" x14ac:dyDescent="0.25">
      <c r="A237" s="102" t="s">
        <v>410</v>
      </c>
      <c r="B237" s="102">
        <v>831.86447199999998</v>
      </c>
      <c r="C237" s="102">
        <v>808.28990899999985</v>
      </c>
      <c r="D237" s="102">
        <v>0</v>
      </c>
      <c r="E237" s="102">
        <v>28.398307000000003</v>
      </c>
      <c r="F237" s="102">
        <v>119.88521</v>
      </c>
      <c r="G237" s="102">
        <v>11.10844</v>
      </c>
      <c r="H237" s="102">
        <v>1</v>
      </c>
      <c r="I237" s="102">
        <v>5.9346129999999997</v>
      </c>
      <c r="J237" s="102">
        <v>5.5315099999999999</v>
      </c>
      <c r="K237" s="102">
        <v>163.13482136767118</v>
      </c>
      <c r="L237" s="102">
        <v>0</v>
      </c>
      <c r="M237" s="102">
        <v>8.2525480142000056</v>
      </c>
      <c r="N237" s="102">
        <v>88.403353853999874</v>
      </c>
      <c r="O237" s="102">
        <v>19.679712303999999</v>
      </c>
      <c r="P237" s="102">
        <v>2.3643000000000001</v>
      </c>
      <c r="Q237" s="102">
        <v>19.0038177486</v>
      </c>
      <c r="R237" s="102">
        <v>26.111492955000003</v>
      </c>
      <c r="S237" s="102">
        <v>1158.814518243471</v>
      </c>
      <c r="T237" s="102"/>
    </row>
    <row r="238" spans="1:20" ht="15" x14ac:dyDescent="0.25">
      <c r="A238" s="102" t="s">
        <v>411</v>
      </c>
      <c r="B238" s="102">
        <v>850.16067900000007</v>
      </c>
      <c r="C238" s="102">
        <v>90.116864000000007</v>
      </c>
      <c r="D238" s="102">
        <v>2</v>
      </c>
      <c r="E238" s="102">
        <v>15</v>
      </c>
      <c r="F238" s="102">
        <v>55.559696999999993</v>
      </c>
      <c r="G238" s="102">
        <v>2.452229</v>
      </c>
      <c r="H238" s="102">
        <v>0</v>
      </c>
      <c r="I238" s="102">
        <v>11.849619000000001</v>
      </c>
      <c r="J238" s="102">
        <v>6</v>
      </c>
      <c r="K238" s="102">
        <v>1.9786859526220566</v>
      </c>
      <c r="L238" s="102">
        <v>0.58120000000000005</v>
      </c>
      <c r="M238" s="102">
        <v>4.3590000000000009</v>
      </c>
      <c r="N238" s="102">
        <v>40.969720567800039</v>
      </c>
      <c r="O238" s="102">
        <v>4.3443688963999998</v>
      </c>
      <c r="P238" s="102">
        <v>0</v>
      </c>
      <c r="Q238" s="102">
        <v>37.944849961800003</v>
      </c>
      <c r="R238" s="102">
        <v>28.323000000000004</v>
      </c>
      <c r="S238" s="102">
        <v>968.66150437862223</v>
      </c>
      <c r="T238" s="102"/>
    </row>
    <row r="239" spans="1:20" ht="15" x14ac:dyDescent="0.25">
      <c r="A239" s="102" t="s">
        <v>412</v>
      </c>
      <c r="B239" s="102">
        <v>756.80358699999999</v>
      </c>
      <c r="C239" s="102">
        <v>55.130903000000004</v>
      </c>
      <c r="D239" s="102">
        <v>3</v>
      </c>
      <c r="E239" s="102">
        <v>8.1394929999999999</v>
      </c>
      <c r="F239" s="102">
        <v>48.399279</v>
      </c>
      <c r="G239" s="102">
        <v>1</v>
      </c>
      <c r="H239" s="102">
        <v>0</v>
      </c>
      <c r="I239" s="102">
        <v>5</v>
      </c>
      <c r="J239" s="102">
        <v>8.5481009999999991</v>
      </c>
      <c r="K239" s="102">
        <v>0.81297500658257604</v>
      </c>
      <c r="L239" s="102">
        <v>0.87180000000000013</v>
      </c>
      <c r="M239" s="102">
        <v>2.3653366658000001</v>
      </c>
      <c r="N239" s="102">
        <v>35.68962833460003</v>
      </c>
      <c r="O239" s="102">
        <v>1.7716000000000001</v>
      </c>
      <c r="P239" s="102">
        <v>0</v>
      </c>
      <c r="Q239" s="102">
        <v>16.010999999999999</v>
      </c>
      <c r="R239" s="102">
        <v>40.3513107705</v>
      </c>
      <c r="S239" s="102">
        <v>854.67723777748256</v>
      </c>
      <c r="T239" s="102"/>
    </row>
    <row r="240" spans="1:20" ht="15" x14ac:dyDescent="0.25">
      <c r="A240" s="102" t="s">
        <v>413</v>
      </c>
      <c r="B240" s="102">
        <v>395.27371800000003</v>
      </c>
      <c r="C240" s="102">
        <v>46.649884999999998</v>
      </c>
      <c r="D240" s="102">
        <v>1</v>
      </c>
      <c r="E240" s="102">
        <v>2.103926</v>
      </c>
      <c r="F240" s="102">
        <v>22.059526999999999</v>
      </c>
      <c r="G240" s="102">
        <v>0</v>
      </c>
      <c r="H240" s="102">
        <v>0.18290999999999999</v>
      </c>
      <c r="I240" s="102">
        <v>2</v>
      </c>
      <c r="J240" s="102">
        <v>3</v>
      </c>
      <c r="K240" s="102">
        <v>1.1144828256417121</v>
      </c>
      <c r="L240" s="102">
        <v>0.29060000000000002</v>
      </c>
      <c r="M240" s="102">
        <v>0.6114008956000001</v>
      </c>
      <c r="N240" s="102">
        <v>16.266695209800005</v>
      </c>
      <c r="O240" s="102">
        <v>0</v>
      </c>
      <c r="P240" s="102">
        <v>0.43245411299999997</v>
      </c>
      <c r="Q240" s="102">
        <v>6.4043999999999999</v>
      </c>
      <c r="R240" s="102">
        <v>14.1615</v>
      </c>
      <c r="S240" s="102">
        <v>434.55525104404177</v>
      </c>
      <c r="T240" s="102"/>
    </row>
    <row r="241" spans="1:20" ht="15" x14ac:dyDescent="0.25">
      <c r="A241" s="102" t="s">
        <v>414</v>
      </c>
      <c r="B241" s="102">
        <v>524.82483400000001</v>
      </c>
      <c r="C241" s="102">
        <v>179.51404999999991</v>
      </c>
      <c r="D241" s="102">
        <v>0</v>
      </c>
      <c r="E241" s="102">
        <v>12.646948</v>
      </c>
      <c r="F241" s="102">
        <v>30.422798</v>
      </c>
      <c r="G241" s="102">
        <v>1.692952</v>
      </c>
      <c r="H241" s="102">
        <v>2</v>
      </c>
      <c r="I241" s="102">
        <v>8</v>
      </c>
      <c r="J241" s="102">
        <v>6</v>
      </c>
      <c r="K241" s="102">
        <v>12.636441527244028</v>
      </c>
      <c r="L241" s="102">
        <v>0</v>
      </c>
      <c r="M241" s="102">
        <v>3.6752030887999996</v>
      </c>
      <c r="N241" s="102">
        <v>22.433771245200013</v>
      </c>
      <c r="O241" s="102">
        <v>2.9992337632000003</v>
      </c>
      <c r="P241" s="102">
        <v>4.7286000000000001</v>
      </c>
      <c r="Q241" s="102">
        <v>25.617600000000003</v>
      </c>
      <c r="R241" s="102">
        <v>28.323000000000004</v>
      </c>
      <c r="S241" s="102">
        <v>625.23868362444409</v>
      </c>
      <c r="T241" s="102"/>
    </row>
    <row r="242" spans="1:20" ht="15" x14ac:dyDescent="0.25">
      <c r="A242" s="102" t="s">
        <v>415</v>
      </c>
      <c r="B242" s="102">
        <v>1642.2170040000005</v>
      </c>
      <c r="C242" s="102">
        <v>441.60359599999964</v>
      </c>
      <c r="D242" s="102">
        <v>3</v>
      </c>
      <c r="E242" s="102">
        <v>22.229458999999999</v>
      </c>
      <c r="F242" s="102">
        <v>67.642149999999987</v>
      </c>
      <c r="G242" s="102">
        <v>21.361768000000001</v>
      </c>
      <c r="H242" s="102">
        <v>0</v>
      </c>
      <c r="I242" s="102">
        <v>7.7245270000000001</v>
      </c>
      <c r="J242" s="102">
        <v>35.488882000000004</v>
      </c>
      <c r="K242" s="102">
        <v>24.920187772878631</v>
      </c>
      <c r="L242" s="102">
        <v>0.87180000000000013</v>
      </c>
      <c r="M242" s="102">
        <v>6.4598807854000038</v>
      </c>
      <c r="N242" s="102">
        <v>49.879321410000038</v>
      </c>
      <c r="O242" s="102">
        <v>37.844508188800006</v>
      </c>
      <c r="P242" s="102">
        <v>0</v>
      </c>
      <c r="Q242" s="102">
        <v>24.735480359400004</v>
      </c>
      <c r="R242" s="102">
        <v>167.52526748099993</v>
      </c>
      <c r="S242" s="102">
        <v>1954.4534499974791</v>
      </c>
      <c r="T242" s="102"/>
    </row>
    <row r="243" spans="1:20" ht="15" x14ac:dyDescent="0.25">
      <c r="A243" s="102" t="s">
        <v>416</v>
      </c>
      <c r="B243" s="102">
        <v>828.75283600000034</v>
      </c>
      <c r="C243" s="102">
        <v>217.40452899999997</v>
      </c>
      <c r="D243" s="102">
        <v>0.476516</v>
      </c>
      <c r="E243" s="102">
        <v>21.314844999999998</v>
      </c>
      <c r="F243" s="102">
        <v>92.883879999999991</v>
      </c>
      <c r="G243" s="102">
        <v>0.63983900000000005</v>
      </c>
      <c r="H243" s="102">
        <v>0</v>
      </c>
      <c r="I243" s="102">
        <v>9.8419000000000006E-2</v>
      </c>
      <c r="J243" s="102">
        <v>3.6044369999999999</v>
      </c>
      <c r="K243" s="102">
        <v>11.603019562968859</v>
      </c>
      <c r="L243" s="102">
        <v>0.1384755496</v>
      </c>
      <c r="M243" s="102">
        <v>6.1940939570000033</v>
      </c>
      <c r="N243" s="102">
        <v>68.492573112000045</v>
      </c>
      <c r="O243" s="102">
        <v>1.1335387724000001</v>
      </c>
      <c r="P243" s="102">
        <v>0</v>
      </c>
      <c r="Q243" s="102">
        <v>0.3151573218</v>
      </c>
      <c r="R243" s="102">
        <v>17.014744858500002</v>
      </c>
      <c r="S243" s="102">
        <v>933.64443913426931</v>
      </c>
      <c r="T243" s="102"/>
    </row>
    <row r="244" spans="1:20" ht="15" x14ac:dyDescent="0.25">
      <c r="A244" s="102" t="s">
        <v>417</v>
      </c>
      <c r="B244" s="102">
        <v>1501.8610719999995</v>
      </c>
      <c r="C244" s="102">
        <v>528.55923899999993</v>
      </c>
      <c r="D244" s="102">
        <v>0</v>
      </c>
      <c r="E244" s="102">
        <v>60.289127000000008</v>
      </c>
      <c r="F244" s="102">
        <v>120.30548300000001</v>
      </c>
      <c r="G244" s="102">
        <v>3.8951289999999998</v>
      </c>
      <c r="H244" s="102">
        <v>3</v>
      </c>
      <c r="I244" s="102">
        <v>6.3042910000000001</v>
      </c>
      <c r="J244" s="102">
        <v>16.324921</v>
      </c>
      <c r="K244" s="102">
        <v>38.647327182266977</v>
      </c>
      <c r="L244" s="102">
        <v>0</v>
      </c>
      <c r="M244" s="102">
        <v>17.520020306199999</v>
      </c>
      <c r="N244" s="102">
        <v>88.713263164199859</v>
      </c>
      <c r="O244" s="102">
        <v>6.9006105364000003</v>
      </c>
      <c r="P244" s="102">
        <v>7.0929000000000002</v>
      </c>
      <c r="Q244" s="102">
        <v>20.187600640200003</v>
      </c>
      <c r="R244" s="102">
        <v>77.061789580500005</v>
      </c>
      <c r="S244" s="102">
        <v>1757.9845834097664</v>
      </c>
      <c r="T244" s="102"/>
    </row>
    <row r="245" spans="1:20" ht="15" x14ac:dyDescent="0.25">
      <c r="A245" s="102" t="s">
        <v>418</v>
      </c>
      <c r="B245" s="102">
        <v>1258.4654700000015</v>
      </c>
      <c r="C245" s="102">
        <v>643.6824869999981</v>
      </c>
      <c r="D245" s="102">
        <v>0</v>
      </c>
      <c r="E245" s="102">
        <v>40.655968000000009</v>
      </c>
      <c r="F245" s="102">
        <v>101.86499000000001</v>
      </c>
      <c r="G245" s="102">
        <v>8.6057550000000003</v>
      </c>
      <c r="H245" s="102">
        <v>1</v>
      </c>
      <c r="I245" s="102">
        <v>5.4795499999999997</v>
      </c>
      <c r="J245" s="102">
        <v>8.4349480000000003</v>
      </c>
      <c r="K245" s="102">
        <v>68.06111053645472</v>
      </c>
      <c r="L245" s="102">
        <v>0</v>
      </c>
      <c r="M245" s="102">
        <v>11.8146243008</v>
      </c>
      <c r="N245" s="102">
        <v>75.115243625999966</v>
      </c>
      <c r="O245" s="102">
        <v>15.245955558</v>
      </c>
      <c r="P245" s="102">
        <v>2.3643000000000001</v>
      </c>
      <c r="Q245" s="102">
        <v>17.54661501</v>
      </c>
      <c r="R245" s="102">
        <v>39.817172034000002</v>
      </c>
      <c r="S245" s="102">
        <v>1488.4304910652561</v>
      </c>
      <c r="T245" s="102"/>
    </row>
    <row r="246" spans="1:20" ht="15" x14ac:dyDescent="0.25">
      <c r="A246" s="102" t="s">
        <v>419</v>
      </c>
      <c r="B246" s="102">
        <v>868.99953400000004</v>
      </c>
      <c r="C246" s="102">
        <v>358.28830999999997</v>
      </c>
      <c r="D246" s="102">
        <v>2</v>
      </c>
      <c r="E246" s="102">
        <v>19.446029000000003</v>
      </c>
      <c r="F246" s="102">
        <v>76.675803000000016</v>
      </c>
      <c r="G246" s="102">
        <v>8.2586569999999995</v>
      </c>
      <c r="H246" s="102">
        <v>1.295167</v>
      </c>
      <c r="I246" s="102">
        <v>8.5297979999999995</v>
      </c>
      <c r="J246" s="102">
        <v>3.1934830000000001</v>
      </c>
      <c r="K246" s="102">
        <v>31.070521438832923</v>
      </c>
      <c r="L246" s="102">
        <v>0.58120000000000005</v>
      </c>
      <c r="M246" s="102">
        <v>5.6510160274000025</v>
      </c>
      <c r="N246" s="102">
        <v>56.54073713220005</v>
      </c>
      <c r="O246" s="102">
        <v>14.631036741199999</v>
      </c>
      <c r="P246" s="102">
        <v>3.0621633381</v>
      </c>
      <c r="Q246" s="102">
        <v>27.314119155600004</v>
      </c>
      <c r="R246" s="102">
        <v>15.0748365015</v>
      </c>
      <c r="S246" s="102">
        <v>1022.925164334833</v>
      </c>
      <c r="T246" s="102"/>
    </row>
    <row r="247" spans="1:20" ht="15" x14ac:dyDescent="0.25">
      <c r="A247" s="102" t="s">
        <v>420</v>
      </c>
      <c r="B247" s="102">
        <v>3019.2251389999969</v>
      </c>
      <c r="C247" s="102">
        <v>1543.970703999998</v>
      </c>
      <c r="D247" s="102">
        <v>0</v>
      </c>
      <c r="E247" s="102">
        <v>52.15818500000001</v>
      </c>
      <c r="F247" s="102">
        <v>259.66662599999995</v>
      </c>
      <c r="G247" s="102">
        <v>16.272357999999997</v>
      </c>
      <c r="H247" s="102">
        <v>1.92787</v>
      </c>
      <c r="I247" s="102">
        <v>21.148209999999999</v>
      </c>
      <c r="J247" s="102">
        <v>33.048524</v>
      </c>
      <c r="K247" s="102">
        <v>164.54715490850509</v>
      </c>
      <c r="L247" s="102">
        <v>0</v>
      </c>
      <c r="M247" s="102">
        <v>15.157168560999999</v>
      </c>
      <c r="N247" s="102">
        <v>191.47817001240014</v>
      </c>
      <c r="O247" s="102">
        <v>28.828109432799994</v>
      </c>
      <c r="P247" s="102">
        <v>4.5580630410000005</v>
      </c>
      <c r="Q247" s="102">
        <v>67.720798062</v>
      </c>
      <c r="R247" s="102">
        <v>156.00555754199996</v>
      </c>
      <c r="S247" s="102">
        <v>3647.5201605597022</v>
      </c>
      <c r="T247" s="102"/>
    </row>
    <row r="248" spans="1:20" ht="15" x14ac:dyDescent="0.25">
      <c r="A248" s="102" t="s">
        <v>421</v>
      </c>
      <c r="B248" s="102">
        <v>905.72345099999995</v>
      </c>
      <c r="C248" s="102">
        <v>548.813582</v>
      </c>
      <c r="D248" s="102">
        <v>0</v>
      </c>
      <c r="E248" s="102">
        <v>11.965953000000001</v>
      </c>
      <c r="F248" s="102">
        <v>110.57424499999999</v>
      </c>
      <c r="G248" s="102">
        <v>8.637614000000001</v>
      </c>
      <c r="H248" s="102">
        <v>0.79798899999999995</v>
      </c>
      <c r="I248" s="102">
        <v>14.358162</v>
      </c>
      <c r="J248" s="102">
        <v>7.5100530000000001</v>
      </c>
      <c r="K248" s="102">
        <v>70.66868595600863</v>
      </c>
      <c r="L248" s="102">
        <v>0</v>
      </c>
      <c r="M248" s="102">
        <v>3.4773059418000001</v>
      </c>
      <c r="N248" s="102">
        <v>81.537448262999959</v>
      </c>
      <c r="O248" s="102">
        <v>15.3023969624</v>
      </c>
      <c r="P248" s="102">
        <v>1.8866853927</v>
      </c>
      <c r="Q248" s="102">
        <v>45.977706356400006</v>
      </c>
      <c r="R248" s="102">
        <v>35.451205186500005</v>
      </c>
      <c r="S248" s="102">
        <v>1160.0248850588086</v>
      </c>
      <c r="T248" s="102"/>
    </row>
    <row r="249" spans="1:20" ht="15" x14ac:dyDescent="0.25">
      <c r="A249" s="102" t="s">
        <v>422</v>
      </c>
      <c r="B249" s="102">
        <v>3429.942646</v>
      </c>
      <c r="C249" s="102">
        <v>1261.014608</v>
      </c>
      <c r="D249" s="102">
        <v>11.460219</v>
      </c>
      <c r="E249" s="102">
        <v>77.184799999999996</v>
      </c>
      <c r="F249" s="102">
        <v>293.86536000000007</v>
      </c>
      <c r="G249" s="102">
        <v>29.782941999999998</v>
      </c>
      <c r="H249" s="102">
        <v>13.289314000000001</v>
      </c>
      <c r="I249" s="102">
        <v>31.292114999999999</v>
      </c>
      <c r="J249" s="102">
        <v>39.649587000000004</v>
      </c>
      <c r="K249" s="102">
        <v>97.763039729495119</v>
      </c>
      <c r="L249" s="102">
        <v>3.3303396413999997</v>
      </c>
      <c r="M249" s="102">
        <v>22.429902880000018</v>
      </c>
      <c r="N249" s="102">
        <v>216.69631646400038</v>
      </c>
      <c r="O249" s="102">
        <v>52.763460047200006</v>
      </c>
      <c r="P249" s="102">
        <v>31.419925090200003</v>
      </c>
      <c r="Q249" s="102">
        <v>100.203610653</v>
      </c>
      <c r="R249" s="102">
        <v>187.16587543349991</v>
      </c>
      <c r="S249" s="102">
        <v>4141.715115938795</v>
      </c>
      <c r="T249" s="102"/>
    </row>
    <row r="250" spans="1:20" ht="15" x14ac:dyDescent="0.25">
      <c r="A250" s="102" t="s">
        <v>423</v>
      </c>
      <c r="B250" s="102">
        <v>9111.1686459999582</v>
      </c>
      <c r="C250" s="102">
        <v>3464.337803000009</v>
      </c>
      <c r="D250" s="102">
        <v>582.09324100000003</v>
      </c>
      <c r="E250" s="102">
        <v>111.45340099999999</v>
      </c>
      <c r="F250" s="102">
        <v>833.22181600000056</v>
      </c>
      <c r="G250" s="102">
        <v>99.070679999999967</v>
      </c>
      <c r="H250" s="102">
        <v>3.5919539999999999</v>
      </c>
      <c r="I250" s="102">
        <v>42.510004000000002</v>
      </c>
      <c r="J250" s="102">
        <v>119.40281299999998</v>
      </c>
      <c r="K250" s="102">
        <v>275.74301600783735</v>
      </c>
      <c r="L250" s="102">
        <v>169.1562958346002</v>
      </c>
      <c r="M250" s="102">
        <v>32.388358330600028</v>
      </c>
      <c r="N250" s="102">
        <v>614.41776711839282</v>
      </c>
      <c r="O250" s="102">
        <v>175.51361668800016</v>
      </c>
      <c r="P250" s="102">
        <v>8.4924568421999993</v>
      </c>
      <c r="Q250" s="102">
        <v>136.12553480880007</v>
      </c>
      <c r="R250" s="102">
        <v>563.64097876650044</v>
      </c>
      <c r="S250" s="102">
        <v>11086.646670396889</v>
      </c>
      <c r="T250" s="102"/>
    </row>
    <row r="251" spans="1:20" ht="15" x14ac:dyDescent="0.25">
      <c r="A251" s="102" t="s">
        <v>424</v>
      </c>
      <c r="B251" s="102">
        <v>15105.893210000109</v>
      </c>
      <c r="C251" s="102">
        <v>3042.5021580000125</v>
      </c>
      <c r="D251" s="102">
        <v>865.37244099999998</v>
      </c>
      <c r="E251" s="102">
        <v>207.94506900000002</v>
      </c>
      <c r="F251" s="102">
        <v>887.0177349999999</v>
      </c>
      <c r="G251" s="102">
        <v>59.119202000000001</v>
      </c>
      <c r="H251" s="102">
        <v>14.970957</v>
      </c>
      <c r="I251" s="102">
        <v>105.644271</v>
      </c>
      <c r="J251" s="102">
        <v>182.84961799999999</v>
      </c>
      <c r="K251" s="102">
        <v>128.0314210857259</v>
      </c>
      <c r="L251" s="102">
        <v>251.47723135460311</v>
      </c>
      <c r="M251" s="102">
        <v>60.428837051399867</v>
      </c>
      <c r="N251" s="102">
        <v>654.08687778899196</v>
      </c>
      <c r="O251" s="102">
        <v>104.73557826320013</v>
      </c>
      <c r="P251" s="102">
        <v>35.395833635099997</v>
      </c>
      <c r="Q251" s="102">
        <v>338.29408459620026</v>
      </c>
      <c r="R251" s="102">
        <v>863.14162176900118</v>
      </c>
      <c r="S251" s="102">
        <v>17541.484695544332</v>
      </c>
      <c r="T251" s="102"/>
    </row>
    <row r="252" spans="1:20" ht="15" x14ac:dyDescent="0.25">
      <c r="A252" s="102" t="s">
        <v>425</v>
      </c>
      <c r="B252" s="102">
        <v>1505.1682450000001</v>
      </c>
      <c r="C252" s="102">
        <v>553.90560300000038</v>
      </c>
      <c r="D252" s="102">
        <v>0.63354299999999997</v>
      </c>
      <c r="E252" s="102">
        <v>22.496319</v>
      </c>
      <c r="F252" s="102">
        <v>127.666881</v>
      </c>
      <c r="G252" s="102">
        <v>7.0770119999999999</v>
      </c>
      <c r="H252" s="102">
        <v>5.9768889999999999</v>
      </c>
      <c r="I252" s="102">
        <v>10.988444000000001</v>
      </c>
      <c r="J252" s="102">
        <v>23.077213999999998</v>
      </c>
      <c r="K252" s="102">
        <v>43.261839471785564</v>
      </c>
      <c r="L252" s="102">
        <v>0.1841075958</v>
      </c>
      <c r="M252" s="102">
        <v>6.5374303014000033</v>
      </c>
      <c r="N252" s="102">
        <v>94.141558049399862</v>
      </c>
      <c r="O252" s="102">
        <v>12.5376344592</v>
      </c>
      <c r="P252" s="102">
        <v>14.131158662700001</v>
      </c>
      <c r="Q252" s="102">
        <v>35.187195376800005</v>
      </c>
      <c r="R252" s="102">
        <v>108.93598868700001</v>
      </c>
      <c r="S252" s="102">
        <v>1820.0851576040855</v>
      </c>
      <c r="T252" s="102"/>
    </row>
    <row r="253" spans="1:20" ht="15" x14ac:dyDescent="0.25">
      <c r="A253" s="102" t="s">
        <v>426</v>
      </c>
      <c r="B253" s="102">
        <v>676.53134399999999</v>
      </c>
      <c r="C253" s="102">
        <v>640.92632599999979</v>
      </c>
      <c r="D253" s="102">
        <v>2</v>
      </c>
      <c r="E253" s="102">
        <v>16.205341999999998</v>
      </c>
      <c r="F253" s="102">
        <v>92.454845000000006</v>
      </c>
      <c r="G253" s="102">
        <v>6.8599999999999994</v>
      </c>
      <c r="H253" s="102">
        <v>3</v>
      </c>
      <c r="I253" s="102">
        <v>1</v>
      </c>
      <c r="J253" s="102">
        <v>5.7645049999999998</v>
      </c>
      <c r="K253" s="102">
        <v>126.10133467192935</v>
      </c>
      <c r="L253" s="102">
        <v>0.58120000000000005</v>
      </c>
      <c r="M253" s="102">
        <v>4.7092723852000011</v>
      </c>
      <c r="N253" s="102">
        <v>68.17620270300003</v>
      </c>
      <c r="O253" s="102">
        <v>12.153175999999998</v>
      </c>
      <c r="P253" s="102">
        <v>7.0929000000000002</v>
      </c>
      <c r="Q253" s="102">
        <v>3.2021999999999999</v>
      </c>
      <c r="R253" s="102">
        <v>27.211345852500003</v>
      </c>
      <c r="S253" s="102">
        <v>925.75897561262934</v>
      </c>
      <c r="T253" s="102"/>
    </row>
    <row r="254" spans="1:20" ht="15" x14ac:dyDescent="0.25">
      <c r="A254" s="102" t="s">
        <v>427</v>
      </c>
      <c r="B254" s="102">
        <v>2565.3110790000014</v>
      </c>
      <c r="C254" s="102">
        <v>671.16030899999942</v>
      </c>
      <c r="D254" s="102">
        <v>2</v>
      </c>
      <c r="E254" s="102">
        <v>41.326134999999994</v>
      </c>
      <c r="F254" s="102">
        <v>191.47092700000002</v>
      </c>
      <c r="G254" s="102">
        <v>12.222822000000001</v>
      </c>
      <c r="H254" s="102">
        <v>3</v>
      </c>
      <c r="I254" s="102">
        <v>9.3244790000000002</v>
      </c>
      <c r="J254" s="102">
        <v>18.095714999999998</v>
      </c>
      <c r="K254" s="102">
        <v>36.649046586657221</v>
      </c>
      <c r="L254" s="102">
        <v>0.58120000000000005</v>
      </c>
      <c r="M254" s="102">
        <v>12.009374831000002</v>
      </c>
      <c r="N254" s="102">
        <v>141.19066156979972</v>
      </c>
      <c r="O254" s="102">
        <v>21.653951455199998</v>
      </c>
      <c r="P254" s="102">
        <v>7.0929000000000002</v>
      </c>
      <c r="Q254" s="102">
        <v>29.858846653800001</v>
      </c>
      <c r="R254" s="102">
        <v>85.420822657500011</v>
      </c>
      <c r="S254" s="102">
        <v>2899.7678827539585</v>
      </c>
      <c r="T254" s="102"/>
    </row>
    <row r="255" spans="1:20" ht="15" x14ac:dyDescent="0.25">
      <c r="A255" s="102" t="s">
        <v>428</v>
      </c>
      <c r="B255" s="102">
        <v>2841.5994289999999</v>
      </c>
      <c r="C255" s="102">
        <v>955.2760950000004</v>
      </c>
      <c r="D255" s="102">
        <v>39.440508999999999</v>
      </c>
      <c r="E255" s="102">
        <v>46.327983000000003</v>
      </c>
      <c r="F255" s="102">
        <v>171.67076299999999</v>
      </c>
      <c r="G255" s="102">
        <v>21.536586999999997</v>
      </c>
      <c r="H255" s="102">
        <v>1</v>
      </c>
      <c r="I255" s="102">
        <v>15.296569</v>
      </c>
      <c r="J255" s="102">
        <v>21.217388</v>
      </c>
      <c r="K255" s="102">
        <v>66.952682685504058</v>
      </c>
      <c r="L255" s="102">
        <v>11.461411915400001</v>
      </c>
      <c r="M255" s="102">
        <v>13.462911859799998</v>
      </c>
      <c r="N255" s="102">
        <v>126.59002063619958</v>
      </c>
      <c r="O255" s="102">
        <v>38.15421752919999</v>
      </c>
      <c r="P255" s="102">
        <v>2.3643000000000001</v>
      </c>
      <c r="Q255" s="102">
        <v>48.982673251799994</v>
      </c>
      <c r="R255" s="102">
        <v>100.15668005400002</v>
      </c>
      <c r="S255" s="102">
        <v>3249.7243269319033</v>
      </c>
      <c r="T255" s="102"/>
    </row>
    <row r="256" spans="1:20" ht="15" x14ac:dyDescent="0.25">
      <c r="A256" s="102" t="s">
        <v>429</v>
      </c>
      <c r="B256" s="102">
        <v>614.2645550000002</v>
      </c>
      <c r="C256" s="102">
        <v>327.62334400000003</v>
      </c>
      <c r="D256" s="102">
        <v>0</v>
      </c>
      <c r="E256" s="102">
        <v>11.544293999999999</v>
      </c>
      <c r="F256" s="102">
        <v>57.180937999999998</v>
      </c>
      <c r="G256" s="102">
        <v>9.5433529999999998</v>
      </c>
      <c r="H256" s="102">
        <v>3</v>
      </c>
      <c r="I256" s="102">
        <v>6</v>
      </c>
      <c r="J256" s="102">
        <v>7</v>
      </c>
      <c r="K256" s="102">
        <v>36.99188791847412</v>
      </c>
      <c r="L256" s="102">
        <v>0</v>
      </c>
      <c r="M256" s="102">
        <v>3.3547718363999999</v>
      </c>
      <c r="N256" s="102">
        <v>42.165223681200033</v>
      </c>
      <c r="O256" s="102">
        <v>16.907004174799997</v>
      </c>
      <c r="P256" s="102">
        <v>7.0929000000000002</v>
      </c>
      <c r="Q256" s="102">
        <v>19.213200000000001</v>
      </c>
      <c r="R256" s="102">
        <v>33.043500000000002</v>
      </c>
      <c r="S256" s="102">
        <v>773.0330426108743</v>
      </c>
      <c r="T256" s="102"/>
    </row>
    <row r="257" spans="1:20" ht="15" x14ac:dyDescent="0.25">
      <c r="A257" s="102" t="s">
        <v>430</v>
      </c>
      <c r="B257" s="102">
        <v>1880.2874929999998</v>
      </c>
      <c r="C257" s="102">
        <v>691.05622899999935</v>
      </c>
      <c r="D257" s="102">
        <v>0</v>
      </c>
      <c r="E257" s="102">
        <v>62.445740999999998</v>
      </c>
      <c r="F257" s="102">
        <v>184.34026000000003</v>
      </c>
      <c r="G257" s="102">
        <v>10.904977000000001</v>
      </c>
      <c r="H257" s="102">
        <v>0</v>
      </c>
      <c r="I257" s="102">
        <v>26.572928000000005</v>
      </c>
      <c r="J257" s="102">
        <v>15.997349</v>
      </c>
      <c r="K257" s="102">
        <v>53.368813716154854</v>
      </c>
      <c r="L257" s="102">
        <v>0</v>
      </c>
      <c r="M257" s="102">
        <v>18.146732334600003</v>
      </c>
      <c r="N257" s="102">
        <v>135.93250772399966</v>
      </c>
      <c r="O257" s="102">
        <v>19.319257253199996</v>
      </c>
      <c r="P257" s="102">
        <v>0</v>
      </c>
      <c r="Q257" s="102">
        <v>85.091830041599991</v>
      </c>
      <c r="R257" s="102">
        <v>75.515485954500008</v>
      </c>
      <c r="S257" s="102">
        <v>2267.6621200240543</v>
      </c>
      <c r="T257" s="102"/>
    </row>
    <row r="258" spans="1:20" ht="15" x14ac:dyDescent="0.25">
      <c r="A258" s="102" t="s">
        <v>431</v>
      </c>
      <c r="B258" s="102">
        <v>842.57293400000117</v>
      </c>
      <c r="C258" s="102">
        <v>292.11643800000024</v>
      </c>
      <c r="D258" s="102">
        <v>0</v>
      </c>
      <c r="E258" s="102">
        <v>11.107541000000001</v>
      </c>
      <c r="F258" s="102">
        <v>72.300118999999995</v>
      </c>
      <c r="G258" s="102">
        <v>10.145466999999998</v>
      </c>
      <c r="H258" s="102">
        <v>2</v>
      </c>
      <c r="I258" s="102">
        <v>12.576528</v>
      </c>
      <c r="J258" s="102">
        <v>8.6677049999999998</v>
      </c>
      <c r="K258" s="102">
        <v>21.600554384836489</v>
      </c>
      <c r="L258" s="102">
        <v>0</v>
      </c>
      <c r="M258" s="102">
        <v>3.2278514145999999</v>
      </c>
      <c r="N258" s="102">
        <v>53.314107750600051</v>
      </c>
      <c r="O258" s="102">
        <v>17.973709337199999</v>
      </c>
      <c r="P258" s="102">
        <v>4.7286000000000001</v>
      </c>
      <c r="Q258" s="102">
        <v>40.2725579616</v>
      </c>
      <c r="R258" s="102">
        <v>40.915901452500009</v>
      </c>
      <c r="S258" s="102">
        <v>1024.6062163013378</v>
      </c>
      <c r="T258" s="102"/>
    </row>
    <row r="259" spans="1:20" ht="15" x14ac:dyDescent="0.25">
      <c r="A259" s="102" t="s">
        <v>432</v>
      </c>
      <c r="B259" s="102">
        <v>1188.6856209999994</v>
      </c>
      <c r="C259" s="102">
        <v>244.81348699999992</v>
      </c>
      <c r="D259" s="102">
        <v>0</v>
      </c>
      <c r="E259" s="102">
        <v>25.549633</v>
      </c>
      <c r="F259" s="102">
        <v>87.738464999999991</v>
      </c>
      <c r="G259" s="102">
        <v>25.584269000000006</v>
      </c>
      <c r="H259" s="102">
        <v>2</v>
      </c>
      <c r="I259" s="102">
        <v>4</v>
      </c>
      <c r="J259" s="102">
        <v>10.494382</v>
      </c>
      <c r="K259" s="102">
        <v>10.456573170875581</v>
      </c>
      <c r="L259" s="102">
        <v>0</v>
      </c>
      <c r="M259" s="102">
        <v>7.4247233498000051</v>
      </c>
      <c r="N259" s="102">
        <v>64.698344091000067</v>
      </c>
      <c r="O259" s="102">
        <v>45.325090960399997</v>
      </c>
      <c r="P259" s="102">
        <v>4.7286000000000001</v>
      </c>
      <c r="Q259" s="102">
        <v>12.8088</v>
      </c>
      <c r="R259" s="102">
        <v>49.538730231000002</v>
      </c>
      <c r="S259" s="102">
        <v>1383.666482803075</v>
      </c>
      <c r="T259" s="102"/>
    </row>
    <row r="260" spans="1:20" ht="15" x14ac:dyDescent="0.25">
      <c r="A260" s="102" t="s">
        <v>433</v>
      </c>
      <c r="B260" s="102">
        <v>1573.4210079999991</v>
      </c>
      <c r="C260" s="102">
        <v>504.40276700000004</v>
      </c>
      <c r="D260" s="102">
        <v>5.7925560000000003</v>
      </c>
      <c r="E260" s="102">
        <v>24.405590999999998</v>
      </c>
      <c r="F260" s="102">
        <v>131.688468</v>
      </c>
      <c r="G260" s="102">
        <v>10.578100000000001</v>
      </c>
      <c r="H260" s="102">
        <v>3</v>
      </c>
      <c r="I260" s="102">
        <v>10</v>
      </c>
      <c r="J260" s="102">
        <v>21.146932</v>
      </c>
      <c r="K260" s="102">
        <v>34.242811963979364</v>
      </c>
      <c r="L260" s="102">
        <v>1.6833167736000001</v>
      </c>
      <c r="M260" s="102">
        <v>7.092264744600004</v>
      </c>
      <c r="N260" s="102">
        <v>97.107076303199833</v>
      </c>
      <c r="O260" s="102">
        <v>18.740161959999998</v>
      </c>
      <c r="P260" s="102">
        <v>7.0929000000000002</v>
      </c>
      <c r="Q260" s="102">
        <v>32.022000000000006</v>
      </c>
      <c r="R260" s="102">
        <v>99.824092506000014</v>
      </c>
      <c r="S260" s="102">
        <v>1871.2256322513783</v>
      </c>
      <c r="T260" s="102"/>
    </row>
    <row r="261" spans="1:20" ht="15" x14ac:dyDescent="0.25">
      <c r="A261" s="102" t="s">
        <v>434</v>
      </c>
      <c r="B261" s="102">
        <v>2985.3168690000016</v>
      </c>
      <c r="C261" s="102">
        <v>1525.1733959999997</v>
      </c>
      <c r="D261" s="102">
        <v>181.80114800000001</v>
      </c>
      <c r="E261" s="102">
        <v>64.516635000000008</v>
      </c>
      <c r="F261" s="102">
        <v>280.62760299999997</v>
      </c>
      <c r="G261" s="102">
        <v>9.5754459999999995</v>
      </c>
      <c r="H261" s="102">
        <v>2.8370790000000001</v>
      </c>
      <c r="I261" s="102">
        <v>17.666010999999997</v>
      </c>
      <c r="J261" s="102">
        <v>27.529961</v>
      </c>
      <c r="K261" s="102">
        <v>161.38741681804606</v>
      </c>
      <c r="L261" s="102">
        <v>52.831413608799927</v>
      </c>
      <c r="M261" s="102">
        <v>18.748534131000007</v>
      </c>
      <c r="N261" s="102">
        <v>206.93479445220038</v>
      </c>
      <c r="O261" s="102">
        <v>16.963860133599997</v>
      </c>
      <c r="P261" s="102">
        <v>6.7077058797000007</v>
      </c>
      <c r="Q261" s="102">
        <v>56.570100424199993</v>
      </c>
      <c r="R261" s="102">
        <v>129.95518090050001</v>
      </c>
      <c r="S261" s="102">
        <v>3635.4158753480478</v>
      </c>
      <c r="T261" s="102"/>
    </row>
    <row r="262" spans="1:20" ht="15" x14ac:dyDescent="0.25">
      <c r="A262" s="102" t="s">
        <v>435</v>
      </c>
      <c r="B262" s="102">
        <v>3352.1633480000014</v>
      </c>
      <c r="C262" s="102">
        <v>976.13716299999987</v>
      </c>
      <c r="D262" s="102">
        <v>5.6165789999999998</v>
      </c>
      <c r="E262" s="102">
        <v>48.932149999999993</v>
      </c>
      <c r="F262" s="102">
        <v>203.78771399999997</v>
      </c>
      <c r="G262" s="102">
        <v>12.574622000000002</v>
      </c>
      <c r="H262" s="102">
        <v>1</v>
      </c>
      <c r="I262" s="102">
        <v>53.562845999999993</v>
      </c>
      <c r="J262" s="102">
        <v>20.928986000000002</v>
      </c>
      <c r="K262" s="102">
        <v>59.343197339235203</v>
      </c>
      <c r="L262" s="102">
        <v>1.6321778573999999</v>
      </c>
      <c r="M262" s="102">
        <v>14.219682789999998</v>
      </c>
      <c r="N262" s="102">
        <v>150.27306030359981</v>
      </c>
      <c r="O262" s="102">
        <v>22.2772003352</v>
      </c>
      <c r="P262" s="102">
        <v>2.3643000000000001</v>
      </c>
      <c r="Q262" s="102">
        <v>171.51894546120013</v>
      </c>
      <c r="R262" s="102">
        <v>98.79527841300002</v>
      </c>
      <c r="S262" s="102">
        <v>3872.5871904996366</v>
      </c>
      <c r="T262" s="102"/>
    </row>
    <row r="263" spans="1:20" ht="15" x14ac:dyDescent="0.25">
      <c r="A263" s="102" t="s">
        <v>436</v>
      </c>
      <c r="B263" s="102">
        <v>1642.5093229999989</v>
      </c>
      <c r="C263" s="102">
        <v>466.21423800000002</v>
      </c>
      <c r="D263" s="102">
        <v>0</v>
      </c>
      <c r="E263" s="102">
        <v>51.89937900000001</v>
      </c>
      <c r="F263" s="102">
        <v>115.69986299999999</v>
      </c>
      <c r="G263" s="102">
        <v>8.3456670000000006</v>
      </c>
      <c r="H263" s="102">
        <v>1</v>
      </c>
      <c r="I263" s="102">
        <v>13.196210000000001</v>
      </c>
      <c r="J263" s="102">
        <v>19.736534000000002</v>
      </c>
      <c r="K263" s="102">
        <v>27.750430574630808</v>
      </c>
      <c r="L263" s="102">
        <v>0</v>
      </c>
      <c r="M263" s="102">
        <v>15.081959537399998</v>
      </c>
      <c r="N263" s="102">
        <v>85.317078976199937</v>
      </c>
      <c r="O263" s="102">
        <v>14.785183657199999</v>
      </c>
      <c r="P263" s="102">
        <v>2.3643000000000001</v>
      </c>
      <c r="Q263" s="102">
        <v>42.256903661999999</v>
      </c>
      <c r="R263" s="102">
        <v>93.166308747000016</v>
      </c>
      <c r="S263" s="102">
        <v>1923.2314881544296</v>
      </c>
      <c r="T263" s="102"/>
    </row>
    <row r="264" spans="1:20" ht="15" x14ac:dyDescent="0.25">
      <c r="A264" s="102" t="s">
        <v>437</v>
      </c>
      <c r="B264" s="102">
        <v>703.26982899999973</v>
      </c>
      <c r="C264" s="102">
        <v>225.92663499999995</v>
      </c>
      <c r="D264" s="102">
        <v>0</v>
      </c>
      <c r="E264" s="102">
        <v>15.231674</v>
      </c>
      <c r="F264" s="102">
        <v>67.537762999999998</v>
      </c>
      <c r="G264" s="102">
        <v>1.469231</v>
      </c>
      <c r="H264" s="102">
        <v>0</v>
      </c>
      <c r="I264" s="102">
        <v>13.691855</v>
      </c>
      <c r="J264" s="102">
        <v>7</v>
      </c>
      <c r="K264" s="102">
        <v>15.537465543300252</v>
      </c>
      <c r="L264" s="102">
        <v>0</v>
      </c>
      <c r="M264" s="102">
        <v>4.4263244644000013</v>
      </c>
      <c r="N264" s="102">
        <v>49.80234643620004</v>
      </c>
      <c r="O264" s="102">
        <v>2.6028896395999999</v>
      </c>
      <c r="P264" s="102">
        <v>0</v>
      </c>
      <c r="Q264" s="102">
        <v>43.844058081</v>
      </c>
      <c r="R264" s="102">
        <v>33.043500000000002</v>
      </c>
      <c r="S264" s="102">
        <v>852.52641316450001</v>
      </c>
      <c r="T264" s="102"/>
    </row>
    <row r="265" spans="1:20" ht="15" x14ac:dyDescent="0.25">
      <c r="A265" s="102" t="s">
        <v>438</v>
      </c>
      <c r="B265" s="102">
        <v>1955.6789869999986</v>
      </c>
      <c r="C265" s="102">
        <v>728.80724499999963</v>
      </c>
      <c r="D265" s="102">
        <v>7</v>
      </c>
      <c r="E265" s="102">
        <v>51.174120000000002</v>
      </c>
      <c r="F265" s="102">
        <v>130.29959099999996</v>
      </c>
      <c r="G265" s="102">
        <v>9.5395490000000009</v>
      </c>
      <c r="H265" s="102">
        <v>1</v>
      </c>
      <c r="I265" s="102">
        <v>26.839486000000001</v>
      </c>
      <c r="J265" s="102">
        <v>14.729296</v>
      </c>
      <c r="K265" s="102">
        <v>57.091382119801715</v>
      </c>
      <c r="L265" s="102">
        <v>2.0342000000000002</v>
      </c>
      <c r="M265" s="102">
        <v>14.871199271999995</v>
      </c>
      <c r="N265" s="102">
        <v>96.082918403399873</v>
      </c>
      <c r="O265" s="102">
        <v>16.900265008399998</v>
      </c>
      <c r="P265" s="102">
        <v>2.3643000000000001</v>
      </c>
      <c r="Q265" s="102">
        <v>85.945402069200014</v>
      </c>
      <c r="R265" s="102">
        <v>69.529641768000005</v>
      </c>
      <c r="S265" s="102">
        <v>2300.4982956408003</v>
      </c>
      <c r="T265" s="102"/>
    </row>
    <row r="266" spans="1:20" ht="15" x14ac:dyDescent="0.25">
      <c r="A266" s="102" t="s">
        <v>439</v>
      </c>
      <c r="B266" s="102">
        <v>2199.2775039999988</v>
      </c>
      <c r="C266" s="102">
        <v>945.13463400000012</v>
      </c>
      <c r="D266" s="102">
        <v>11.943805000000001</v>
      </c>
      <c r="E266" s="102">
        <v>41.929479999999998</v>
      </c>
      <c r="F266" s="102">
        <v>213.05916699999992</v>
      </c>
      <c r="G266" s="102">
        <v>32.787331000000002</v>
      </c>
      <c r="H266" s="102">
        <v>2.9561860000000002</v>
      </c>
      <c r="I266" s="102">
        <v>28.826474000000001</v>
      </c>
      <c r="J266" s="102">
        <v>29.127225999999997</v>
      </c>
      <c r="K266" s="102">
        <v>86.076431303718905</v>
      </c>
      <c r="L266" s="102">
        <v>3.4708697329999998</v>
      </c>
      <c r="M266" s="102">
        <v>12.184706888000001</v>
      </c>
      <c r="N266" s="102">
        <v>157.1098297458</v>
      </c>
      <c r="O266" s="102">
        <v>58.086035599599988</v>
      </c>
      <c r="P266" s="102">
        <v>6.9893105598000007</v>
      </c>
      <c r="Q266" s="102">
        <v>92.308135042800004</v>
      </c>
      <c r="R266" s="102">
        <v>137.495070333</v>
      </c>
      <c r="S266" s="102">
        <v>2752.9978932057174</v>
      </c>
      <c r="T266" s="102"/>
    </row>
    <row r="267" spans="1:20" ht="15" x14ac:dyDescent="0.25">
      <c r="A267" s="102" t="s">
        <v>440</v>
      </c>
      <c r="B267" s="102">
        <v>1564.3670369999963</v>
      </c>
      <c r="C267" s="102">
        <v>650.33292000000006</v>
      </c>
      <c r="D267" s="102">
        <v>0</v>
      </c>
      <c r="E267" s="102">
        <v>20.187058</v>
      </c>
      <c r="F267" s="102">
        <v>167.77427199999997</v>
      </c>
      <c r="G267" s="102">
        <v>13.361206000000003</v>
      </c>
      <c r="H267" s="102">
        <v>3</v>
      </c>
      <c r="I267" s="102">
        <v>12.211544999999999</v>
      </c>
      <c r="J267" s="102">
        <v>13.508826000000001</v>
      </c>
      <c r="K267" s="102">
        <v>57.121651386238604</v>
      </c>
      <c r="L267" s="102">
        <v>0</v>
      </c>
      <c r="M267" s="102">
        <v>5.866359054800002</v>
      </c>
      <c r="N267" s="102">
        <v>123.71674817279967</v>
      </c>
      <c r="O267" s="102">
        <v>23.670712549599997</v>
      </c>
      <c r="P267" s="102">
        <v>7.0929000000000002</v>
      </c>
      <c r="Q267" s="102">
        <v>39.103809398999999</v>
      </c>
      <c r="R267" s="102">
        <v>63.76841313300001</v>
      </c>
      <c r="S267" s="102">
        <v>1884.7076306954345</v>
      </c>
      <c r="T267" s="102"/>
    </row>
    <row r="268" spans="1:20" ht="15" x14ac:dyDescent="0.25">
      <c r="A268" s="102" t="s">
        <v>441</v>
      </c>
      <c r="B268" s="102">
        <v>1447.2556979999995</v>
      </c>
      <c r="C268" s="102">
        <v>583.15016600000035</v>
      </c>
      <c r="D268" s="102">
        <v>1</v>
      </c>
      <c r="E268" s="102">
        <v>28.969511999999998</v>
      </c>
      <c r="F268" s="102">
        <v>165.69612600000002</v>
      </c>
      <c r="G268" s="102">
        <v>19.128102999999999</v>
      </c>
      <c r="H268" s="102">
        <v>0</v>
      </c>
      <c r="I268" s="102">
        <v>12.964204000000001</v>
      </c>
      <c r="J268" s="102">
        <v>16.512436999999998</v>
      </c>
      <c r="K268" s="102">
        <v>49.924061599894905</v>
      </c>
      <c r="L268" s="102">
        <v>0.29060000000000002</v>
      </c>
      <c r="M268" s="102">
        <v>8.418540187200005</v>
      </c>
      <c r="N268" s="102">
        <v>122.18432331239966</v>
      </c>
      <c r="O268" s="102">
        <v>33.887347274799993</v>
      </c>
      <c r="P268" s="102">
        <v>0</v>
      </c>
      <c r="Q268" s="102">
        <v>41.513974048800002</v>
      </c>
      <c r="R268" s="102">
        <v>77.946958858500011</v>
      </c>
      <c r="S268" s="102">
        <v>1781.4215032815941</v>
      </c>
      <c r="T268" s="102"/>
    </row>
    <row r="269" spans="1:20" ht="15" x14ac:dyDescent="0.25">
      <c r="A269" s="102" t="s">
        <v>442</v>
      </c>
      <c r="B269" s="102">
        <v>829.41224299999953</v>
      </c>
      <c r="C269" s="102">
        <v>488.15154100000012</v>
      </c>
      <c r="D269" s="102">
        <v>0</v>
      </c>
      <c r="E269" s="102">
        <v>22.303096999999998</v>
      </c>
      <c r="F269" s="102">
        <v>99.566462000000001</v>
      </c>
      <c r="G269" s="102">
        <v>15.064947999999999</v>
      </c>
      <c r="H269" s="102">
        <v>0</v>
      </c>
      <c r="I269" s="102">
        <v>5.3623889999999994</v>
      </c>
      <c r="J269" s="102">
        <v>4.1783190000000001</v>
      </c>
      <c r="K269" s="102">
        <v>59.80048330616021</v>
      </c>
      <c r="L269" s="102">
        <v>0</v>
      </c>
      <c r="M269" s="102">
        <v>6.4812799882000034</v>
      </c>
      <c r="N269" s="102">
        <v>73.420309078800003</v>
      </c>
      <c r="O269" s="102">
        <v>26.689061876799997</v>
      </c>
      <c r="P269" s="102">
        <v>0</v>
      </c>
      <c r="Q269" s="102">
        <v>17.1714420558</v>
      </c>
      <c r="R269" s="102">
        <v>19.723754839500003</v>
      </c>
      <c r="S269" s="102">
        <v>1032.6985741452597</v>
      </c>
      <c r="T269" s="102"/>
    </row>
    <row r="270" spans="1:20" ht="15" x14ac:dyDescent="0.25">
      <c r="A270" s="102" t="s">
        <v>443</v>
      </c>
      <c r="B270" s="102">
        <v>2643.4637780000007</v>
      </c>
      <c r="C270" s="102">
        <v>1373.7697720000017</v>
      </c>
      <c r="D270" s="102">
        <v>11.308810000000001</v>
      </c>
      <c r="E270" s="102">
        <v>43.272720999999997</v>
      </c>
      <c r="F270" s="102">
        <v>273.47946799999988</v>
      </c>
      <c r="G270" s="102">
        <v>30.701241000000007</v>
      </c>
      <c r="H270" s="102">
        <v>1</v>
      </c>
      <c r="I270" s="102">
        <v>34.127950999999996</v>
      </c>
      <c r="J270" s="102">
        <v>41.545085000000007</v>
      </c>
      <c r="K270" s="102">
        <v>152.239470968733</v>
      </c>
      <c r="L270" s="102">
        <v>3.2863401860000003</v>
      </c>
      <c r="M270" s="102">
        <v>12.575052722599999</v>
      </c>
      <c r="N270" s="102">
        <v>201.66375970320021</v>
      </c>
      <c r="O270" s="102">
        <v>54.390318555599976</v>
      </c>
      <c r="P270" s="102">
        <v>2.3643000000000001</v>
      </c>
      <c r="Q270" s="102">
        <v>109.28452469220004</v>
      </c>
      <c r="R270" s="102">
        <v>196.11357374249985</v>
      </c>
      <c r="S270" s="102">
        <v>3375.3811185708337</v>
      </c>
      <c r="T270" s="102"/>
    </row>
    <row r="271" spans="1:20" ht="15" x14ac:dyDescent="0.25">
      <c r="A271" s="102" t="s">
        <v>444</v>
      </c>
      <c r="B271" s="102">
        <v>7497.0300080000106</v>
      </c>
      <c r="C271" s="102">
        <v>2784.0686930000052</v>
      </c>
      <c r="D271" s="102">
        <v>109.447309</v>
      </c>
      <c r="E271" s="102">
        <v>169.98349999999996</v>
      </c>
      <c r="F271" s="102">
        <v>640.76387000000011</v>
      </c>
      <c r="G271" s="102">
        <v>61.574370000000009</v>
      </c>
      <c r="H271" s="102">
        <v>2.4015560000000002</v>
      </c>
      <c r="I271" s="102">
        <v>63.504377999999996</v>
      </c>
      <c r="J271" s="102">
        <v>94.769554999999983</v>
      </c>
      <c r="K271" s="102">
        <v>215.44116562757603</v>
      </c>
      <c r="L271" s="102">
        <v>31.805387995400032</v>
      </c>
      <c r="M271" s="102">
        <v>49.397205099999944</v>
      </c>
      <c r="N271" s="102">
        <v>472.49927773799681</v>
      </c>
      <c r="O271" s="102">
        <v>109.08515389200009</v>
      </c>
      <c r="P271" s="102">
        <v>5.6779988508000008</v>
      </c>
      <c r="Q271" s="102">
        <v>203.35371923160017</v>
      </c>
      <c r="R271" s="102">
        <v>447.35968437750034</v>
      </c>
      <c r="S271" s="102">
        <v>9031.6496008128834</v>
      </c>
      <c r="T271" s="102"/>
    </row>
    <row r="272" spans="1:20" ht="15" x14ac:dyDescent="0.25">
      <c r="A272" s="102" t="s">
        <v>445</v>
      </c>
      <c r="B272" s="102">
        <v>962.66452200000049</v>
      </c>
      <c r="C272" s="102">
        <v>434.57615300000003</v>
      </c>
      <c r="D272" s="102">
        <v>0.19479099999999999</v>
      </c>
      <c r="E272" s="102">
        <v>12.982016</v>
      </c>
      <c r="F272" s="102">
        <v>82.257039999999989</v>
      </c>
      <c r="G272" s="102">
        <v>9.9985649999999993</v>
      </c>
      <c r="H272" s="102">
        <v>0</v>
      </c>
      <c r="I272" s="102">
        <v>5</v>
      </c>
      <c r="J272" s="102">
        <v>20.034883999999998</v>
      </c>
      <c r="K272" s="102">
        <v>41.686224095850079</v>
      </c>
      <c r="L272" s="102">
        <v>5.6606264600000004E-2</v>
      </c>
      <c r="M272" s="102">
        <v>3.7725738496000001</v>
      </c>
      <c r="N272" s="102">
        <v>60.656341296000058</v>
      </c>
      <c r="O272" s="102">
        <v>17.713457754</v>
      </c>
      <c r="P272" s="102">
        <v>0</v>
      </c>
      <c r="Q272" s="102">
        <v>16.010999999999999</v>
      </c>
      <c r="R272" s="102">
        <v>94.574669922000012</v>
      </c>
      <c r="S272" s="102">
        <v>1197.1353951820506</v>
      </c>
      <c r="T272" s="102"/>
    </row>
    <row r="273" spans="1:20" ht="15" x14ac:dyDescent="0.25">
      <c r="A273" s="102" t="s">
        <v>446</v>
      </c>
      <c r="B273" s="102">
        <v>1626.1149189999999</v>
      </c>
      <c r="C273" s="102">
        <v>715.4425369999999</v>
      </c>
      <c r="D273" s="102">
        <v>1</v>
      </c>
      <c r="E273" s="102">
        <v>37.493175000000001</v>
      </c>
      <c r="F273" s="102">
        <v>157.74500000000003</v>
      </c>
      <c r="G273" s="102">
        <v>14.759409999999999</v>
      </c>
      <c r="H273" s="102">
        <v>4</v>
      </c>
      <c r="I273" s="102">
        <v>24.349513000000002</v>
      </c>
      <c r="J273" s="102">
        <v>18</v>
      </c>
      <c r="K273" s="102">
        <v>66.675613703620769</v>
      </c>
      <c r="L273" s="102">
        <v>0.29060000000000002</v>
      </c>
      <c r="M273" s="102">
        <v>10.895516655000002</v>
      </c>
      <c r="N273" s="102">
        <v>116.32116299999969</v>
      </c>
      <c r="O273" s="102">
        <v>26.147770755999996</v>
      </c>
      <c r="P273" s="102">
        <v>9.4572000000000003</v>
      </c>
      <c r="Q273" s="102">
        <v>77.972010528600009</v>
      </c>
      <c r="R273" s="102">
        <v>84.969000000000008</v>
      </c>
      <c r="S273" s="102">
        <v>2018.8437936432204</v>
      </c>
      <c r="T273" s="102"/>
    </row>
    <row r="274" spans="1:20" ht="15" x14ac:dyDescent="0.25">
      <c r="A274" s="102" t="s">
        <v>447</v>
      </c>
      <c r="B274" s="102">
        <v>1762.4637900000009</v>
      </c>
      <c r="C274" s="102">
        <v>402.24881600000009</v>
      </c>
      <c r="D274" s="102">
        <v>0</v>
      </c>
      <c r="E274" s="102">
        <v>37.828855999999995</v>
      </c>
      <c r="F274" s="102">
        <v>113.083709</v>
      </c>
      <c r="G274" s="102">
        <v>8.5355679999999996</v>
      </c>
      <c r="H274" s="102">
        <v>2</v>
      </c>
      <c r="I274" s="102">
        <v>13.962591</v>
      </c>
      <c r="J274" s="102">
        <v>12.963560000000001</v>
      </c>
      <c r="K274" s="102">
        <v>19.213631555048316</v>
      </c>
      <c r="L274" s="102">
        <v>0</v>
      </c>
      <c r="M274" s="102">
        <v>10.993065553599999</v>
      </c>
      <c r="N274" s="102">
        <v>83.387927016599932</v>
      </c>
      <c r="O274" s="102">
        <v>15.121612268799998</v>
      </c>
      <c r="P274" s="102">
        <v>4.7286000000000001</v>
      </c>
      <c r="Q274" s="102">
        <v>44.7110089002</v>
      </c>
      <c r="R274" s="102">
        <v>61.194484980000013</v>
      </c>
      <c r="S274" s="102">
        <v>2001.8141202742493</v>
      </c>
      <c r="T274" s="102"/>
    </row>
    <row r="275" spans="1:20" ht="15" x14ac:dyDescent="0.25">
      <c r="A275" s="102" t="s">
        <v>448</v>
      </c>
      <c r="B275" s="102">
        <v>1363.5980589999995</v>
      </c>
      <c r="C275" s="102">
        <v>771.65752500000019</v>
      </c>
      <c r="D275" s="102">
        <v>0</v>
      </c>
      <c r="E275" s="102">
        <v>28.012048</v>
      </c>
      <c r="F275" s="102">
        <v>172.29089200000001</v>
      </c>
      <c r="G275" s="102">
        <v>8.141865000000001</v>
      </c>
      <c r="H275" s="102">
        <v>0</v>
      </c>
      <c r="I275" s="102">
        <v>14.494999</v>
      </c>
      <c r="J275" s="102">
        <v>14.091881000000001</v>
      </c>
      <c r="K275" s="102">
        <v>91.44093651024906</v>
      </c>
      <c r="L275" s="102">
        <v>0</v>
      </c>
      <c r="M275" s="102">
        <v>8.1403011488000043</v>
      </c>
      <c r="N275" s="102">
        <v>127.04730376079961</v>
      </c>
      <c r="O275" s="102">
        <v>14.424128033999997</v>
      </c>
      <c r="P275" s="102">
        <v>0</v>
      </c>
      <c r="Q275" s="102">
        <v>46.415885797800001</v>
      </c>
      <c r="R275" s="102">
        <v>66.520724260500003</v>
      </c>
      <c r="S275" s="102">
        <v>1717.5873385121481</v>
      </c>
      <c r="T275" s="102"/>
    </row>
    <row r="276" spans="1:20" ht="15" x14ac:dyDescent="0.25">
      <c r="A276" s="102" t="s">
        <v>449</v>
      </c>
      <c r="B276" s="102">
        <v>1823.0958539999997</v>
      </c>
      <c r="C276" s="102">
        <v>752.42961000000014</v>
      </c>
      <c r="D276" s="102">
        <v>0</v>
      </c>
      <c r="E276" s="102">
        <v>44.929833000000002</v>
      </c>
      <c r="F276" s="102">
        <v>171.88440799999998</v>
      </c>
      <c r="G276" s="102">
        <v>11.365777</v>
      </c>
      <c r="H276" s="102">
        <v>0</v>
      </c>
      <c r="I276" s="102">
        <v>22.966274000000002</v>
      </c>
      <c r="J276" s="102">
        <v>16.477138</v>
      </c>
      <c r="K276" s="102">
        <v>65.951171786550859</v>
      </c>
      <c r="L276" s="102">
        <v>0</v>
      </c>
      <c r="M276" s="102">
        <v>13.056609469799998</v>
      </c>
      <c r="N276" s="102">
        <v>126.74756245919956</v>
      </c>
      <c r="O276" s="102">
        <v>20.135610533199998</v>
      </c>
      <c r="P276" s="102">
        <v>0</v>
      </c>
      <c r="Q276" s="102">
        <v>73.542602602800002</v>
      </c>
      <c r="R276" s="102">
        <v>77.780329929000018</v>
      </c>
      <c r="S276" s="102">
        <v>2200.3097407805503</v>
      </c>
      <c r="T276" s="102"/>
    </row>
    <row r="277" spans="1:20" ht="15" x14ac:dyDescent="0.25">
      <c r="A277" s="102" t="s">
        <v>450</v>
      </c>
      <c r="B277" s="102">
        <v>1283.695757</v>
      </c>
      <c r="C277" s="102">
        <v>473.36942499999998</v>
      </c>
      <c r="D277" s="102">
        <v>0</v>
      </c>
      <c r="E277" s="102">
        <v>38.462181999999999</v>
      </c>
      <c r="F277" s="102">
        <v>75.036561999999989</v>
      </c>
      <c r="G277" s="102">
        <v>1.1249629999999999</v>
      </c>
      <c r="H277" s="102">
        <v>0</v>
      </c>
      <c r="I277" s="102">
        <v>8.9621820000000003</v>
      </c>
      <c r="J277" s="102">
        <v>10.768908999999999</v>
      </c>
      <c r="K277" s="102">
        <v>35.873497306349478</v>
      </c>
      <c r="L277" s="102">
        <v>0</v>
      </c>
      <c r="M277" s="102">
        <v>11.177110089200001</v>
      </c>
      <c r="N277" s="102">
        <v>55.331960818800042</v>
      </c>
      <c r="O277" s="102">
        <v>1.9929844508000001</v>
      </c>
      <c r="P277" s="102">
        <v>0</v>
      </c>
      <c r="Q277" s="102">
        <v>28.698699200400004</v>
      </c>
      <c r="R277" s="102">
        <v>50.834634934500009</v>
      </c>
      <c r="S277" s="102">
        <v>1467.6046438000494</v>
      </c>
      <c r="T277" s="102"/>
    </row>
    <row r="278" spans="1:20" ht="15" x14ac:dyDescent="0.25">
      <c r="A278" s="102" t="s">
        <v>451</v>
      </c>
      <c r="B278" s="102">
        <v>851.46111699999983</v>
      </c>
      <c r="C278" s="102">
        <v>512.64788299999998</v>
      </c>
      <c r="D278" s="102">
        <v>0</v>
      </c>
      <c r="E278" s="102">
        <v>30.178628</v>
      </c>
      <c r="F278" s="102">
        <v>101.07892500000001</v>
      </c>
      <c r="G278" s="102">
        <v>10.609406999999999</v>
      </c>
      <c r="H278" s="102">
        <v>0</v>
      </c>
      <c r="I278" s="102">
        <v>7.1555790000000004</v>
      </c>
      <c r="J278" s="102">
        <v>7.1728329999999998</v>
      </c>
      <c r="K278" s="102">
        <v>64.597802005419993</v>
      </c>
      <c r="L278" s="102">
        <v>0</v>
      </c>
      <c r="M278" s="102">
        <v>8.7699092968000052</v>
      </c>
      <c r="N278" s="102">
        <v>74.535599294999983</v>
      </c>
      <c r="O278" s="102">
        <v>18.795625441199999</v>
      </c>
      <c r="P278" s="102">
        <v>0</v>
      </c>
      <c r="Q278" s="102">
        <v>22.913595073800003</v>
      </c>
      <c r="R278" s="102">
        <v>33.859358176500002</v>
      </c>
      <c r="S278" s="102">
        <v>1074.9330062887198</v>
      </c>
      <c r="T278" s="102"/>
    </row>
    <row r="279" spans="1:20" ht="15" x14ac:dyDescent="0.25">
      <c r="A279" s="102" t="s">
        <v>452</v>
      </c>
      <c r="B279" s="102">
        <v>1168.9345629999984</v>
      </c>
      <c r="C279" s="102">
        <v>476.55379999999991</v>
      </c>
      <c r="D279" s="102">
        <v>0</v>
      </c>
      <c r="E279" s="102">
        <v>22.311194</v>
      </c>
      <c r="F279" s="102">
        <v>94.344238000000047</v>
      </c>
      <c r="G279" s="102">
        <v>5.9332839999999996</v>
      </c>
      <c r="H279" s="102">
        <v>0</v>
      </c>
      <c r="I279" s="102">
        <v>8.9142939999999982</v>
      </c>
      <c r="J279" s="102">
        <v>16.211597000000001</v>
      </c>
      <c r="K279" s="102">
        <v>40.800504283637331</v>
      </c>
      <c r="L279" s="102">
        <v>0</v>
      </c>
      <c r="M279" s="102">
        <v>6.4836329764000036</v>
      </c>
      <c r="N279" s="102">
        <v>69.569441101200042</v>
      </c>
      <c r="O279" s="102">
        <v>10.511405934399999</v>
      </c>
      <c r="P279" s="102">
        <v>0</v>
      </c>
      <c r="Q279" s="102">
        <v>28.545352246800004</v>
      </c>
      <c r="R279" s="102">
        <v>76.526843638500026</v>
      </c>
      <c r="S279" s="102">
        <v>1401.3717431809359</v>
      </c>
      <c r="T279" s="102"/>
    </row>
    <row r="280" spans="1:20" ht="15" x14ac:dyDescent="0.25">
      <c r="A280" s="102" t="s">
        <v>453</v>
      </c>
      <c r="B280" s="102">
        <v>1278.5102520000007</v>
      </c>
      <c r="C280" s="102">
        <v>738.25258999999971</v>
      </c>
      <c r="D280" s="102">
        <v>0</v>
      </c>
      <c r="E280" s="102">
        <v>23.129234</v>
      </c>
      <c r="F280" s="102">
        <v>93.150213999999991</v>
      </c>
      <c r="G280" s="102">
        <v>9.2096830000000001</v>
      </c>
      <c r="H280" s="102">
        <v>0</v>
      </c>
      <c r="I280" s="102">
        <v>7.5125729999999997</v>
      </c>
      <c r="J280" s="102">
        <v>18.512573</v>
      </c>
      <c r="K280" s="102">
        <v>89.30670644364335</v>
      </c>
      <c r="L280" s="102">
        <v>0</v>
      </c>
      <c r="M280" s="102">
        <v>6.7213554004000038</v>
      </c>
      <c r="N280" s="102">
        <v>68.688967803600036</v>
      </c>
      <c r="O280" s="102">
        <v>16.315874402799999</v>
      </c>
      <c r="P280" s="102">
        <v>0</v>
      </c>
      <c r="Q280" s="102">
        <v>24.056761260600002</v>
      </c>
      <c r="R280" s="102">
        <v>87.388600846500012</v>
      </c>
      <c r="S280" s="102">
        <v>1570.9885181575441</v>
      </c>
      <c r="T280" s="102"/>
    </row>
    <row r="281" spans="1:20" ht="15" x14ac:dyDescent="0.25">
      <c r="A281" s="102" t="s">
        <v>454</v>
      </c>
      <c r="B281" s="102">
        <v>1988.9458169999989</v>
      </c>
      <c r="C281" s="102">
        <v>1053.7058419999994</v>
      </c>
      <c r="D281" s="102">
        <v>0</v>
      </c>
      <c r="E281" s="102">
        <v>51.947549000000002</v>
      </c>
      <c r="F281" s="102">
        <v>211.91589000000002</v>
      </c>
      <c r="G281" s="102">
        <v>12.031074</v>
      </c>
      <c r="H281" s="102">
        <v>0</v>
      </c>
      <c r="I281" s="102">
        <v>8</v>
      </c>
      <c r="J281" s="102">
        <v>24.286769999999997</v>
      </c>
      <c r="K281" s="102">
        <v>116.4360139612735</v>
      </c>
      <c r="L281" s="102">
        <v>0</v>
      </c>
      <c r="M281" s="102">
        <v>15.09595773939999</v>
      </c>
      <c r="N281" s="102">
        <v>156.26677728599984</v>
      </c>
      <c r="O281" s="102">
        <v>21.314250698399995</v>
      </c>
      <c r="P281" s="102">
        <v>0</v>
      </c>
      <c r="Q281" s="102">
        <v>25.617600000000003</v>
      </c>
      <c r="R281" s="102">
        <v>114.64569778500001</v>
      </c>
      <c r="S281" s="102">
        <v>2438.3221144700724</v>
      </c>
      <c r="T281" s="102"/>
    </row>
    <row r="282" spans="1:20" ht="15" x14ac:dyDescent="0.25">
      <c r="A282" s="102" t="s">
        <v>455</v>
      </c>
      <c r="B282" s="102">
        <v>666.72516299999995</v>
      </c>
      <c r="C282" s="102">
        <v>264.76423700000004</v>
      </c>
      <c r="D282" s="102">
        <v>2</v>
      </c>
      <c r="E282" s="102">
        <v>20.644400999999998</v>
      </c>
      <c r="F282" s="102">
        <v>72.401421999999982</v>
      </c>
      <c r="G282" s="102">
        <v>3.8508220000000004</v>
      </c>
      <c r="H282" s="102">
        <v>0</v>
      </c>
      <c r="I282" s="102">
        <v>7.0130689999999998</v>
      </c>
      <c r="J282" s="102">
        <v>3.3323710000000002</v>
      </c>
      <c r="K282" s="102">
        <v>21.991315741757401</v>
      </c>
      <c r="L282" s="102">
        <v>0.58120000000000005</v>
      </c>
      <c r="M282" s="102">
        <v>5.9992629306000032</v>
      </c>
      <c r="N282" s="102">
        <v>53.388808582800053</v>
      </c>
      <c r="O282" s="102">
        <v>6.8221162552000001</v>
      </c>
      <c r="P282" s="102">
        <v>0</v>
      </c>
      <c r="Q282" s="102">
        <v>22.4572495518</v>
      </c>
      <c r="R282" s="102">
        <v>15.7304573055</v>
      </c>
      <c r="S282" s="102">
        <v>793.6955733676574</v>
      </c>
      <c r="T282" s="102"/>
    </row>
    <row r="283" spans="1:20" ht="15" x14ac:dyDescent="0.25">
      <c r="A283" s="102" t="s">
        <v>456</v>
      </c>
      <c r="B283" s="102">
        <v>879.39341299999842</v>
      </c>
      <c r="C283" s="102">
        <v>301.76077899999962</v>
      </c>
      <c r="D283" s="102">
        <v>0.89224499999999995</v>
      </c>
      <c r="E283" s="102">
        <v>25.894975000000006</v>
      </c>
      <c r="F283" s="102">
        <v>76.620239000000026</v>
      </c>
      <c r="G283" s="102">
        <v>10.687748000000001</v>
      </c>
      <c r="H283" s="102">
        <v>0</v>
      </c>
      <c r="I283" s="102">
        <v>6.1413580000000003</v>
      </c>
      <c r="J283" s="102">
        <v>8.3650260000000003</v>
      </c>
      <c r="K283" s="102">
        <v>21.824504513896262</v>
      </c>
      <c r="L283" s="102">
        <v>0.259286397</v>
      </c>
      <c r="M283" s="102">
        <v>7.5250797350000038</v>
      </c>
      <c r="N283" s="102">
        <v>56.499764238600044</v>
      </c>
      <c r="O283" s="102">
        <v>18.934414356800001</v>
      </c>
      <c r="P283" s="102">
        <v>0</v>
      </c>
      <c r="Q283" s="102">
        <v>19.6658565876</v>
      </c>
      <c r="R283" s="102">
        <v>39.487105233000001</v>
      </c>
      <c r="S283" s="102">
        <v>1043.5894240618948</v>
      </c>
      <c r="T283" s="102"/>
    </row>
    <row r="284" spans="1:20" ht="15" x14ac:dyDescent="0.25">
      <c r="A284" s="102" t="s">
        <v>457</v>
      </c>
      <c r="B284" s="102">
        <v>1067.5352170000001</v>
      </c>
      <c r="C284" s="102">
        <v>399.41222400000083</v>
      </c>
      <c r="D284" s="102">
        <v>2</v>
      </c>
      <c r="E284" s="102">
        <v>29.820809000000001</v>
      </c>
      <c r="F284" s="102">
        <v>90.402511999999973</v>
      </c>
      <c r="G284" s="102">
        <v>4.2289149999999998</v>
      </c>
      <c r="H284" s="102">
        <v>0</v>
      </c>
      <c r="I284" s="102">
        <v>15.811381000000001</v>
      </c>
      <c r="J284" s="102">
        <v>6.8984070000000006</v>
      </c>
      <c r="K284" s="102">
        <v>31.821454783845191</v>
      </c>
      <c r="L284" s="102">
        <v>0.58120000000000005</v>
      </c>
      <c r="M284" s="102">
        <v>8.6659270954000043</v>
      </c>
      <c r="N284" s="102">
        <v>66.662812348800031</v>
      </c>
      <c r="O284" s="102">
        <v>7.491945814000001</v>
      </c>
      <c r="P284" s="102">
        <v>0</v>
      </c>
      <c r="Q284" s="102">
        <v>50.631204238199992</v>
      </c>
      <c r="R284" s="102">
        <v>32.563930243500003</v>
      </c>
      <c r="S284" s="102">
        <v>1265.9536915237454</v>
      </c>
      <c r="T284" s="102"/>
    </row>
    <row r="285" spans="1:20" ht="15" x14ac:dyDescent="0.25">
      <c r="A285" s="102" t="s">
        <v>458</v>
      </c>
      <c r="B285" s="102">
        <v>792.87993500000027</v>
      </c>
      <c r="C285" s="102">
        <v>188.75699599999999</v>
      </c>
      <c r="D285" s="102">
        <v>0</v>
      </c>
      <c r="E285" s="102">
        <v>7.4494379999999998</v>
      </c>
      <c r="F285" s="102">
        <v>50.219302999999996</v>
      </c>
      <c r="G285" s="102">
        <v>5.0873360000000005</v>
      </c>
      <c r="H285" s="102">
        <v>0</v>
      </c>
      <c r="I285" s="102">
        <v>2.5</v>
      </c>
      <c r="J285" s="102">
        <v>12.5</v>
      </c>
      <c r="K285" s="102">
        <v>9.3581869335959471</v>
      </c>
      <c r="L285" s="102">
        <v>0</v>
      </c>
      <c r="M285" s="102">
        <v>2.1648066828000001</v>
      </c>
      <c r="N285" s="102">
        <v>37.031714032200036</v>
      </c>
      <c r="O285" s="102">
        <v>9.012724457600001</v>
      </c>
      <c r="P285" s="102">
        <v>0</v>
      </c>
      <c r="Q285" s="102">
        <v>8.0054999999999996</v>
      </c>
      <c r="R285" s="102">
        <v>59.006250000000009</v>
      </c>
      <c r="S285" s="102">
        <v>917.45911710619623</v>
      </c>
      <c r="T285" s="102"/>
    </row>
    <row r="286" spans="1:20" ht="15" x14ac:dyDescent="0.25">
      <c r="A286" s="102" t="s">
        <v>459</v>
      </c>
      <c r="B286" s="102">
        <v>1010.6754990000002</v>
      </c>
      <c r="C286" s="102">
        <v>80.167611999999991</v>
      </c>
      <c r="D286" s="102">
        <v>3</v>
      </c>
      <c r="E286" s="102">
        <v>21.358620999999999</v>
      </c>
      <c r="F286" s="102">
        <v>43.565342000000001</v>
      </c>
      <c r="G286" s="102">
        <v>4.580114</v>
      </c>
      <c r="H286" s="102">
        <v>0</v>
      </c>
      <c r="I286" s="102">
        <v>9.5</v>
      </c>
      <c r="J286" s="102">
        <v>8.9573859999999996</v>
      </c>
      <c r="K286" s="102">
        <v>1.3511381539607568</v>
      </c>
      <c r="L286" s="102">
        <v>0.87180000000000013</v>
      </c>
      <c r="M286" s="102">
        <v>6.2068152626000019</v>
      </c>
      <c r="N286" s="102">
        <v>32.125083190800027</v>
      </c>
      <c r="O286" s="102">
        <v>8.1141299623999998</v>
      </c>
      <c r="P286" s="102">
        <v>0</v>
      </c>
      <c r="Q286" s="102">
        <v>30.420900000000003</v>
      </c>
      <c r="R286" s="102">
        <v>42.283340613000007</v>
      </c>
      <c r="S286" s="102">
        <v>1132.048706182761</v>
      </c>
      <c r="T286" s="102"/>
    </row>
    <row r="287" spans="1:20" ht="15" x14ac:dyDescent="0.25">
      <c r="A287" s="102" t="s">
        <v>460</v>
      </c>
      <c r="B287" s="102">
        <v>3460.9004000000064</v>
      </c>
      <c r="C287" s="102">
        <v>505.068826</v>
      </c>
      <c r="D287" s="102">
        <v>42.892711999999996</v>
      </c>
      <c r="E287" s="102">
        <v>43.668498</v>
      </c>
      <c r="F287" s="102">
        <v>267.11975700000005</v>
      </c>
      <c r="G287" s="102">
        <v>22.247635000000002</v>
      </c>
      <c r="H287" s="102">
        <v>0</v>
      </c>
      <c r="I287" s="102">
        <v>23.135819999999999</v>
      </c>
      <c r="J287" s="102">
        <v>49.611541000000003</v>
      </c>
      <c r="K287" s="102">
        <v>15.501287799282553</v>
      </c>
      <c r="L287" s="102">
        <v>12.4646221072</v>
      </c>
      <c r="M287" s="102">
        <v>12.690065518800001</v>
      </c>
      <c r="N287" s="102">
        <v>196.97410881180011</v>
      </c>
      <c r="O287" s="102">
        <v>39.413910165999994</v>
      </c>
      <c r="P287" s="102">
        <v>0</v>
      </c>
      <c r="Q287" s="102">
        <v>74.085522804000007</v>
      </c>
      <c r="R287" s="102">
        <v>234.19127929049984</v>
      </c>
      <c r="S287" s="102">
        <v>4046.2211964975891</v>
      </c>
      <c r="T287" s="102"/>
    </row>
    <row r="288" spans="1:20" ht="15" x14ac:dyDescent="0.25">
      <c r="A288" s="102" t="s">
        <v>461</v>
      </c>
      <c r="B288" s="102">
        <v>2066.9864159999988</v>
      </c>
      <c r="C288" s="102">
        <v>215.95716000000004</v>
      </c>
      <c r="D288" s="102">
        <v>28.966230000000003</v>
      </c>
      <c r="E288" s="102">
        <v>23.444444000000001</v>
      </c>
      <c r="F288" s="102">
        <v>170.84661099999997</v>
      </c>
      <c r="G288" s="102">
        <v>50.061244000000009</v>
      </c>
      <c r="H288" s="102">
        <v>0</v>
      </c>
      <c r="I288" s="102">
        <v>16.088096</v>
      </c>
      <c r="J288" s="102">
        <v>42.609737000000003</v>
      </c>
      <c r="K288" s="102">
        <v>4.8211804506916831</v>
      </c>
      <c r="L288" s="102">
        <v>8.4175864380000043</v>
      </c>
      <c r="M288" s="102">
        <v>6.8129554264000038</v>
      </c>
      <c r="N288" s="102">
        <v>125.98229095139956</v>
      </c>
      <c r="O288" s="102">
        <v>88.688499870400051</v>
      </c>
      <c r="P288" s="102">
        <v>0</v>
      </c>
      <c r="Q288" s="102">
        <v>51.51730101119999</v>
      </c>
      <c r="R288" s="102">
        <v>201.13926350849982</v>
      </c>
      <c r="S288" s="102">
        <v>2554.3654936565899</v>
      </c>
      <c r="T288" s="102"/>
    </row>
    <row r="289" spans="1:20" ht="15" x14ac:dyDescent="0.25">
      <c r="A289" s="102" t="s">
        <v>462</v>
      </c>
      <c r="B289" s="102">
        <v>723.28919699999972</v>
      </c>
      <c r="C289" s="102">
        <v>484.93438899999956</v>
      </c>
      <c r="D289" s="102">
        <v>14.938514999999999</v>
      </c>
      <c r="E289" s="102">
        <v>7.3821010000000005</v>
      </c>
      <c r="F289" s="102">
        <v>76.39648499999997</v>
      </c>
      <c r="G289" s="102">
        <v>17.645886000000001</v>
      </c>
      <c r="H289" s="102">
        <v>1</v>
      </c>
      <c r="I289" s="102">
        <v>11.502112</v>
      </c>
      <c r="J289" s="102">
        <v>19.408675999999996</v>
      </c>
      <c r="K289" s="102">
        <v>69.842894535677601</v>
      </c>
      <c r="L289" s="102">
        <v>4.3411324590000007</v>
      </c>
      <c r="M289" s="102">
        <v>2.1452385506000002</v>
      </c>
      <c r="N289" s="102">
        <v>56.334768039000039</v>
      </c>
      <c r="O289" s="102">
        <v>31.261451637599993</v>
      </c>
      <c r="P289" s="102">
        <v>2.3643000000000001</v>
      </c>
      <c r="Q289" s="102">
        <v>36.832063046400002</v>
      </c>
      <c r="R289" s="102">
        <v>91.618655058000002</v>
      </c>
      <c r="S289" s="102">
        <v>1018.0297003262774</v>
      </c>
      <c r="T289" s="102"/>
    </row>
    <row r="290" spans="1:20" ht="15" x14ac:dyDescent="0.25">
      <c r="A290" s="102" t="s">
        <v>463</v>
      </c>
      <c r="B290" s="102">
        <v>4570.6589879999965</v>
      </c>
      <c r="C290" s="102">
        <v>417.58090700000002</v>
      </c>
      <c r="D290" s="102">
        <v>175.783941</v>
      </c>
      <c r="E290" s="102">
        <v>45.954688999999995</v>
      </c>
      <c r="F290" s="102">
        <v>234.90145999999996</v>
      </c>
      <c r="G290" s="102">
        <v>29.843658999999999</v>
      </c>
      <c r="H290" s="102">
        <v>2.8611110000000002</v>
      </c>
      <c r="I290" s="102">
        <v>18.711253999999997</v>
      </c>
      <c r="J290" s="102">
        <v>63.430883999999999</v>
      </c>
      <c r="K290" s="102">
        <v>7.963545663376574</v>
      </c>
      <c r="L290" s="102">
        <v>51.082813254599948</v>
      </c>
      <c r="M290" s="102">
        <v>13.354432623400001</v>
      </c>
      <c r="N290" s="102">
        <v>173.21633660400002</v>
      </c>
      <c r="O290" s="102">
        <v>52.871026284399989</v>
      </c>
      <c r="P290" s="102">
        <v>6.7645247373000004</v>
      </c>
      <c r="Q290" s="102">
        <v>59.917177558799992</v>
      </c>
      <c r="R290" s="102">
        <v>299.42548792199989</v>
      </c>
      <c r="S290" s="102">
        <v>5235.2543326478726</v>
      </c>
      <c r="T290" s="102"/>
    </row>
    <row r="291" spans="1:20" ht="15" x14ac:dyDescent="0.25">
      <c r="A291" s="102" t="s">
        <v>464</v>
      </c>
      <c r="B291" s="102">
        <v>796.47074699999951</v>
      </c>
      <c r="C291" s="102">
        <v>262.56741700000003</v>
      </c>
      <c r="D291" s="102">
        <v>0.704762</v>
      </c>
      <c r="E291" s="102">
        <v>29.020130000000002</v>
      </c>
      <c r="F291" s="102">
        <v>38.397684999999996</v>
      </c>
      <c r="G291" s="102">
        <v>4.2001239999999997</v>
      </c>
      <c r="H291" s="102">
        <v>0</v>
      </c>
      <c r="I291" s="102">
        <v>1</v>
      </c>
      <c r="J291" s="102">
        <v>1.6576060000000001</v>
      </c>
      <c r="K291" s="102">
        <v>17.732321423541929</v>
      </c>
      <c r="L291" s="102">
        <v>0.20480383720000001</v>
      </c>
      <c r="M291" s="102">
        <v>8.4332497780000057</v>
      </c>
      <c r="N291" s="102">
        <v>28.314452919000022</v>
      </c>
      <c r="O291" s="102">
        <v>7.4409396784000004</v>
      </c>
      <c r="P291" s="102">
        <v>0</v>
      </c>
      <c r="Q291" s="102">
        <v>3.2021999999999999</v>
      </c>
      <c r="R291" s="102">
        <v>7.8247291230000009</v>
      </c>
      <c r="S291" s="102">
        <v>869.62344375914142</v>
      </c>
      <c r="T291" s="102"/>
    </row>
    <row r="292" spans="1:20" ht="15" x14ac:dyDescent="0.25">
      <c r="A292" s="102" t="s">
        <v>465</v>
      </c>
      <c r="B292" s="102">
        <v>1036.538714</v>
      </c>
      <c r="C292" s="102">
        <v>225.37555200000006</v>
      </c>
      <c r="D292" s="102">
        <v>0</v>
      </c>
      <c r="E292" s="102">
        <v>18.430768999999998</v>
      </c>
      <c r="F292" s="102">
        <v>59.789714999999994</v>
      </c>
      <c r="G292" s="102">
        <v>3.7554180000000001</v>
      </c>
      <c r="H292" s="102">
        <v>1</v>
      </c>
      <c r="I292" s="102">
        <v>7</v>
      </c>
      <c r="J292" s="102">
        <v>4.5</v>
      </c>
      <c r="K292" s="102">
        <v>10.183777641925683</v>
      </c>
      <c r="L292" s="102">
        <v>0</v>
      </c>
      <c r="M292" s="102">
        <v>5.3559814714000016</v>
      </c>
      <c r="N292" s="102">
        <v>44.088935841000044</v>
      </c>
      <c r="O292" s="102">
        <v>6.6530985288000002</v>
      </c>
      <c r="P292" s="102">
        <v>2.3643000000000001</v>
      </c>
      <c r="Q292" s="102">
        <v>22.415400000000002</v>
      </c>
      <c r="R292" s="102">
        <v>21.242250000000002</v>
      </c>
      <c r="S292" s="102">
        <v>1148.8424574831258</v>
      </c>
      <c r="T292" s="102"/>
    </row>
    <row r="293" spans="1:20" ht="15" x14ac:dyDescent="0.25">
      <c r="A293" s="102" t="s">
        <v>466</v>
      </c>
      <c r="B293" s="102">
        <v>640.73839000000044</v>
      </c>
      <c r="C293" s="102">
        <v>133.11626800000008</v>
      </c>
      <c r="D293" s="102">
        <v>2.87</v>
      </c>
      <c r="E293" s="102">
        <v>7</v>
      </c>
      <c r="F293" s="102">
        <v>29.447993000000004</v>
      </c>
      <c r="G293" s="102">
        <v>8.7889949999999999</v>
      </c>
      <c r="H293" s="102">
        <v>0</v>
      </c>
      <c r="I293" s="102">
        <v>0</v>
      </c>
      <c r="J293" s="102">
        <v>0.88</v>
      </c>
      <c r="K293" s="102">
        <v>5.9062353002563661</v>
      </c>
      <c r="L293" s="102">
        <v>0.83402200000000004</v>
      </c>
      <c r="M293" s="102">
        <v>2.0342000000000002</v>
      </c>
      <c r="N293" s="102">
        <v>21.714950038200012</v>
      </c>
      <c r="O293" s="102">
        <v>15.570583541999998</v>
      </c>
      <c r="P293" s="102">
        <v>0</v>
      </c>
      <c r="Q293" s="102">
        <v>0</v>
      </c>
      <c r="R293" s="102">
        <v>4.1540400000000002</v>
      </c>
      <c r="S293" s="102">
        <v>690.95242088045677</v>
      </c>
      <c r="T293" s="102"/>
    </row>
    <row r="294" spans="1:20" ht="15" x14ac:dyDescent="0.25">
      <c r="A294" s="102" t="s">
        <v>467</v>
      </c>
      <c r="B294" s="102">
        <v>627.7322819999996</v>
      </c>
      <c r="C294" s="102">
        <v>316.74306999999976</v>
      </c>
      <c r="D294" s="102">
        <v>4.5984680000000004</v>
      </c>
      <c r="E294" s="102">
        <v>18.682896999999997</v>
      </c>
      <c r="F294" s="102">
        <v>49.307236999999994</v>
      </c>
      <c r="G294" s="102">
        <v>13.264875999999999</v>
      </c>
      <c r="H294" s="102">
        <v>0.88</v>
      </c>
      <c r="I294" s="102">
        <v>6</v>
      </c>
      <c r="J294" s="102">
        <v>5</v>
      </c>
      <c r="K294" s="102">
        <v>34.320402328454861</v>
      </c>
      <c r="L294" s="102">
        <v>1.3363148008000001</v>
      </c>
      <c r="M294" s="102">
        <v>5.4292498682000021</v>
      </c>
      <c r="N294" s="102">
        <v>36.35915656380002</v>
      </c>
      <c r="O294" s="102">
        <v>23.500054321599997</v>
      </c>
      <c r="P294" s="102">
        <v>2.080584</v>
      </c>
      <c r="Q294" s="102">
        <v>19.213200000000001</v>
      </c>
      <c r="R294" s="102">
        <v>23.602500000000003</v>
      </c>
      <c r="S294" s="102">
        <v>773.5737438828545</v>
      </c>
      <c r="T294" s="102"/>
    </row>
    <row r="295" spans="1:20" ht="15" x14ac:dyDescent="0.25">
      <c r="A295" s="102" t="s">
        <v>468</v>
      </c>
      <c r="B295" s="102">
        <v>734.1030639999999</v>
      </c>
      <c r="C295" s="102">
        <v>313.3602939999999</v>
      </c>
      <c r="D295" s="102">
        <v>0</v>
      </c>
      <c r="E295" s="102">
        <v>12.737403</v>
      </c>
      <c r="F295" s="102">
        <v>43.779626</v>
      </c>
      <c r="G295" s="102">
        <v>0</v>
      </c>
      <c r="H295" s="102">
        <v>1</v>
      </c>
      <c r="I295" s="102">
        <v>3.416674</v>
      </c>
      <c r="J295" s="102">
        <v>4.9311400000000001</v>
      </c>
      <c r="K295" s="102">
        <v>27.545079427278342</v>
      </c>
      <c r="L295" s="102">
        <v>0</v>
      </c>
      <c r="M295" s="102">
        <v>3.7014893118000001</v>
      </c>
      <c r="N295" s="102">
        <v>32.283096212400018</v>
      </c>
      <c r="O295" s="102">
        <v>0</v>
      </c>
      <c r="P295" s="102">
        <v>2.3643000000000001</v>
      </c>
      <c r="Q295" s="102">
        <v>10.940873482800001</v>
      </c>
      <c r="R295" s="102">
        <v>23.27744637</v>
      </c>
      <c r="S295" s="102">
        <v>834.21534880427828</v>
      </c>
      <c r="T295" s="102"/>
    </row>
    <row r="296" spans="1:20" ht="15" x14ac:dyDescent="0.25">
      <c r="A296" s="102" t="s">
        <v>469</v>
      </c>
      <c r="B296" s="102">
        <v>731.12015299999985</v>
      </c>
      <c r="C296" s="102">
        <v>216.82210600000008</v>
      </c>
      <c r="D296" s="102">
        <v>0</v>
      </c>
      <c r="E296" s="102">
        <v>19</v>
      </c>
      <c r="F296" s="102">
        <v>40.253928000000002</v>
      </c>
      <c r="G296" s="102">
        <v>1</v>
      </c>
      <c r="H296" s="102">
        <v>0</v>
      </c>
      <c r="I296" s="102">
        <v>0</v>
      </c>
      <c r="J296" s="102">
        <v>1.848204</v>
      </c>
      <c r="K296" s="102">
        <v>13.127281188802788</v>
      </c>
      <c r="L296" s="102">
        <v>0</v>
      </c>
      <c r="M296" s="102">
        <v>5.5214000000000025</v>
      </c>
      <c r="N296" s="102">
        <v>29.683246507200018</v>
      </c>
      <c r="O296" s="102">
        <v>1.7716000000000001</v>
      </c>
      <c r="P296" s="102">
        <v>0</v>
      </c>
      <c r="Q296" s="102">
        <v>0</v>
      </c>
      <c r="R296" s="102">
        <v>8.7244469819999999</v>
      </c>
      <c r="S296" s="102">
        <v>789.94812767800261</v>
      </c>
      <c r="T296" s="102"/>
    </row>
    <row r="297" spans="1:20" ht="15" x14ac:dyDescent="0.25">
      <c r="A297" s="102" t="s">
        <v>470</v>
      </c>
      <c r="B297" s="102">
        <v>1003.9605800000004</v>
      </c>
      <c r="C297" s="102">
        <v>363.630808</v>
      </c>
      <c r="D297" s="102">
        <v>12.435069</v>
      </c>
      <c r="E297" s="102">
        <v>21.213737999999999</v>
      </c>
      <c r="F297" s="102">
        <v>84.417735999999991</v>
      </c>
      <c r="G297" s="102">
        <v>7.2462369999999998</v>
      </c>
      <c r="H297" s="102">
        <v>1</v>
      </c>
      <c r="I297" s="102">
        <v>5</v>
      </c>
      <c r="J297" s="102">
        <v>10.041319999999999</v>
      </c>
      <c r="K297" s="102">
        <v>27.35973676378682</v>
      </c>
      <c r="L297" s="102">
        <v>3.6136310514000001</v>
      </c>
      <c r="M297" s="102">
        <v>6.1647122628000028</v>
      </c>
      <c r="N297" s="102">
        <v>62.249638526400062</v>
      </c>
      <c r="O297" s="102">
        <v>12.837433469199999</v>
      </c>
      <c r="P297" s="102">
        <v>2.3643000000000001</v>
      </c>
      <c r="Q297" s="102">
        <v>16.010999999999999</v>
      </c>
      <c r="R297" s="102">
        <v>47.400051060000003</v>
      </c>
      <c r="S297" s="102">
        <v>1181.9610831335872</v>
      </c>
      <c r="T297" s="102"/>
    </row>
    <row r="298" spans="1:20" ht="15" x14ac:dyDescent="0.25">
      <c r="A298" s="102" t="s">
        <v>471</v>
      </c>
      <c r="B298" s="102">
        <v>1080.532772</v>
      </c>
      <c r="C298" s="102">
        <v>211.77453499999999</v>
      </c>
      <c r="D298" s="102">
        <v>0</v>
      </c>
      <c r="E298" s="102">
        <v>20.475777999999998</v>
      </c>
      <c r="F298" s="102">
        <v>89.585656999999998</v>
      </c>
      <c r="G298" s="102">
        <v>9.4693059999999996</v>
      </c>
      <c r="H298" s="102">
        <v>0</v>
      </c>
      <c r="I298" s="102">
        <v>0.94492299999999996</v>
      </c>
      <c r="J298" s="102">
        <v>10.889558000000001</v>
      </c>
      <c r="K298" s="102">
        <v>8.6455155634942287</v>
      </c>
      <c r="L298" s="102">
        <v>0</v>
      </c>
      <c r="M298" s="102">
        <v>5.9502610868000021</v>
      </c>
      <c r="N298" s="102">
        <v>66.060463471800048</v>
      </c>
      <c r="O298" s="102">
        <v>16.775822509599998</v>
      </c>
      <c r="P298" s="102">
        <v>0</v>
      </c>
      <c r="Q298" s="102">
        <v>3.0258324306</v>
      </c>
      <c r="R298" s="102">
        <v>51.404158539000008</v>
      </c>
      <c r="S298" s="102">
        <v>1232.3948256012943</v>
      </c>
      <c r="T298" s="102"/>
    </row>
    <row r="299" spans="1:20" ht="15" x14ac:dyDescent="0.25">
      <c r="A299" s="102" t="s">
        <v>472</v>
      </c>
      <c r="B299" s="102">
        <v>3305.3521839999939</v>
      </c>
      <c r="C299" s="102">
        <v>519.63400200000001</v>
      </c>
      <c r="D299" s="102">
        <v>16.588788000000001</v>
      </c>
      <c r="E299" s="102">
        <v>45.152350999999996</v>
      </c>
      <c r="F299" s="102">
        <v>189.35507500000003</v>
      </c>
      <c r="G299" s="102">
        <v>17.453296000000002</v>
      </c>
      <c r="H299" s="102">
        <v>2.3900570000000001</v>
      </c>
      <c r="I299" s="102">
        <v>15.412958</v>
      </c>
      <c r="J299" s="102">
        <v>32.519089999999998</v>
      </c>
      <c r="K299" s="102">
        <v>16.995955676680047</v>
      </c>
      <c r="L299" s="102">
        <v>4.8207017928000004</v>
      </c>
      <c r="M299" s="102">
        <v>13.121273200600001</v>
      </c>
      <c r="N299" s="102">
        <v>139.63043230499966</v>
      </c>
      <c r="O299" s="102">
        <v>30.920259193599996</v>
      </c>
      <c r="P299" s="102">
        <v>5.6508117651000003</v>
      </c>
      <c r="Q299" s="102">
        <v>49.355374107599992</v>
      </c>
      <c r="R299" s="102">
        <v>153.50636434499995</v>
      </c>
      <c r="S299" s="102">
        <v>3719.3533563863734</v>
      </c>
      <c r="T299" s="102"/>
    </row>
    <row r="300" spans="1:20" ht="15" x14ac:dyDescent="0.25">
      <c r="A300" s="102" t="s">
        <v>473</v>
      </c>
      <c r="B300" s="102">
        <v>2148.4838449999988</v>
      </c>
      <c r="C300" s="102">
        <v>443.97256399999981</v>
      </c>
      <c r="D300" s="102">
        <v>14.079242000000001</v>
      </c>
      <c r="E300" s="102">
        <v>39.68809499999999</v>
      </c>
      <c r="F300" s="102">
        <v>144.44104200000001</v>
      </c>
      <c r="G300" s="102">
        <v>4.8796580000000001</v>
      </c>
      <c r="H300" s="102">
        <v>0.72074199999999999</v>
      </c>
      <c r="I300" s="102">
        <v>14.211591999999998</v>
      </c>
      <c r="J300" s="102">
        <v>12.875484999999999</v>
      </c>
      <c r="K300" s="102">
        <v>19.046806037596987</v>
      </c>
      <c r="L300" s="102">
        <v>4.0914277252</v>
      </c>
      <c r="M300" s="102">
        <v>11.533360407000004</v>
      </c>
      <c r="N300" s="102">
        <v>106.5108243707998</v>
      </c>
      <c r="O300" s="102">
        <v>8.6448021128000008</v>
      </c>
      <c r="P300" s="102">
        <v>1.7040503106000002</v>
      </c>
      <c r="Q300" s="102">
        <v>45.508359902399995</v>
      </c>
      <c r="R300" s="102">
        <v>60.778726942500015</v>
      </c>
      <c r="S300" s="102">
        <v>2406.3022028088958</v>
      </c>
      <c r="T300" s="102"/>
    </row>
    <row r="301" spans="1:20" ht="15" x14ac:dyDescent="0.25">
      <c r="A301" s="102" t="s">
        <v>474</v>
      </c>
      <c r="B301" s="102">
        <v>19034.198453999994</v>
      </c>
      <c r="C301" s="102">
        <v>1143.1035489999999</v>
      </c>
      <c r="D301" s="102">
        <v>287.980817</v>
      </c>
      <c r="E301" s="102">
        <v>230.83985399999992</v>
      </c>
      <c r="F301" s="102">
        <v>1382.2743979999998</v>
      </c>
      <c r="G301" s="102">
        <v>68.996138999999999</v>
      </c>
      <c r="H301" s="102">
        <v>9.5585689999999985</v>
      </c>
      <c r="I301" s="102">
        <v>71.484838999999994</v>
      </c>
      <c r="J301" s="102">
        <v>287.56901199999993</v>
      </c>
      <c r="K301" s="102">
        <v>14.401381129057702</v>
      </c>
      <c r="L301" s="102">
        <v>83.687225420199752</v>
      </c>
      <c r="M301" s="102">
        <v>67.082061572399795</v>
      </c>
      <c r="N301" s="102">
        <v>1019.2891410851799</v>
      </c>
      <c r="O301" s="102">
        <v>122.23355985240018</v>
      </c>
      <c r="P301" s="102">
        <v>22.599324686700001</v>
      </c>
      <c r="Q301" s="102">
        <v>228.90875144580022</v>
      </c>
      <c r="R301" s="102">
        <v>1357.4695211459962</v>
      </c>
      <c r="S301" s="102">
        <v>21949.869420337727</v>
      </c>
      <c r="T301" s="102"/>
    </row>
    <row r="302" spans="1:20" ht="15" x14ac:dyDescent="0.25">
      <c r="A302" s="102" t="s">
        <v>475</v>
      </c>
      <c r="B302" s="102">
        <v>1464.3687710000008</v>
      </c>
      <c r="C302" s="102">
        <v>495.99882999999971</v>
      </c>
      <c r="D302" s="102">
        <v>7.0274919999999996</v>
      </c>
      <c r="E302" s="102">
        <v>50.659324999999981</v>
      </c>
      <c r="F302" s="102">
        <v>90.077298000000027</v>
      </c>
      <c r="G302" s="102">
        <v>2.8443459999999998</v>
      </c>
      <c r="H302" s="102">
        <v>2.0057650000000002</v>
      </c>
      <c r="I302" s="102">
        <v>9.1720620000000004</v>
      </c>
      <c r="J302" s="102">
        <v>17.716184999999999</v>
      </c>
      <c r="K302" s="102">
        <v>34.855458847629379</v>
      </c>
      <c r="L302" s="102">
        <v>2.0421891751999999</v>
      </c>
      <c r="M302" s="102">
        <v>14.721599844999998</v>
      </c>
      <c r="N302" s="102">
        <v>66.422999545200057</v>
      </c>
      <c r="O302" s="102">
        <v>5.0390433736000002</v>
      </c>
      <c r="P302" s="102">
        <v>4.7422301895000007</v>
      </c>
      <c r="Q302" s="102">
        <v>29.370776936400002</v>
      </c>
      <c r="R302" s="102">
        <v>83.629251292500015</v>
      </c>
      <c r="S302" s="102">
        <v>1705.1923202050302</v>
      </c>
      <c r="T302" s="102"/>
    </row>
    <row r="303" spans="1:20" ht="15" x14ac:dyDescent="0.25">
      <c r="A303" s="102" t="s">
        <v>476</v>
      </c>
      <c r="B303" s="102">
        <v>1132.6699570000005</v>
      </c>
      <c r="C303" s="102">
        <v>381.01154099999991</v>
      </c>
      <c r="D303" s="102">
        <v>0</v>
      </c>
      <c r="E303" s="102">
        <v>55.88117900000001</v>
      </c>
      <c r="F303" s="102">
        <v>89.35363000000001</v>
      </c>
      <c r="G303" s="102">
        <v>4.9173929999999997</v>
      </c>
      <c r="H303" s="102">
        <v>1</v>
      </c>
      <c r="I303" s="102">
        <v>6.4900960000000003</v>
      </c>
      <c r="J303" s="102">
        <v>9</v>
      </c>
      <c r="K303" s="102">
        <v>26.501495595104021</v>
      </c>
      <c r="L303" s="102">
        <v>0</v>
      </c>
      <c r="M303" s="102">
        <v>16.239070617399999</v>
      </c>
      <c r="N303" s="102">
        <v>65.889366762000051</v>
      </c>
      <c r="O303" s="102">
        <v>8.7116534388000009</v>
      </c>
      <c r="P303" s="102">
        <v>2.3643000000000001</v>
      </c>
      <c r="Q303" s="102">
        <v>20.782585411199999</v>
      </c>
      <c r="R303" s="102">
        <v>42.484500000000004</v>
      </c>
      <c r="S303" s="102">
        <v>1315.6429288245047</v>
      </c>
      <c r="T303"/>
    </row>
    <row r="304" spans="1:20" ht="15" x14ac:dyDescent="0.25">
      <c r="A304" s="102" t="s">
        <v>477</v>
      </c>
      <c r="B304" s="102">
        <v>2167.1223970000001</v>
      </c>
      <c r="C304" s="102">
        <v>678.27467699999988</v>
      </c>
      <c r="D304" s="102">
        <v>13</v>
      </c>
      <c r="E304" s="102">
        <v>22.5</v>
      </c>
      <c r="F304" s="102">
        <v>135.394634</v>
      </c>
      <c r="G304" s="102">
        <v>17.846508999999998</v>
      </c>
      <c r="H304" s="102">
        <v>0</v>
      </c>
      <c r="I304" s="102">
        <v>39.75</v>
      </c>
      <c r="J304" s="102">
        <v>27</v>
      </c>
      <c r="K304" s="102">
        <v>45.000636661816884</v>
      </c>
      <c r="L304" s="102">
        <v>3.7778</v>
      </c>
      <c r="M304" s="102">
        <v>6.5385000000000035</v>
      </c>
      <c r="N304" s="102">
        <v>99.840003111599785</v>
      </c>
      <c r="O304" s="102">
        <v>31.616875344399997</v>
      </c>
      <c r="P304" s="102">
        <v>0</v>
      </c>
      <c r="Q304" s="102">
        <v>127.28745000000008</v>
      </c>
      <c r="R304" s="102">
        <v>127.45350000000002</v>
      </c>
      <c r="S304" s="102">
        <v>2608.6371621178168</v>
      </c>
      <c r="T304" s="102"/>
    </row>
    <row r="305" spans="1:20" ht="15" x14ac:dyDescent="0.25">
      <c r="A305" s="102" t="s">
        <v>478</v>
      </c>
      <c r="B305" s="102">
        <v>1846.0057009999998</v>
      </c>
      <c r="C305" s="102">
        <v>656.23600500000009</v>
      </c>
      <c r="D305" s="102">
        <v>3.9314280000000004</v>
      </c>
      <c r="E305" s="102">
        <v>28.102854999999998</v>
      </c>
      <c r="F305" s="102">
        <v>206.71960199999998</v>
      </c>
      <c r="G305" s="102">
        <v>17.901429</v>
      </c>
      <c r="H305" s="102">
        <v>4</v>
      </c>
      <c r="I305" s="102">
        <v>9.5058819999999997</v>
      </c>
      <c r="J305" s="102">
        <v>27.855713999999999</v>
      </c>
      <c r="K305" s="102">
        <v>49.298444956794249</v>
      </c>
      <c r="L305" s="102">
        <v>1.1424729768000002</v>
      </c>
      <c r="M305" s="102">
        <v>8.1666896630000068</v>
      </c>
      <c r="N305" s="102">
        <v>152.43503451479984</v>
      </c>
      <c r="O305" s="102">
        <v>31.714171616399994</v>
      </c>
      <c r="P305" s="102">
        <v>9.4572000000000003</v>
      </c>
      <c r="Q305" s="102">
        <v>30.439735340400006</v>
      </c>
      <c r="R305" s="102">
        <v>131.49289793700001</v>
      </c>
      <c r="S305" s="102">
        <v>2260.1523480051937</v>
      </c>
      <c r="T305" s="102"/>
    </row>
    <row r="306" spans="1:20" ht="15" x14ac:dyDescent="0.25">
      <c r="A306" s="102" t="s">
        <v>479</v>
      </c>
      <c r="B306" s="102">
        <v>1539.1716980000006</v>
      </c>
      <c r="C306" s="102">
        <v>521.15213600000004</v>
      </c>
      <c r="D306" s="102">
        <v>2.3694380000000002</v>
      </c>
      <c r="E306" s="102">
        <v>17.335229999999999</v>
      </c>
      <c r="F306" s="102">
        <v>116.15461599999999</v>
      </c>
      <c r="G306" s="102">
        <v>24.475505000000002</v>
      </c>
      <c r="H306" s="102">
        <v>0</v>
      </c>
      <c r="I306" s="102">
        <v>19.110959999999999</v>
      </c>
      <c r="J306" s="102">
        <v>14.540761</v>
      </c>
      <c r="K306" s="102">
        <v>37.510489851440099</v>
      </c>
      <c r="L306" s="102">
        <v>0.6885586828000001</v>
      </c>
      <c r="M306" s="102">
        <v>5.0376178380000018</v>
      </c>
      <c r="N306" s="102">
        <v>85.652413838399895</v>
      </c>
      <c r="O306" s="102">
        <v>43.360804657999992</v>
      </c>
      <c r="P306" s="102">
        <v>0</v>
      </c>
      <c r="Q306" s="102">
        <v>61.197116111999989</v>
      </c>
      <c r="R306" s="102">
        <v>68.639662300500007</v>
      </c>
      <c r="S306" s="102">
        <v>1841.2583612811407</v>
      </c>
      <c r="T306" s="102"/>
    </row>
    <row r="307" spans="1:20" ht="15" x14ac:dyDescent="0.25">
      <c r="A307" s="102" t="s">
        <v>480</v>
      </c>
      <c r="B307" s="102">
        <v>867.89947899999993</v>
      </c>
      <c r="C307" s="102">
        <v>412.3856980000001</v>
      </c>
      <c r="D307" s="102">
        <v>0</v>
      </c>
      <c r="E307" s="102">
        <v>42.494633999999998</v>
      </c>
      <c r="F307" s="102">
        <v>82.111311000000015</v>
      </c>
      <c r="G307" s="102">
        <v>9.564706000000001</v>
      </c>
      <c r="H307" s="102">
        <v>0</v>
      </c>
      <c r="I307" s="102">
        <v>3.9606330000000001</v>
      </c>
      <c r="J307" s="102">
        <v>3.4360469999999999</v>
      </c>
      <c r="K307" s="102">
        <v>40.77359977042434</v>
      </c>
      <c r="L307" s="102">
        <v>0</v>
      </c>
      <c r="M307" s="102">
        <v>12.348940640399999</v>
      </c>
      <c r="N307" s="102">
        <v>60.548880731400054</v>
      </c>
      <c r="O307" s="102">
        <v>16.944833149600001</v>
      </c>
      <c r="P307" s="102">
        <v>0</v>
      </c>
      <c r="Q307" s="102">
        <v>12.682738992599999</v>
      </c>
      <c r="R307" s="102">
        <v>16.219859863500002</v>
      </c>
      <c r="S307" s="102">
        <v>1027.4183321479243</v>
      </c>
      <c r="T307" s="102"/>
    </row>
    <row r="308" spans="1:20" ht="15" x14ac:dyDescent="0.25">
      <c r="A308" s="102" t="s">
        <v>481</v>
      </c>
      <c r="B308" s="102">
        <v>1911.6735850000002</v>
      </c>
      <c r="C308" s="102">
        <v>377.02667099999985</v>
      </c>
      <c r="D308" s="102">
        <v>3.4563799999999998</v>
      </c>
      <c r="E308" s="102">
        <v>35.982599</v>
      </c>
      <c r="F308" s="102">
        <v>104.991941</v>
      </c>
      <c r="G308" s="102">
        <v>6.0928240000000002</v>
      </c>
      <c r="H308" s="102">
        <v>4</v>
      </c>
      <c r="I308" s="102">
        <v>9.9457380000000004</v>
      </c>
      <c r="J308" s="102">
        <v>19.589911999999998</v>
      </c>
      <c r="K308" s="102">
        <v>15.354694198801022</v>
      </c>
      <c r="L308" s="102">
        <v>1.0044240280000001</v>
      </c>
      <c r="M308" s="102">
        <v>10.456543269400001</v>
      </c>
      <c r="N308" s="102">
        <v>77.421057293399954</v>
      </c>
      <c r="O308" s="102">
        <v>10.794046998400001</v>
      </c>
      <c r="P308" s="102">
        <v>9.4572000000000003</v>
      </c>
      <c r="Q308" s="102">
        <v>31.848242223600003</v>
      </c>
      <c r="R308" s="102">
        <v>92.474179596000013</v>
      </c>
      <c r="S308" s="102">
        <v>2160.4839726076011</v>
      </c>
      <c r="T308" s="102"/>
    </row>
    <row r="309" spans="1:20" ht="15" x14ac:dyDescent="0.25">
      <c r="A309" s="102" t="s">
        <v>482</v>
      </c>
      <c r="B309" s="102">
        <v>1857.7141079999994</v>
      </c>
      <c r="C309" s="102">
        <v>635.51179600000012</v>
      </c>
      <c r="D309" s="102">
        <v>0</v>
      </c>
      <c r="E309" s="102">
        <v>15.5</v>
      </c>
      <c r="F309" s="102">
        <v>155.48105799999996</v>
      </c>
      <c r="G309" s="102">
        <v>21.373351999999997</v>
      </c>
      <c r="H309" s="102">
        <v>2</v>
      </c>
      <c r="I309" s="102">
        <v>8.346311</v>
      </c>
      <c r="J309" s="102">
        <v>10.6</v>
      </c>
      <c r="K309" s="102">
        <v>44.91158553330056</v>
      </c>
      <c r="L309" s="102">
        <v>0</v>
      </c>
      <c r="M309" s="102">
        <v>4.5043000000000015</v>
      </c>
      <c r="N309" s="102">
        <v>114.65173216919969</v>
      </c>
      <c r="O309" s="102">
        <v>37.865030403199995</v>
      </c>
      <c r="P309" s="102">
        <v>4.7286000000000001</v>
      </c>
      <c r="Q309" s="102">
        <v>26.7265570842</v>
      </c>
      <c r="R309" s="102">
        <v>50.037300000000009</v>
      </c>
      <c r="S309" s="102">
        <v>2141.1392131898997</v>
      </c>
      <c r="T309" s="102"/>
    </row>
    <row r="310" spans="1:20" ht="15" x14ac:dyDescent="0.25">
      <c r="A310" s="102" t="s">
        <v>483</v>
      </c>
      <c r="B310" s="102">
        <v>1317.967322</v>
      </c>
      <c r="C310" s="102">
        <v>431.32547999999997</v>
      </c>
      <c r="D310" s="102">
        <v>0</v>
      </c>
      <c r="E310" s="102">
        <v>21.599952999999999</v>
      </c>
      <c r="F310" s="102">
        <v>130.58121700000001</v>
      </c>
      <c r="G310" s="102">
        <v>8.0439120000000006</v>
      </c>
      <c r="H310" s="102">
        <v>3</v>
      </c>
      <c r="I310" s="102">
        <v>10.945452</v>
      </c>
      <c r="J310" s="102">
        <v>9.7150400000000001</v>
      </c>
      <c r="K310" s="102">
        <v>29.467162852772855</v>
      </c>
      <c r="L310" s="102">
        <v>0</v>
      </c>
      <c r="M310" s="102">
        <v>6.2769463418000031</v>
      </c>
      <c r="N310" s="102">
        <v>96.290589415799829</v>
      </c>
      <c r="O310" s="102">
        <v>14.2505944992</v>
      </c>
      <c r="P310" s="102">
        <v>7.0929000000000002</v>
      </c>
      <c r="Q310" s="102">
        <v>35.049526394399997</v>
      </c>
      <c r="R310" s="102">
        <v>45.85984632000001</v>
      </c>
      <c r="S310" s="102">
        <v>1552.2548878239727</v>
      </c>
      <c r="T310" s="102"/>
    </row>
    <row r="311" spans="1:20" ht="15" x14ac:dyDescent="0.25">
      <c r="A311" s="102" t="s">
        <v>484</v>
      </c>
      <c r="B311" s="102">
        <v>9894.2480279999982</v>
      </c>
      <c r="C311" s="102">
        <v>2529.9852519999968</v>
      </c>
      <c r="D311" s="102">
        <v>366.75343099999986</v>
      </c>
      <c r="E311" s="102">
        <v>180.22329999999994</v>
      </c>
      <c r="F311" s="102">
        <v>966.4646640000002</v>
      </c>
      <c r="G311" s="102">
        <v>75.042214000000016</v>
      </c>
      <c r="H311" s="102">
        <v>5</v>
      </c>
      <c r="I311" s="102">
        <v>44.102269000000007</v>
      </c>
      <c r="J311" s="102">
        <v>169.09984299999996</v>
      </c>
      <c r="K311" s="102">
        <v>135.50116800536554</v>
      </c>
      <c r="L311" s="102">
        <v>106.57854704859975</v>
      </c>
      <c r="M311" s="102">
        <v>52.372890979999873</v>
      </c>
      <c r="N311" s="102">
        <v>712.67104323358922</v>
      </c>
      <c r="O311" s="102">
        <v>132.94478632240018</v>
      </c>
      <c r="P311" s="102">
        <v>11.8215</v>
      </c>
      <c r="Q311" s="102">
        <v>141.2242857918001</v>
      </c>
      <c r="R311" s="102">
        <v>798.23580888150082</v>
      </c>
      <c r="S311" s="102">
        <v>11985.598058263253</v>
      </c>
      <c r="T311" s="102"/>
    </row>
    <row r="312" spans="1:20" ht="15" x14ac:dyDescent="0.25">
      <c r="A312" s="102" t="s">
        <v>485</v>
      </c>
      <c r="B312" s="102">
        <v>526.88194399999986</v>
      </c>
      <c r="C312" s="102">
        <v>268.74473900000004</v>
      </c>
      <c r="D312" s="102">
        <v>0</v>
      </c>
      <c r="E312" s="102">
        <v>7</v>
      </c>
      <c r="F312" s="102">
        <v>45.365065999999992</v>
      </c>
      <c r="G312" s="102">
        <v>7.9483129999999997</v>
      </c>
      <c r="H312" s="102">
        <v>1</v>
      </c>
      <c r="I312" s="102">
        <v>7.4353590000000001</v>
      </c>
      <c r="J312" s="102">
        <v>6.3733769999999996</v>
      </c>
      <c r="K312" s="102">
        <v>28.923708593477205</v>
      </c>
      <c r="L312" s="102">
        <v>0</v>
      </c>
      <c r="M312" s="102">
        <v>2.0342000000000002</v>
      </c>
      <c r="N312" s="102">
        <v>33.45219966840002</v>
      </c>
      <c r="O312" s="102">
        <v>14.0812313108</v>
      </c>
      <c r="P312" s="102">
        <v>2.3643000000000001</v>
      </c>
      <c r="Q312" s="102">
        <v>23.809506589800002</v>
      </c>
      <c r="R312" s="102">
        <v>30.085526128500007</v>
      </c>
      <c r="S312" s="102">
        <v>661.63261629097713</v>
      </c>
      <c r="T312" s="102"/>
    </row>
    <row r="313" spans="1:20" ht="15" x14ac:dyDescent="0.25">
      <c r="A313" s="102" t="s">
        <v>486</v>
      </c>
      <c r="B313" s="102">
        <v>2455.3055320000003</v>
      </c>
      <c r="C313" s="102">
        <v>1139.9069970000019</v>
      </c>
      <c r="D313" s="102">
        <v>17.174269000000002</v>
      </c>
      <c r="E313" s="102">
        <v>37.146734000000002</v>
      </c>
      <c r="F313" s="102">
        <v>230.51046300000007</v>
      </c>
      <c r="G313" s="102">
        <v>22.780916999999999</v>
      </c>
      <c r="H313" s="102">
        <v>2</v>
      </c>
      <c r="I313" s="102">
        <v>17.466858000000002</v>
      </c>
      <c r="J313" s="102">
        <v>22.563430999999998</v>
      </c>
      <c r="K313" s="102">
        <v>111.34039155197543</v>
      </c>
      <c r="L313" s="102">
        <v>4.9908425714000018</v>
      </c>
      <c r="M313" s="102">
        <v>10.794840900400001</v>
      </c>
      <c r="N313" s="102">
        <v>169.97841541620005</v>
      </c>
      <c r="O313" s="102">
        <v>40.358672557200002</v>
      </c>
      <c r="P313" s="102">
        <v>4.7286000000000001</v>
      </c>
      <c r="Q313" s="102">
        <v>55.932372687599987</v>
      </c>
      <c r="R313" s="102">
        <v>106.51067603550003</v>
      </c>
      <c r="S313" s="102">
        <v>2959.9403437202759</v>
      </c>
      <c r="T313" s="102"/>
    </row>
    <row r="314" spans="1:20" ht="15" x14ac:dyDescent="0.25">
      <c r="A314" s="102" t="s">
        <v>487</v>
      </c>
      <c r="B314" s="102">
        <v>3611.4067410000025</v>
      </c>
      <c r="C314" s="102">
        <v>1105.5412570000005</v>
      </c>
      <c r="D314" s="102">
        <v>66.971492999999981</v>
      </c>
      <c r="E314" s="102">
        <v>59.151941999999984</v>
      </c>
      <c r="F314" s="102">
        <v>230.22318500000003</v>
      </c>
      <c r="G314" s="102">
        <v>36.091954000000008</v>
      </c>
      <c r="H314" s="102">
        <v>3.9836149999999999</v>
      </c>
      <c r="I314" s="102">
        <v>28.534126000000001</v>
      </c>
      <c r="J314" s="102">
        <v>41.297410999999997</v>
      </c>
      <c r="K314" s="102">
        <v>71.592569533765882</v>
      </c>
      <c r="L314" s="102">
        <v>19.461915865800009</v>
      </c>
      <c r="M314" s="102">
        <v>17.189554345200005</v>
      </c>
      <c r="N314" s="102">
        <v>169.76657661899995</v>
      </c>
      <c r="O314" s="102">
        <v>63.940505706400003</v>
      </c>
      <c r="P314" s="102">
        <v>9.4184609445000014</v>
      </c>
      <c r="Q314" s="102">
        <v>91.371978277200029</v>
      </c>
      <c r="R314" s="102">
        <v>194.94442862549988</v>
      </c>
      <c r="S314" s="102">
        <v>4249.0927309173685</v>
      </c>
      <c r="T314" s="102"/>
    </row>
    <row r="315" spans="1:20" ht="15" x14ac:dyDescent="0.25">
      <c r="A315" s="102" t="s">
        <v>488</v>
      </c>
      <c r="B315" s="102">
        <v>3125.7862259999984</v>
      </c>
      <c r="C315" s="102">
        <v>2113.3724579999966</v>
      </c>
      <c r="D315" s="102">
        <v>23.402103</v>
      </c>
      <c r="E315" s="102">
        <v>46.374452000000012</v>
      </c>
      <c r="F315" s="102">
        <v>215.93949300000006</v>
      </c>
      <c r="G315" s="102">
        <v>10.096279000000001</v>
      </c>
      <c r="H315" s="102">
        <v>3</v>
      </c>
      <c r="I315" s="102">
        <v>9.0278279999999995</v>
      </c>
      <c r="J315" s="102">
        <v>28.409885999999997</v>
      </c>
      <c r="K315" s="102">
        <v>293.38409358016639</v>
      </c>
      <c r="L315" s="102">
        <v>6.800651131800004</v>
      </c>
      <c r="M315" s="102">
        <v>13.476415751199996</v>
      </c>
      <c r="N315" s="102">
        <v>159.23378213819984</v>
      </c>
      <c r="O315" s="102">
        <v>17.886567876400001</v>
      </c>
      <c r="P315" s="102">
        <v>7.0929000000000002</v>
      </c>
      <c r="Q315" s="102">
        <v>28.908910821600003</v>
      </c>
      <c r="R315" s="102">
        <v>134.108866863</v>
      </c>
      <c r="S315" s="102">
        <v>3786.6784141623648</v>
      </c>
      <c r="T315" s="102"/>
    </row>
    <row r="316" spans="1:20" ht="15" x14ac:dyDescent="0.25">
      <c r="A316" s="102" t="s">
        <v>489</v>
      </c>
      <c r="B316" s="102">
        <v>7357.4303629999904</v>
      </c>
      <c r="C316" s="102">
        <v>1850.6021869999975</v>
      </c>
      <c r="D316" s="102">
        <v>278.114058</v>
      </c>
      <c r="E316" s="102">
        <v>92.565369999999987</v>
      </c>
      <c r="F316" s="102">
        <v>752.97420499999987</v>
      </c>
      <c r="G316" s="102">
        <v>59.395619999999994</v>
      </c>
      <c r="H316" s="102">
        <v>4</v>
      </c>
      <c r="I316" s="102">
        <v>59.060607000000005</v>
      </c>
      <c r="J316" s="102">
        <v>108.34553699999999</v>
      </c>
      <c r="K316" s="102">
        <v>98.099365361527859</v>
      </c>
      <c r="L316" s="102">
        <v>80.819945254799762</v>
      </c>
      <c r="M316" s="102">
        <v>26.899496522000035</v>
      </c>
      <c r="N316" s="102">
        <v>555.24317876699365</v>
      </c>
      <c r="O316" s="102">
        <v>105.22528039200009</v>
      </c>
      <c r="P316" s="102">
        <v>9.4572000000000003</v>
      </c>
      <c r="Q316" s="102">
        <v>189.12387573540016</v>
      </c>
      <c r="R316" s="102">
        <v>511.44510740850041</v>
      </c>
      <c r="S316" s="102">
        <v>8933.7438124412129</v>
      </c>
      <c r="T316" s="102"/>
    </row>
    <row r="317" spans="1:20" ht="15" x14ac:dyDescent="0.25">
      <c r="A317" s="102" t="s">
        <v>490</v>
      </c>
      <c r="B317" s="102">
        <v>5559.8257760000024</v>
      </c>
      <c r="C317" s="102">
        <v>3635.2989190000039</v>
      </c>
      <c r="D317" s="102">
        <v>176.65761500000002</v>
      </c>
      <c r="E317" s="102">
        <v>137.57827599999999</v>
      </c>
      <c r="F317" s="102">
        <v>517.09227299999998</v>
      </c>
      <c r="G317" s="102">
        <v>77.265939000000003</v>
      </c>
      <c r="H317" s="102">
        <v>3</v>
      </c>
      <c r="I317" s="102">
        <v>58.736050999999982</v>
      </c>
      <c r="J317" s="102">
        <v>80.052947000000003</v>
      </c>
      <c r="K317" s="102">
        <v>500.62363679858589</v>
      </c>
      <c r="L317" s="102">
        <v>51.336702918999947</v>
      </c>
      <c r="M317" s="102">
        <v>39.980247005599992</v>
      </c>
      <c r="N317" s="102">
        <v>381.30384211019816</v>
      </c>
      <c r="O317" s="102">
        <v>136.88433753240017</v>
      </c>
      <c r="P317" s="102">
        <v>7.0929000000000002</v>
      </c>
      <c r="Q317" s="102">
        <v>188.08458251220011</v>
      </c>
      <c r="R317" s="102">
        <v>377.88993631350013</v>
      </c>
      <c r="S317" s="102">
        <v>7243.0219611914872</v>
      </c>
      <c r="T317" s="102"/>
    </row>
    <row r="318" spans="1:20" ht="15" x14ac:dyDescent="0.25">
      <c r="A318" s="102" t="s">
        <v>491</v>
      </c>
      <c r="B318" s="102">
        <v>4667.8301279999987</v>
      </c>
      <c r="C318" s="102">
        <v>361.14187599999991</v>
      </c>
      <c r="D318" s="102">
        <v>140.17637099999999</v>
      </c>
      <c r="E318" s="102">
        <v>71.386607999999995</v>
      </c>
      <c r="F318" s="102">
        <v>316.07782400000002</v>
      </c>
      <c r="G318" s="102">
        <v>30.091049999999999</v>
      </c>
      <c r="H318" s="102">
        <v>2</v>
      </c>
      <c r="I318" s="102">
        <v>29.081191</v>
      </c>
      <c r="J318" s="102">
        <v>56.872041999999993</v>
      </c>
      <c r="K318" s="102">
        <v>5.9270567055324257</v>
      </c>
      <c r="L318" s="102">
        <v>40.735253412599988</v>
      </c>
      <c r="M318" s="102">
        <v>20.744948284800017</v>
      </c>
      <c r="N318" s="102">
        <v>233.07578741760059</v>
      </c>
      <c r="O318" s="102">
        <v>53.309304179999991</v>
      </c>
      <c r="P318" s="102">
        <v>4.7286000000000001</v>
      </c>
      <c r="Q318" s="102">
        <v>93.123789820200017</v>
      </c>
      <c r="R318" s="102">
        <v>268.46447426099968</v>
      </c>
      <c r="S318" s="102">
        <v>5387.9393420817314</v>
      </c>
      <c r="T318" s="102"/>
    </row>
    <row r="319" spans="1:20" ht="15" x14ac:dyDescent="0.25">
      <c r="A319" s="102" t="s">
        <v>492</v>
      </c>
      <c r="B319" s="102">
        <v>6594.5826350000007</v>
      </c>
      <c r="C319" s="102">
        <v>3442.9982580000024</v>
      </c>
      <c r="D319" s="102">
        <v>460.85258100000004</v>
      </c>
      <c r="E319" s="102">
        <v>132.69428299999996</v>
      </c>
      <c r="F319" s="102">
        <v>379.20928900000007</v>
      </c>
      <c r="G319" s="102">
        <v>44.643147999999997</v>
      </c>
      <c r="H319" s="102">
        <v>1.1363639999999999</v>
      </c>
      <c r="I319" s="102">
        <v>18.32</v>
      </c>
      <c r="J319" s="102">
        <v>86.805712999999997</v>
      </c>
      <c r="K319" s="102">
        <v>373.17474085071086</v>
      </c>
      <c r="L319" s="102">
        <v>133.9237600385998</v>
      </c>
      <c r="M319" s="102">
        <v>38.560958639799999</v>
      </c>
      <c r="N319" s="102">
        <v>279.6289297086002</v>
      </c>
      <c r="O319" s="102">
        <v>79.089800996800037</v>
      </c>
      <c r="P319" s="102">
        <v>2.6867054052000001</v>
      </c>
      <c r="Q319" s="102">
        <v>58.664304000000001</v>
      </c>
      <c r="R319" s="102">
        <v>409.76636821650015</v>
      </c>
      <c r="S319" s="102">
        <v>7970.0782028562116</v>
      </c>
      <c r="T319" s="102"/>
    </row>
    <row r="320" spans="1:20" ht="15" x14ac:dyDescent="0.25">
      <c r="A320" s="102" t="s">
        <v>493</v>
      </c>
      <c r="B320" s="102">
        <v>15399.385570000015</v>
      </c>
      <c r="C320" s="102">
        <v>3724.6144619999995</v>
      </c>
      <c r="D320" s="102">
        <v>994.82863500000042</v>
      </c>
      <c r="E320" s="102">
        <v>369.34730699999983</v>
      </c>
      <c r="F320" s="102">
        <v>1072.5065959999999</v>
      </c>
      <c r="G320" s="102">
        <v>65.085031000000001</v>
      </c>
      <c r="H320" s="102">
        <v>10.202857000000002</v>
      </c>
      <c r="I320" s="102">
        <v>73.552730999999994</v>
      </c>
      <c r="J320" s="102">
        <v>166.47505700000002</v>
      </c>
      <c r="K320" s="102">
        <v>186.23213879446257</v>
      </c>
      <c r="L320" s="102">
        <v>289.09720133100205</v>
      </c>
      <c r="M320" s="102">
        <v>107.33232741419971</v>
      </c>
      <c r="N320" s="102">
        <v>790.86636389038722</v>
      </c>
      <c r="O320" s="102">
        <v>115.30464091960017</v>
      </c>
      <c r="P320" s="102">
        <v>24.1226148051</v>
      </c>
      <c r="Q320" s="102">
        <v>235.53055520820024</v>
      </c>
      <c r="R320" s="102">
        <v>785.8455065685007</v>
      </c>
      <c r="S320" s="102">
        <v>17933.716918931466</v>
      </c>
      <c r="T320" s="102"/>
    </row>
    <row r="321" spans="1:20" ht="15" x14ac:dyDescent="0.25">
      <c r="A321" s="102" t="s">
        <v>494</v>
      </c>
      <c r="B321" s="102">
        <v>14831.019585000011</v>
      </c>
      <c r="C321" s="102">
        <v>2182.5594329999994</v>
      </c>
      <c r="D321" s="102">
        <v>1258.5734379999994</v>
      </c>
      <c r="E321" s="102">
        <v>99.442943999999997</v>
      </c>
      <c r="F321" s="102">
        <v>884.38791599999968</v>
      </c>
      <c r="G321" s="102">
        <v>85.834220000000002</v>
      </c>
      <c r="H321" s="102">
        <v>7</v>
      </c>
      <c r="I321" s="102">
        <v>92.269040999999987</v>
      </c>
      <c r="J321" s="102">
        <v>281.98620300000005</v>
      </c>
      <c r="K321" s="102">
        <v>67.83376281416065</v>
      </c>
      <c r="L321" s="102">
        <v>365.74144108280092</v>
      </c>
      <c r="M321" s="102">
        <v>28.898119526400031</v>
      </c>
      <c r="N321" s="102">
        <v>652.14764925839074</v>
      </c>
      <c r="O321" s="102">
        <v>152.06390415200028</v>
      </c>
      <c r="P321" s="102">
        <v>16.5501</v>
      </c>
      <c r="Q321" s="102">
        <v>295.46392309020024</v>
      </c>
      <c r="R321" s="102">
        <v>1331.1158712614961</v>
      </c>
      <c r="S321" s="102">
        <v>17740.83435618546</v>
      </c>
      <c r="T321" s="102"/>
    </row>
    <row r="322" spans="1:20" ht="15" x14ac:dyDescent="0.25">
      <c r="A322" s="102" t="s">
        <v>495</v>
      </c>
      <c r="B322" s="102">
        <v>1206.8846479999997</v>
      </c>
      <c r="C322" s="102">
        <v>289.09831400000002</v>
      </c>
      <c r="D322" s="102">
        <v>16.733231000000004</v>
      </c>
      <c r="E322" s="102">
        <v>15.625</v>
      </c>
      <c r="F322" s="102">
        <v>60.960857999999995</v>
      </c>
      <c r="G322" s="102">
        <v>5.0513479999999999</v>
      </c>
      <c r="H322" s="102">
        <v>0</v>
      </c>
      <c r="I322" s="102">
        <v>8</v>
      </c>
      <c r="J322" s="102">
        <v>6</v>
      </c>
      <c r="K322" s="102">
        <v>14.293283373183115</v>
      </c>
      <c r="L322" s="102">
        <v>4.8626769286000009</v>
      </c>
      <c r="M322" s="102">
        <v>4.5406250000000012</v>
      </c>
      <c r="N322" s="102">
        <v>44.952536689200045</v>
      </c>
      <c r="O322" s="102">
        <v>8.9489681167999997</v>
      </c>
      <c r="P322" s="102">
        <v>0</v>
      </c>
      <c r="Q322" s="102">
        <v>25.617600000000003</v>
      </c>
      <c r="R322" s="102">
        <v>28.323000000000004</v>
      </c>
      <c r="S322" s="102">
        <v>1338.4233381077829</v>
      </c>
      <c r="T322" s="102"/>
    </row>
    <row r="323" spans="1:20" ht="15" x14ac:dyDescent="0.25">
      <c r="A323" s="102" t="s">
        <v>496</v>
      </c>
      <c r="B323" s="102">
        <v>1171.1049039999996</v>
      </c>
      <c r="C323" s="102">
        <v>334.26730200000003</v>
      </c>
      <c r="D323" s="102">
        <v>4.9941379999999995</v>
      </c>
      <c r="E323" s="102">
        <v>23.863862000000001</v>
      </c>
      <c r="F323" s="102">
        <v>128.059256</v>
      </c>
      <c r="G323" s="102">
        <v>10.350058999999998</v>
      </c>
      <c r="H323" s="102">
        <v>1</v>
      </c>
      <c r="I323" s="102">
        <v>7.832122</v>
      </c>
      <c r="J323" s="102">
        <v>11.044461</v>
      </c>
      <c r="K323" s="102">
        <v>19.980602223652333</v>
      </c>
      <c r="L323" s="102">
        <v>1.4512965028</v>
      </c>
      <c r="M323" s="102">
        <v>6.9348382972000042</v>
      </c>
      <c r="N323" s="102">
        <v>94.430895374399839</v>
      </c>
      <c r="O323" s="102">
        <v>18.336164524399997</v>
      </c>
      <c r="P323" s="102">
        <v>2.3643000000000001</v>
      </c>
      <c r="Q323" s="102">
        <v>25.080021068400001</v>
      </c>
      <c r="R323" s="102">
        <v>52.13537815050001</v>
      </c>
      <c r="S323" s="102">
        <v>1391.8184001413517</v>
      </c>
      <c r="T323" s="102"/>
    </row>
    <row r="324" spans="1:20" ht="15" x14ac:dyDescent="0.25">
      <c r="A324" s="102" t="s">
        <v>497</v>
      </c>
      <c r="B324" s="102">
        <v>409.38937599999997</v>
      </c>
      <c r="C324" s="102">
        <v>151.89680299999998</v>
      </c>
      <c r="D324" s="102">
        <v>8.5223849999999999</v>
      </c>
      <c r="E324" s="102">
        <v>16</v>
      </c>
      <c r="F324" s="102">
        <v>32.742348000000007</v>
      </c>
      <c r="G324" s="102">
        <v>5.5012309999999998</v>
      </c>
      <c r="H324" s="102">
        <v>0.123187</v>
      </c>
      <c r="I324" s="102">
        <v>1</v>
      </c>
      <c r="J324" s="102">
        <v>1</v>
      </c>
      <c r="K324" s="102">
        <v>11.64313502050863</v>
      </c>
      <c r="L324" s="102">
        <v>2.4766050810000002</v>
      </c>
      <c r="M324" s="102">
        <v>4.6496000000000013</v>
      </c>
      <c r="N324" s="102">
        <v>24.144207415200022</v>
      </c>
      <c r="O324" s="102">
        <v>9.7459808395999996</v>
      </c>
      <c r="P324" s="102">
        <v>0.29125102410000003</v>
      </c>
      <c r="Q324" s="102">
        <v>3.2021999999999999</v>
      </c>
      <c r="R324" s="102">
        <v>4.7205000000000004</v>
      </c>
      <c r="S324" s="102">
        <v>470.26285538040861</v>
      </c>
      <c r="T324" s="102"/>
    </row>
    <row r="325" spans="1:20" ht="15" x14ac:dyDescent="0.25">
      <c r="A325" s="102" t="s">
        <v>498</v>
      </c>
      <c r="B325" s="102">
        <v>485.79971899999993</v>
      </c>
      <c r="C325" s="102">
        <v>73.433271000000019</v>
      </c>
      <c r="D325" s="102">
        <v>0</v>
      </c>
      <c r="E325" s="102">
        <v>14.956602</v>
      </c>
      <c r="F325" s="102">
        <v>28.904572999999999</v>
      </c>
      <c r="G325" s="102">
        <v>1</v>
      </c>
      <c r="H325" s="102">
        <v>0</v>
      </c>
      <c r="I325" s="102">
        <v>2</v>
      </c>
      <c r="J325" s="102">
        <v>4.8112460000000006</v>
      </c>
      <c r="K325" s="102">
        <v>2.3635970573523868</v>
      </c>
      <c r="L325" s="102">
        <v>0</v>
      </c>
      <c r="M325" s="102">
        <v>4.3463885412000005</v>
      </c>
      <c r="N325" s="102">
        <v>21.314232130200015</v>
      </c>
      <c r="O325" s="102">
        <v>1.7716000000000001</v>
      </c>
      <c r="P325" s="102">
        <v>0</v>
      </c>
      <c r="Q325" s="102">
        <v>6.4043999999999999</v>
      </c>
      <c r="R325" s="102">
        <v>22.711486743000002</v>
      </c>
      <c r="S325" s="102">
        <v>544.71142347175237</v>
      </c>
      <c r="T325" s="102"/>
    </row>
    <row r="326" spans="1:20" ht="15" x14ac:dyDescent="0.25">
      <c r="A326" s="102" t="s">
        <v>499</v>
      </c>
      <c r="B326" s="102">
        <v>1266.3319300000016</v>
      </c>
      <c r="C326" s="102">
        <v>453.96906899999965</v>
      </c>
      <c r="D326" s="102">
        <v>18.102086</v>
      </c>
      <c r="E326" s="102">
        <v>22</v>
      </c>
      <c r="F326" s="102">
        <v>146.616197</v>
      </c>
      <c r="G326" s="102">
        <v>18.519252000000002</v>
      </c>
      <c r="H326" s="102">
        <v>1</v>
      </c>
      <c r="I326" s="102">
        <v>7.9902730000000002</v>
      </c>
      <c r="J326" s="102">
        <v>15.7309</v>
      </c>
      <c r="K326" s="102">
        <v>34.682246186167468</v>
      </c>
      <c r="L326" s="102">
        <v>5.2604661916000017</v>
      </c>
      <c r="M326" s="102">
        <v>6.3932000000000038</v>
      </c>
      <c r="N326" s="102">
        <v>108.11478366779974</v>
      </c>
      <c r="O326" s="102">
        <v>32.808706843199992</v>
      </c>
      <c r="P326" s="102">
        <v>2.3643000000000001</v>
      </c>
      <c r="Q326" s="102">
        <v>25.586452200600004</v>
      </c>
      <c r="R326" s="102">
        <v>74.257713450000011</v>
      </c>
      <c r="S326" s="102">
        <v>1555.7997985393688</v>
      </c>
      <c r="T326" s="102"/>
    </row>
    <row r="327" spans="1:20" ht="15" x14ac:dyDescent="0.25">
      <c r="A327" s="102" t="s">
        <v>500</v>
      </c>
      <c r="B327" s="102">
        <v>1236.122844999999</v>
      </c>
      <c r="C327" s="102">
        <v>520.91099200000042</v>
      </c>
      <c r="D327" s="102">
        <v>4.4955099999999995</v>
      </c>
      <c r="E327" s="102">
        <v>40.126011000000005</v>
      </c>
      <c r="F327" s="102">
        <v>117.88208800000005</v>
      </c>
      <c r="G327" s="102">
        <v>17.143027</v>
      </c>
      <c r="H327" s="102">
        <v>0</v>
      </c>
      <c r="I327" s="102">
        <v>10.978149</v>
      </c>
      <c r="J327" s="102">
        <v>13.124925000000001</v>
      </c>
      <c r="K327" s="102">
        <v>46.079543448291396</v>
      </c>
      <c r="L327" s="102">
        <v>1.3063952060000001</v>
      </c>
      <c r="M327" s="102">
        <v>11.6606187966</v>
      </c>
      <c r="N327" s="102">
        <v>86.926251691199951</v>
      </c>
      <c r="O327" s="102">
        <v>30.370586633199995</v>
      </c>
      <c r="P327" s="102">
        <v>0</v>
      </c>
      <c r="Q327" s="102">
        <v>35.154228727800003</v>
      </c>
      <c r="R327" s="102">
        <v>61.956208462500008</v>
      </c>
      <c r="S327" s="102">
        <v>1509.5766779655903</v>
      </c>
      <c r="T327" s="102"/>
    </row>
    <row r="328" spans="1:20" ht="15" x14ac:dyDescent="0.25">
      <c r="A328" s="102" t="s">
        <v>501</v>
      </c>
      <c r="B328" s="102">
        <v>1186.7065560000001</v>
      </c>
      <c r="C328" s="102">
        <v>315.82843199999996</v>
      </c>
      <c r="D328" s="102">
        <v>0</v>
      </c>
      <c r="E328" s="102">
        <v>28.950866999999999</v>
      </c>
      <c r="F328" s="102">
        <v>106.61033499999999</v>
      </c>
      <c r="G328" s="102">
        <v>13.114035000000001</v>
      </c>
      <c r="H328" s="102">
        <v>0</v>
      </c>
      <c r="I328" s="102">
        <v>1.9942199999999999</v>
      </c>
      <c r="J328" s="102">
        <v>4.797688</v>
      </c>
      <c r="K328" s="102">
        <v>17.656313938299103</v>
      </c>
      <c r="L328" s="102">
        <v>0</v>
      </c>
      <c r="M328" s="102">
        <v>8.4131219502000043</v>
      </c>
      <c r="N328" s="102">
        <v>78.614461028999926</v>
      </c>
      <c r="O328" s="102">
        <v>23.232824405999999</v>
      </c>
      <c r="P328" s="102">
        <v>0</v>
      </c>
      <c r="Q328" s="102">
        <v>6.3858912839999995</v>
      </c>
      <c r="R328" s="102">
        <v>22.647486204000003</v>
      </c>
      <c r="S328" s="102">
        <v>1343.656654811499</v>
      </c>
      <c r="T328" s="102"/>
    </row>
    <row r="329" spans="1:20" ht="15" x14ac:dyDescent="0.25">
      <c r="A329" s="102" t="s">
        <v>503</v>
      </c>
      <c r="B329" s="102">
        <v>1069.7475529999999</v>
      </c>
      <c r="C329" s="102">
        <v>434.8792259999999</v>
      </c>
      <c r="D329" s="102">
        <v>47.948276</v>
      </c>
      <c r="E329" s="102">
        <v>25.517242</v>
      </c>
      <c r="F329" s="102">
        <v>95.709721000000002</v>
      </c>
      <c r="G329" s="102">
        <v>9.1034480000000002</v>
      </c>
      <c r="H329" s="102">
        <v>1.5</v>
      </c>
      <c r="I329" s="102">
        <v>2.5</v>
      </c>
      <c r="J329" s="102">
        <v>1.6091949999999999</v>
      </c>
      <c r="K329" s="102">
        <v>36.275623089408448</v>
      </c>
      <c r="L329" s="102">
        <v>13.933769005599995</v>
      </c>
      <c r="M329" s="102">
        <v>7.4153105252000042</v>
      </c>
      <c r="N329" s="102">
        <v>70.576348265400028</v>
      </c>
      <c r="O329" s="102">
        <v>16.1276684768</v>
      </c>
      <c r="P329" s="102">
        <v>3.5464500000000001</v>
      </c>
      <c r="Q329" s="102">
        <v>8.0054999999999996</v>
      </c>
      <c r="R329" s="102">
        <v>7.5962049975000001</v>
      </c>
      <c r="S329" s="102">
        <v>1233.2244273599083</v>
      </c>
      <c r="T329" s="102"/>
    </row>
    <row r="330" spans="1:20" ht="15" x14ac:dyDescent="0.25">
      <c r="A330" s="102" t="s">
        <v>504</v>
      </c>
      <c r="B330" s="102">
        <v>2755.7901649999999</v>
      </c>
      <c r="C330" s="102">
        <v>445.37972699999989</v>
      </c>
      <c r="D330" s="102">
        <v>34.241178000000005</v>
      </c>
      <c r="E330" s="102">
        <v>22.066092000000001</v>
      </c>
      <c r="F330" s="102">
        <v>214.87735899999996</v>
      </c>
      <c r="G330" s="102">
        <v>13.936781</v>
      </c>
      <c r="H330" s="102">
        <v>4.5</v>
      </c>
      <c r="I330" s="102">
        <v>10.402298</v>
      </c>
      <c r="J330" s="102">
        <v>22</v>
      </c>
      <c r="K330" s="102">
        <v>14.867735007730161</v>
      </c>
      <c r="L330" s="102">
        <v>9.9504863268000037</v>
      </c>
      <c r="M330" s="102">
        <v>6.4124063352000009</v>
      </c>
      <c r="N330" s="102">
        <v>158.45056452659992</v>
      </c>
      <c r="O330" s="102">
        <v>24.690401219599998</v>
      </c>
      <c r="P330" s="102">
        <v>10.63935</v>
      </c>
      <c r="Q330" s="102">
        <v>33.310238655600003</v>
      </c>
      <c r="R330" s="102">
        <v>103.85100000000001</v>
      </c>
      <c r="S330" s="102">
        <v>3117.9623470715301</v>
      </c>
      <c r="T330" s="102"/>
    </row>
    <row r="331" spans="1:20" ht="15" x14ac:dyDescent="0.25">
      <c r="A331" s="102" t="s">
        <v>505</v>
      </c>
      <c r="B331" s="102">
        <v>2740.8065389999992</v>
      </c>
      <c r="C331" s="102">
        <v>283.388125</v>
      </c>
      <c r="D331" s="102">
        <v>6</v>
      </c>
      <c r="E331" s="102">
        <v>15.454022999999999</v>
      </c>
      <c r="F331" s="102">
        <v>153.11168700000002</v>
      </c>
      <c r="G331" s="102">
        <v>15.856321000000001</v>
      </c>
      <c r="H331" s="102">
        <v>0</v>
      </c>
      <c r="I331" s="102">
        <v>7</v>
      </c>
      <c r="J331" s="102">
        <v>22.419540000000001</v>
      </c>
      <c r="K331" s="102">
        <v>6.0640490704321186</v>
      </c>
      <c r="L331" s="102">
        <v>1.7436</v>
      </c>
      <c r="M331" s="102">
        <v>4.4909390838000007</v>
      </c>
      <c r="N331" s="102">
        <v>112.90455799379968</v>
      </c>
      <c r="O331" s="102">
        <v>28.091058283599999</v>
      </c>
      <c r="P331" s="102">
        <v>0</v>
      </c>
      <c r="Q331" s="102">
        <v>22.415400000000002</v>
      </c>
      <c r="R331" s="102">
        <v>105.83143857000002</v>
      </c>
      <c r="S331" s="102">
        <v>3022.3475820016311</v>
      </c>
      <c r="T331" s="102"/>
    </row>
    <row r="332" spans="1:20" ht="15" x14ac:dyDescent="0.25">
      <c r="A332" s="102" t="s">
        <v>506</v>
      </c>
      <c r="B332" s="102">
        <v>407.61356200000012</v>
      </c>
      <c r="C332" s="102">
        <v>121.137356</v>
      </c>
      <c r="D332" s="102">
        <v>0</v>
      </c>
      <c r="E332" s="102">
        <v>15.449438000000001</v>
      </c>
      <c r="F332" s="102">
        <v>48.942595000000011</v>
      </c>
      <c r="G332" s="102">
        <v>4.7839329999999993</v>
      </c>
      <c r="H332" s="102">
        <v>2</v>
      </c>
      <c r="I332" s="102">
        <v>1.2528090000000001</v>
      </c>
      <c r="J332" s="102">
        <v>4</v>
      </c>
      <c r="K332" s="102">
        <v>7.6716035439480708</v>
      </c>
      <c r="L332" s="102">
        <v>0</v>
      </c>
      <c r="M332" s="102">
        <v>4.4896066828000007</v>
      </c>
      <c r="N332" s="102">
        <v>36.090269553000034</v>
      </c>
      <c r="O332" s="102">
        <v>8.4752157027999999</v>
      </c>
      <c r="P332" s="102">
        <v>4.7286000000000001</v>
      </c>
      <c r="Q332" s="102">
        <v>4.0117449797999996</v>
      </c>
      <c r="R332" s="102">
        <v>18.882000000000001</v>
      </c>
      <c r="S332" s="102">
        <v>491.96260246234823</v>
      </c>
      <c r="T332" s="102"/>
    </row>
    <row r="333" spans="1:20" ht="15" x14ac:dyDescent="0.25">
      <c r="A333" s="102" t="s">
        <v>507</v>
      </c>
      <c r="B333" s="102">
        <v>1865.0138559999996</v>
      </c>
      <c r="C333" s="102">
        <v>171.23101599999998</v>
      </c>
      <c r="D333" s="102">
        <v>12.10337</v>
      </c>
      <c r="E333" s="102">
        <v>45.422857</v>
      </c>
      <c r="F333" s="102">
        <v>133.26985100000002</v>
      </c>
      <c r="G333" s="102">
        <v>8.1704539999999994</v>
      </c>
      <c r="H333" s="102">
        <v>1</v>
      </c>
      <c r="I333" s="102">
        <v>2</v>
      </c>
      <c r="J333" s="102">
        <v>15</v>
      </c>
      <c r="K333" s="102">
        <v>3.3124842180367104</v>
      </c>
      <c r="L333" s="102">
        <v>3.517239322</v>
      </c>
      <c r="M333" s="102">
        <v>13.199882244199999</v>
      </c>
      <c r="N333" s="102">
        <v>98.273188127399763</v>
      </c>
      <c r="O333" s="102">
        <v>14.474776306399999</v>
      </c>
      <c r="P333" s="102">
        <v>2.3643000000000001</v>
      </c>
      <c r="Q333" s="102">
        <v>6.4043999999999999</v>
      </c>
      <c r="R333" s="102">
        <v>70.807500000000005</v>
      </c>
      <c r="S333" s="102">
        <v>2077.3676262180361</v>
      </c>
      <c r="T333" s="102"/>
    </row>
    <row r="334" spans="1:20" ht="15" x14ac:dyDescent="0.25">
      <c r="A334" s="102" t="s">
        <v>508</v>
      </c>
      <c r="B334" s="102">
        <v>7574.8041550000135</v>
      </c>
      <c r="C334" s="102">
        <v>983.13691300000016</v>
      </c>
      <c r="D334" s="102">
        <v>227.21693699999989</v>
      </c>
      <c r="E334" s="102">
        <v>140.41158100000007</v>
      </c>
      <c r="F334" s="102">
        <v>648.81443799999988</v>
      </c>
      <c r="G334" s="102">
        <v>57.647216999999998</v>
      </c>
      <c r="H334" s="102">
        <v>4</v>
      </c>
      <c r="I334" s="102">
        <v>69.690602999999996</v>
      </c>
      <c r="J334" s="102">
        <v>120.65127199999998</v>
      </c>
      <c r="K334" s="102">
        <v>27.13779426925154</v>
      </c>
      <c r="L334" s="102">
        <v>66.029241892199849</v>
      </c>
      <c r="M334" s="102">
        <v>40.803605438600009</v>
      </c>
      <c r="N334" s="102">
        <v>478.43576658119542</v>
      </c>
      <c r="O334" s="102">
        <v>102.12780963720012</v>
      </c>
      <c r="P334" s="102">
        <v>9.4572000000000003</v>
      </c>
      <c r="Q334" s="102">
        <v>223.1632489266002</v>
      </c>
      <c r="R334" s="102">
        <v>569.53432947600061</v>
      </c>
      <c r="S334" s="102">
        <v>9091.4931512210605</v>
      </c>
      <c r="T334" s="102"/>
    </row>
    <row r="335" spans="1:20" ht="15" x14ac:dyDescent="0.25">
      <c r="A335" s="102" t="s">
        <v>509</v>
      </c>
      <c r="B335" s="102">
        <v>570.88294100000007</v>
      </c>
      <c r="C335" s="102">
        <v>127.19141399999999</v>
      </c>
      <c r="D335" s="102">
        <v>0</v>
      </c>
      <c r="E335" s="102">
        <v>6.7865970000000004</v>
      </c>
      <c r="F335" s="102">
        <v>37.683890999999996</v>
      </c>
      <c r="G335" s="102">
        <v>5.3201809999999998</v>
      </c>
      <c r="H335" s="102">
        <v>1</v>
      </c>
      <c r="I335" s="102">
        <v>1</v>
      </c>
      <c r="J335" s="102">
        <v>1.9470350000000001</v>
      </c>
      <c r="K335" s="102">
        <v>5.9652915552976111</v>
      </c>
      <c r="L335" s="102">
        <v>0</v>
      </c>
      <c r="M335" s="102">
        <v>1.9721850882</v>
      </c>
      <c r="N335" s="102">
        <v>27.788101223400023</v>
      </c>
      <c r="O335" s="102">
        <v>9.4252326596000007</v>
      </c>
      <c r="P335" s="102">
        <v>2.3643000000000001</v>
      </c>
      <c r="Q335" s="102">
        <v>3.2021999999999999</v>
      </c>
      <c r="R335" s="102">
        <v>9.1909787175000019</v>
      </c>
      <c r="S335" s="102">
        <v>630.79123024399769</v>
      </c>
      <c r="T335" s="102"/>
    </row>
    <row r="336" spans="1:20" ht="15" x14ac:dyDescent="0.25">
      <c r="A336" s="102" t="s">
        <v>510</v>
      </c>
      <c r="B336" s="102">
        <v>1254.4782360000013</v>
      </c>
      <c r="C336" s="102">
        <v>371.96798500000011</v>
      </c>
      <c r="D336" s="102">
        <v>2.9301880000000002</v>
      </c>
      <c r="E336" s="102">
        <v>25.806602000000002</v>
      </c>
      <c r="F336" s="102">
        <v>111.10303899999997</v>
      </c>
      <c r="G336" s="102">
        <v>6.650188</v>
      </c>
      <c r="H336" s="102">
        <v>0</v>
      </c>
      <c r="I336" s="102">
        <v>3.0895840000000003</v>
      </c>
      <c r="J336" s="102">
        <v>9.7082759999999997</v>
      </c>
      <c r="K336" s="102">
        <v>22.716977437332865</v>
      </c>
      <c r="L336" s="102">
        <v>0.8515126328</v>
      </c>
      <c r="M336" s="102">
        <v>7.4993985412000042</v>
      </c>
      <c r="N336" s="102">
        <v>81.927380958599912</v>
      </c>
      <c r="O336" s="102">
        <v>11.7814730608</v>
      </c>
      <c r="P336" s="102">
        <v>0</v>
      </c>
      <c r="Q336" s="102">
        <v>9.8934658847999994</v>
      </c>
      <c r="R336" s="102">
        <v>45.827916858000009</v>
      </c>
      <c r="S336" s="102">
        <v>1434.976361373534</v>
      </c>
      <c r="T336" s="102"/>
    </row>
    <row r="337" spans="1:20" ht="15" x14ac:dyDescent="0.25">
      <c r="A337" s="102" t="s">
        <v>511</v>
      </c>
      <c r="B337" s="102">
        <v>2510.6656699999985</v>
      </c>
      <c r="C337" s="102">
        <v>388.50660499999987</v>
      </c>
      <c r="D337" s="102">
        <v>34.190995000000001</v>
      </c>
      <c r="E337" s="102">
        <v>18.893762000000002</v>
      </c>
      <c r="F337" s="102">
        <v>126.66493900000003</v>
      </c>
      <c r="G337" s="102">
        <v>14.966958999999999</v>
      </c>
      <c r="H337" s="102">
        <v>2.2177549999999999</v>
      </c>
      <c r="I337" s="102">
        <v>12.389083000000001</v>
      </c>
      <c r="J337" s="102">
        <v>25.423261</v>
      </c>
      <c r="K337" s="102">
        <v>12.58337143301716</v>
      </c>
      <c r="L337" s="102">
        <v>9.9359031470000012</v>
      </c>
      <c r="M337" s="102">
        <v>5.490527237200002</v>
      </c>
      <c r="N337" s="102">
        <v>93.402726018599864</v>
      </c>
      <c r="O337" s="102">
        <v>26.515464564399995</v>
      </c>
      <c r="P337" s="102">
        <v>5.2434381464999991</v>
      </c>
      <c r="Q337" s="102">
        <v>39.672321582600006</v>
      </c>
      <c r="R337" s="102">
        <v>120.01050355050002</v>
      </c>
      <c r="S337" s="102">
        <v>2823.5199256798155</v>
      </c>
      <c r="T337" s="102"/>
    </row>
    <row r="338" spans="1:20" ht="15" x14ac:dyDescent="0.25">
      <c r="A338" s="102" t="s">
        <v>512</v>
      </c>
      <c r="B338" s="102">
        <v>1597.6636240000005</v>
      </c>
      <c r="C338" s="102">
        <v>871.52901699999995</v>
      </c>
      <c r="D338" s="102">
        <v>3</v>
      </c>
      <c r="E338" s="102">
        <v>47.936294000000004</v>
      </c>
      <c r="F338" s="102">
        <v>174.06797299999997</v>
      </c>
      <c r="G338" s="102">
        <v>8.0648020000000002</v>
      </c>
      <c r="H338" s="102">
        <v>1</v>
      </c>
      <c r="I338" s="102">
        <v>15.883168</v>
      </c>
      <c r="J338" s="102">
        <v>13.294701999999999</v>
      </c>
      <c r="K338" s="102">
        <v>98.987318428246866</v>
      </c>
      <c r="L338" s="102">
        <v>0.87180000000000013</v>
      </c>
      <c r="M338" s="102">
        <v>13.930287036399999</v>
      </c>
      <c r="N338" s="102">
        <v>128.35772329019963</v>
      </c>
      <c r="O338" s="102">
        <v>14.2876032232</v>
      </c>
      <c r="P338" s="102">
        <v>2.3643000000000001</v>
      </c>
      <c r="Q338" s="102">
        <v>50.861080569599991</v>
      </c>
      <c r="R338" s="102">
        <v>62.757640791000014</v>
      </c>
      <c r="S338" s="102">
        <v>1970.0813773386469</v>
      </c>
      <c r="T338" s="102"/>
    </row>
    <row r="339" spans="1:20" ht="15" x14ac:dyDescent="0.25">
      <c r="A339" s="102" t="s">
        <v>513</v>
      </c>
      <c r="B339" s="102">
        <v>1374.6984099999977</v>
      </c>
      <c r="C339" s="102">
        <v>689.09914800000013</v>
      </c>
      <c r="D339" s="102">
        <v>48.756484000000007</v>
      </c>
      <c r="E339" s="102">
        <v>12.094117000000001</v>
      </c>
      <c r="F339" s="102">
        <v>162.82568300000005</v>
      </c>
      <c r="G339" s="102">
        <v>24.098895999999996</v>
      </c>
      <c r="H339" s="102">
        <v>0</v>
      </c>
      <c r="I339" s="102">
        <v>17.885715000000001</v>
      </c>
      <c r="J339" s="102">
        <v>15.470886</v>
      </c>
      <c r="K339" s="102">
        <v>73.019569340548642</v>
      </c>
      <c r="L339" s="102">
        <v>14.168634250400007</v>
      </c>
      <c r="M339" s="102">
        <v>3.5145504002000005</v>
      </c>
      <c r="N339" s="102">
        <v>120.06765864419967</v>
      </c>
      <c r="O339" s="102">
        <v>42.693604153599985</v>
      </c>
      <c r="P339" s="102">
        <v>0</v>
      </c>
      <c r="Q339" s="102">
        <v>57.27363657299999</v>
      </c>
      <c r="R339" s="102">
        <v>73.030317362999995</v>
      </c>
      <c r="S339" s="102">
        <v>1758.466380724946</v>
      </c>
      <c r="T339" s="102"/>
    </row>
    <row r="340" spans="1:20" ht="15" x14ac:dyDescent="0.25">
      <c r="A340" s="102" t="s">
        <v>514</v>
      </c>
      <c r="B340" s="102">
        <v>7085.5317929999901</v>
      </c>
      <c r="C340" s="102">
        <v>789.81439599999987</v>
      </c>
      <c r="D340" s="102">
        <v>64.799803000000011</v>
      </c>
      <c r="E340" s="102">
        <v>62.684468999999986</v>
      </c>
      <c r="F340" s="102">
        <v>388.86276900000007</v>
      </c>
      <c r="G340" s="102">
        <v>25.311524999999996</v>
      </c>
      <c r="H340" s="102">
        <v>1.7220689999999998</v>
      </c>
      <c r="I340" s="102">
        <v>35.343023000000002</v>
      </c>
      <c r="J340" s="102">
        <v>84.281420000000011</v>
      </c>
      <c r="K340" s="102">
        <v>18.456348452945861</v>
      </c>
      <c r="L340" s="102">
        <v>18.830822751799992</v>
      </c>
      <c r="M340" s="102">
        <v>18.2161066914</v>
      </c>
      <c r="N340" s="102">
        <v>286.7474058606</v>
      </c>
      <c r="O340" s="102">
        <v>44.841897690000003</v>
      </c>
      <c r="P340" s="102">
        <v>4.0714877367</v>
      </c>
      <c r="Q340" s="102">
        <v>113.17542825060005</v>
      </c>
      <c r="R340" s="102">
        <v>397.85044311000013</v>
      </c>
      <c r="S340" s="102">
        <v>7987.7217335440364</v>
      </c>
      <c r="T340" s="102"/>
    </row>
    <row r="341" spans="1:20" ht="15" x14ac:dyDescent="0.25">
      <c r="A341" s="102" t="s">
        <v>515</v>
      </c>
      <c r="B341" s="102">
        <v>8134.9302869999483</v>
      </c>
      <c r="C341" s="102">
        <v>4541.7341209999877</v>
      </c>
      <c r="D341" s="102">
        <v>260.79606899999993</v>
      </c>
      <c r="E341" s="102">
        <v>183.9223880000001</v>
      </c>
      <c r="F341" s="102">
        <v>801.45597000000066</v>
      </c>
      <c r="G341" s="102">
        <v>112.01509099999997</v>
      </c>
      <c r="H341" s="102">
        <v>10.114542</v>
      </c>
      <c r="I341" s="102">
        <v>61.348687999999981</v>
      </c>
      <c r="J341" s="102">
        <v>71.959228999999993</v>
      </c>
      <c r="K341" s="102">
        <v>532.02498499244518</v>
      </c>
      <c r="L341" s="102">
        <v>75.787337651399824</v>
      </c>
      <c r="M341" s="102">
        <v>53.447845952799888</v>
      </c>
      <c r="N341" s="102">
        <v>590.99363227799472</v>
      </c>
      <c r="O341" s="102">
        <v>198.4459352156002</v>
      </c>
      <c r="P341" s="102">
        <v>23.9138116506</v>
      </c>
      <c r="Q341" s="102">
        <v>196.4507687136001</v>
      </c>
      <c r="R341" s="102">
        <v>339.68354049449994</v>
      </c>
      <c r="S341" s="102">
        <v>10145.678143948888</v>
      </c>
      <c r="T341" s="102"/>
    </row>
    <row r="342" spans="1:20" ht="15" x14ac:dyDescent="0.25">
      <c r="A342" s="102" t="s">
        <v>516</v>
      </c>
      <c r="B342" s="102">
        <v>7399.1167460000161</v>
      </c>
      <c r="C342" s="102">
        <v>1485.6349880000009</v>
      </c>
      <c r="D342" s="102">
        <v>60.485382000000001</v>
      </c>
      <c r="E342" s="102">
        <v>101.838939</v>
      </c>
      <c r="F342" s="102">
        <v>683.88399900000013</v>
      </c>
      <c r="G342" s="102">
        <v>58.821705999999985</v>
      </c>
      <c r="H342" s="102">
        <v>9.8479530000000004</v>
      </c>
      <c r="I342" s="102">
        <v>98.703801999999968</v>
      </c>
      <c r="J342" s="102">
        <v>96.595227000000008</v>
      </c>
      <c r="K342" s="102">
        <v>62.907455859673831</v>
      </c>
      <c r="L342" s="102">
        <v>17.577052009200003</v>
      </c>
      <c r="M342" s="102">
        <v>29.594395673400026</v>
      </c>
      <c r="N342" s="102">
        <v>504.29606086259491</v>
      </c>
      <c r="O342" s="102">
        <v>104.20853434960007</v>
      </c>
      <c r="P342" s="102">
        <v>23.283515277900001</v>
      </c>
      <c r="Q342" s="102">
        <v>316.06931476440019</v>
      </c>
      <c r="R342" s="102">
        <v>455.97776905350014</v>
      </c>
      <c r="S342" s="102">
        <v>8913.0308438502852</v>
      </c>
      <c r="T342" s="102"/>
    </row>
    <row r="343" spans="1:20" ht="15" x14ac:dyDescent="0.25">
      <c r="A343" s="102" t="s">
        <v>517</v>
      </c>
      <c r="B343" s="102">
        <v>3395.9637310000207</v>
      </c>
      <c r="C343" s="102">
        <v>1343.990113999999</v>
      </c>
      <c r="D343" s="102">
        <v>7.23</v>
      </c>
      <c r="E343" s="102">
        <v>72.671613999999991</v>
      </c>
      <c r="F343" s="102">
        <v>306.67781100000002</v>
      </c>
      <c r="G343" s="102">
        <v>26.425542999999998</v>
      </c>
      <c r="H343" s="102">
        <v>4.0057140000000002</v>
      </c>
      <c r="I343" s="102">
        <v>22.867142999999999</v>
      </c>
      <c r="J343" s="102">
        <v>36.016800999999994</v>
      </c>
      <c r="K343" s="102">
        <v>111.48337940673444</v>
      </c>
      <c r="L343" s="102">
        <v>2.101038</v>
      </c>
      <c r="M343" s="102">
        <v>21.118371028400013</v>
      </c>
      <c r="N343" s="102">
        <v>226.14421783140025</v>
      </c>
      <c r="O343" s="102">
        <v>46.815491978800004</v>
      </c>
      <c r="P343" s="102">
        <v>9.4707096102000001</v>
      </c>
      <c r="Q343" s="102">
        <v>73.225165314599991</v>
      </c>
      <c r="R343" s="102">
        <v>170.01730912049993</v>
      </c>
      <c r="S343" s="102">
        <v>4056.3394132906556</v>
      </c>
      <c r="T343" s="102"/>
    </row>
    <row r="344" spans="1:20" ht="15" x14ac:dyDescent="0.25">
      <c r="A344" s="102" t="s">
        <v>518</v>
      </c>
      <c r="B344" s="102">
        <v>1857.1887549999999</v>
      </c>
      <c r="C344" s="102">
        <v>660.85111599999993</v>
      </c>
      <c r="D344" s="102">
        <v>4</v>
      </c>
      <c r="E344" s="102">
        <v>54.281478</v>
      </c>
      <c r="F344" s="102">
        <v>192.066834</v>
      </c>
      <c r="G344" s="102">
        <v>21.947120999999996</v>
      </c>
      <c r="H344" s="102">
        <v>0</v>
      </c>
      <c r="I344" s="102">
        <v>17.474311999999998</v>
      </c>
      <c r="J344" s="102">
        <v>21.430887999999999</v>
      </c>
      <c r="K344" s="102">
        <v>49.459212415147924</v>
      </c>
      <c r="L344" s="102">
        <v>1.1624000000000001</v>
      </c>
      <c r="M344" s="102">
        <v>15.774197506800002</v>
      </c>
      <c r="N344" s="102">
        <v>141.63008339159973</v>
      </c>
      <c r="O344" s="102">
        <v>38.881519563600001</v>
      </c>
      <c r="P344" s="102">
        <v>0</v>
      </c>
      <c r="Q344" s="102">
        <v>55.956241886400008</v>
      </c>
      <c r="R344" s="102">
        <v>101.16450680399998</v>
      </c>
      <c r="S344" s="102">
        <v>2261.2169165675477</v>
      </c>
      <c r="T344" s="102"/>
    </row>
    <row r="345" spans="1:20" ht="15" x14ac:dyDescent="0.25">
      <c r="A345" s="102" t="s">
        <v>519</v>
      </c>
      <c r="B345" s="102">
        <v>563.79939899999999</v>
      </c>
      <c r="C345" s="102">
        <v>205.05980900000003</v>
      </c>
      <c r="D345" s="102">
        <v>0</v>
      </c>
      <c r="E345" s="102">
        <v>5.9708170000000003</v>
      </c>
      <c r="F345" s="102">
        <v>31.783528</v>
      </c>
      <c r="G345" s="102">
        <v>1</v>
      </c>
      <c r="H345" s="102">
        <v>0</v>
      </c>
      <c r="I345" s="102">
        <v>0</v>
      </c>
      <c r="J345" s="102">
        <v>5</v>
      </c>
      <c r="K345" s="102">
        <v>15.244806389750888</v>
      </c>
      <c r="L345" s="102">
        <v>0</v>
      </c>
      <c r="M345" s="102">
        <v>1.7351194202</v>
      </c>
      <c r="N345" s="102">
        <v>23.437173547200018</v>
      </c>
      <c r="O345" s="102">
        <v>1.7716000000000001</v>
      </c>
      <c r="P345" s="102">
        <v>0</v>
      </c>
      <c r="Q345" s="102">
        <v>0</v>
      </c>
      <c r="R345" s="102">
        <v>23.602500000000003</v>
      </c>
      <c r="S345" s="102">
        <v>629.59059835715095</v>
      </c>
      <c r="T345" s="102"/>
    </row>
    <row r="346" spans="1:20" ht="15" x14ac:dyDescent="0.25">
      <c r="A346" s="102" t="s">
        <v>520</v>
      </c>
      <c r="B346" s="102">
        <v>562.47267600000009</v>
      </c>
      <c r="C346" s="102">
        <v>117.641082</v>
      </c>
      <c r="D346" s="102">
        <v>0</v>
      </c>
      <c r="E346" s="102">
        <v>18</v>
      </c>
      <c r="F346" s="102">
        <v>67.616266999999993</v>
      </c>
      <c r="G346" s="102">
        <v>1.667114</v>
      </c>
      <c r="H346" s="102">
        <v>0</v>
      </c>
      <c r="I346" s="102">
        <v>4.9426870000000003</v>
      </c>
      <c r="J346" s="102">
        <v>9</v>
      </c>
      <c r="K346" s="102">
        <v>5.1359157241874591</v>
      </c>
      <c r="L346" s="102">
        <v>0</v>
      </c>
      <c r="M346" s="102">
        <v>5.2308000000000021</v>
      </c>
      <c r="N346" s="102">
        <v>49.860235285800051</v>
      </c>
      <c r="O346" s="102">
        <v>2.9534591624000002</v>
      </c>
      <c r="P346" s="102">
        <v>0</v>
      </c>
      <c r="Q346" s="102">
        <v>15.827472311399999</v>
      </c>
      <c r="R346" s="102">
        <v>42.484500000000004</v>
      </c>
      <c r="S346" s="102">
        <v>683.96505848378763</v>
      </c>
      <c r="T346" s="102"/>
    </row>
    <row r="347" spans="1:20" ht="15" x14ac:dyDescent="0.25">
      <c r="A347" s="102" t="s">
        <v>521</v>
      </c>
      <c r="B347" s="102">
        <v>522.58742600000005</v>
      </c>
      <c r="C347" s="102">
        <v>188.31463200000002</v>
      </c>
      <c r="D347" s="102">
        <v>0</v>
      </c>
      <c r="E347" s="102">
        <v>8.7861380000000011</v>
      </c>
      <c r="F347" s="102">
        <v>55.917006999999998</v>
      </c>
      <c r="G347" s="102">
        <v>6.3342740000000006</v>
      </c>
      <c r="H347" s="102">
        <v>0</v>
      </c>
      <c r="I347" s="102">
        <v>8</v>
      </c>
      <c r="J347" s="102">
        <v>4</v>
      </c>
      <c r="K347" s="102">
        <v>14.344546042188133</v>
      </c>
      <c r="L347" s="102">
        <v>0</v>
      </c>
      <c r="M347" s="102">
        <v>2.5532517028000004</v>
      </c>
      <c r="N347" s="102">
        <v>41.233200961800037</v>
      </c>
      <c r="O347" s="102">
        <v>11.221799818400001</v>
      </c>
      <c r="P347" s="102">
        <v>0</v>
      </c>
      <c r="Q347" s="102">
        <v>25.617600000000003</v>
      </c>
      <c r="R347" s="102">
        <v>18.882000000000001</v>
      </c>
      <c r="S347" s="102">
        <v>636.43982452518821</v>
      </c>
      <c r="T347" s="102"/>
    </row>
    <row r="348" spans="1:20" ht="15" x14ac:dyDescent="0.25">
      <c r="A348" s="102" t="s">
        <v>522</v>
      </c>
      <c r="B348" s="102">
        <v>1331.9570979999999</v>
      </c>
      <c r="C348" s="102">
        <v>280.18074899999999</v>
      </c>
      <c r="D348" s="102">
        <v>5</v>
      </c>
      <c r="E348" s="102">
        <v>31.619033999999999</v>
      </c>
      <c r="F348" s="102">
        <v>87.982839999999996</v>
      </c>
      <c r="G348" s="102">
        <v>2.4214450000000003</v>
      </c>
      <c r="H348" s="102">
        <v>0</v>
      </c>
      <c r="I348" s="102">
        <v>2.474402</v>
      </c>
      <c r="J348" s="102">
        <v>12.563271</v>
      </c>
      <c r="K348" s="102">
        <v>12.160798358008423</v>
      </c>
      <c r="L348" s="102">
        <v>1.4530000000000001</v>
      </c>
      <c r="M348" s="102">
        <v>9.1884912804000027</v>
      </c>
      <c r="N348" s="102">
        <v>64.878546216000046</v>
      </c>
      <c r="O348" s="102">
        <v>4.2898319620000001</v>
      </c>
      <c r="P348" s="102">
        <v>0</v>
      </c>
      <c r="Q348" s="102">
        <v>7.9235300843999994</v>
      </c>
      <c r="R348" s="102">
        <v>59.304920755500007</v>
      </c>
      <c r="S348" s="102">
        <v>1491.1562166563083</v>
      </c>
      <c r="T348" s="102"/>
    </row>
    <row r="349" spans="1:20" ht="15" x14ac:dyDescent="0.25">
      <c r="A349" s="102" t="s">
        <v>523</v>
      </c>
      <c r="B349" s="102">
        <v>665.62388399999975</v>
      </c>
      <c r="C349" s="102">
        <v>241.97939400000007</v>
      </c>
      <c r="D349" s="102">
        <v>18.900729999999999</v>
      </c>
      <c r="E349" s="102">
        <v>11.5</v>
      </c>
      <c r="F349" s="102">
        <v>40.402529999999999</v>
      </c>
      <c r="G349" s="102">
        <v>7.4797529999999997</v>
      </c>
      <c r="H349" s="102">
        <v>0</v>
      </c>
      <c r="I349" s="102">
        <v>5.2533700000000003</v>
      </c>
      <c r="J349" s="102">
        <v>6.4682080000000006</v>
      </c>
      <c r="K349" s="102">
        <v>18.377780986868128</v>
      </c>
      <c r="L349" s="102">
        <v>5.4925521380000015</v>
      </c>
      <c r="M349" s="102">
        <v>3.3419000000000003</v>
      </c>
      <c r="N349" s="102">
        <v>29.792825622000024</v>
      </c>
      <c r="O349" s="102">
        <v>13.2511304148</v>
      </c>
      <c r="P349" s="102">
        <v>0</v>
      </c>
      <c r="Q349" s="102">
        <v>16.822341414</v>
      </c>
      <c r="R349" s="102">
        <v>30.533175864000004</v>
      </c>
      <c r="S349" s="102">
        <v>783.23559043966793</v>
      </c>
      <c r="T349" s="102"/>
    </row>
    <row r="350" spans="1:20" ht="15" x14ac:dyDescent="0.25">
      <c r="A350" s="102" t="s">
        <v>524</v>
      </c>
      <c r="B350" s="102">
        <v>986.71569199999999</v>
      </c>
      <c r="C350" s="102">
        <v>145.88050499999997</v>
      </c>
      <c r="D350" s="102">
        <v>4</v>
      </c>
      <c r="E350" s="102">
        <v>10</v>
      </c>
      <c r="F350" s="102">
        <v>38.437825999999994</v>
      </c>
      <c r="G350" s="102">
        <v>1</v>
      </c>
      <c r="H350" s="102">
        <v>0</v>
      </c>
      <c r="I350" s="102">
        <v>8.1266280000000002</v>
      </c>
      <c r="J350" s="102">
        <v>12.848243999999999</v>
      </c>
      <c r="K350" s="102">
        <v>4.4855999162040439</v>
      </c>
      <c r="L350" s="102">
        <v>1.1624000000000001</v>
      </c>
      <c r="M350" s="102">
        <v>2.9060000000000001</v>
      </c>
      <c r="N350" s="102">
        <v>28.344052892400022</v>
      </c>
      <c r="O350" s="102">
        <v>1.7716000000000001</v>
      </c>
      <c r="P350" s="102">
        <v>0</v>
      </c>
      <c r="Q350" s="102">
        <v>26.023088181600002</v>
      </c>
      <c r="R350" s="102">
        <v>60.650135802000008</v>
      </c>
      <c r="S350" s="102">
        <v>1112.0585687922041</v>
      </c>
      <c r="T350" s="102"/>
    </row>
    <row r="351" spans="1:20" ht="15" x14ac:dyDescent="0.25">
      <c r="A351" s="102" t="s">
        <v>525</v>
      </c>
      <c r="B351" s="102">
        <v>227.52548700000008</v>
      </c>
      <c r="C351" s="102">
        <v>76.626626999999999</v>
      </c>
      <c r="D351" s="102">
        <v>0</v>
      </c>
      <c r="E351" s="102">
        <v>3.0910329999999999</v>
      </c>
      <c r="F351" s="102">
        <v>26.79166</v>
      </c>
      <c r="G351" s="102">
        <v>1</v>
      </c>
      <c r="H351" s="102">
        <v>0</v>
      </c>
      <c r="I351" s="102">
        <v>1</v>
      </c>
      <c r="J351" s="102">
        <v>1.159308</v>
      </c>
      <c r="K351" s="102">
        <v>5.2239562293021331</v>
      </c>
      <c r="L351" s="102">
        <v>0</v>
      </c>
      <c r="M351" s="102">
        <v>0.89825418980000005</v>
      </c>
      <c r="N351" s="102">
        <v>19.756170084000008</v>
      </c>
      <c r="O351" s="102">
        <v>1.7716000000000001</v>
      </c>
      <c r="P351" s="102">
        <v>0</v>
      </c>
      <c r="Q351" s="102">
        <v>3.2021999999999999</v>
      </c>
      <c r="R351" s="102">
        <v>5.4725134140000007</v>
      </c>
      <c r="S351" s="102">
        <v>263.85018091710225</v>
      </c>
      <c r="T351" s="102"/>
    </row>
    <row r="352" spans="1:20" ht="15" x14ac:dyDescent="0.25">
      <c r="A352" s="102" t="s">
        <v>526</v>
      </c>
      <c r="B352" s="102">
        <v>424.17629399999998</v>
      </c>
      <c r="C352" s="102">
        <v>166.75818900000002</v>
      </c>
      <c r="D352" s="102">
        <v>0</v>
      </c>
      <c r="E352" s="102">
        <v>17.323014999999998</v>
      </c>
      <c r="F352" s="102">
        <v>28.925507</v>
      </c>
      <c r="G352" s="102">
        <v>6.0699870000000002</v>
      </c>
      <c r="H352" s="102">
        <v>0</v>
      </c>
      <c r="I352" s="102">
        <v>0</v>
      </c>
      <c r="J352" s="102">
        <v>2</v>
      </c>
      <c r="K352" s="102">
        <v>13.907481032908018</v>
      </c>
      <c r="L352" s="102">
        <v>0</v>
      </c>
      <c r="M352" s="102">
        <v>5.0340681590000012</v>
      </c>
      <c r="N352" s="102">
        <v>21.329668861800013</v>
      </c>
      <c r="O352" s="102">
        <v>10.753588969199999</v>
      </c>
      <c r="P352" s="102">
        <v>0</v>
      </c>
      <c r="Q352" s="102">
        <v>0</v>
      </c>
      <c r="R352" s="102">
        <v>9.4410000000000007</v>
      </c>
      <c r="S352" s="102">
        <v>484.64210102290804</v>
      </c>
      <c r="T352" s="102"/>
    </row>
    <row r="353" spans="1:20" ht="15" x14ac:dyDescent="0.25">
      <c r="A353" s="102" t="s">
        <v>527</v>
      </c>
      <c r="B353" s="102">
        <v>483.56030700000002</v>
      </c>
      <c r="C353" s="102">
        <v>184.00604600000003</v>
      </c>
      <c r="D353" s="102">
        <v>0.515988</v>
      </c>
      <c r="E353" s="102">
        <v>14</v>
      </c>
      <c r="F353" s="102">
        <v>32.200969000000001</v>
      </c>
      <c r="G353" s="102">
        <v>1.145591</v>
      </c>
      <c r="H353" s="102">
        <v>0</v>
      </c>
      <c r="I353" s="102">
        <v>2.5445739999999999</v>
      </c>
      <c r="J353" s="102">
        <v>1</v>
      </c>
      <c r="K353" s="102">
        <v>14.380934779977355</v>
      </c>
      <c r="L353" s="102">
        <v>0.1499461128</v>
      </c>
      <c r="M353" s="102">
        <v>4.0684000000000005</v>
      </c>
      <c r="N353" s="102">
        <v>23.744994540600011</v>
      </c>
      <c r="O353" s="102">
        <v>2.0295290156000001</v>
      </c>
      <c r="P353" s="102">
        <v>0</v>
      </c>
      <c r="Q353" s="102">
        <v>8.148234862799999</v>
      </c>
      <c r="R353" s="102">
        <v>4.7205000000000004</v>
      </c>
      <c r="S353" s="102">
        <v>540.80284631177744</v>
      </c>
      <c r="T353" s="102"/>
    </row>
    <row r="354" spans="1:20" ht="15" x14ac:dyDescent="0.25">
      <c r="A354" s="102" t="s">
        <v>528</v>
      </c>
      <c r="B354" s="102">
        <v>957.71375899999907</v>
      </c>
      <c r="C354" s="102">
        <v>294.32834100000008</v>
      </c>
      <c r="D354" s="102">
        <v>0</v>
      </c>
      <c r="E354" s="102">
        <v>24.356760999999999</v>
      </c>
      <c r="F354" s="102">
        <v>93.033402000000009</v>
      </c>
      <c r="G354" s="102">
        <v>10.229619999999999</v>
      </c>
      <c r="H354" s="102">
        <v>1</v>
      </c>
      <c r="I354" s="102">
        <v>7</v>
      </c>
      <c r="J354" s="102">
        <v>4.0399909999999997</v>
      </c>
      <c r="K354" s="102">
        <v>19.103495554047186</v>
      </c>
      <c r="L354" s="102">
        <v>0</v>
      </c>
      <c r="M354" s="102">
        <v>7.0780747466000031</v>
      </c>
      <c r="N354" s="102">
        <v>68.602830634800029</v>
      </c>
      <c r="O354" s="102">
        <v>18.122794792000001</v>
      </c>
      <c r="P354" s="102">
        <v>2.3643000000000001</v>
      </c>
      <c r="Q354" s="102">
        <v>22.415400000000002</v>
      </c>
      <c r="R354" s="102">
        <v>19.070777515500001</v>
      </c>
      <c r="S354" s="102">
        <v>1114.4714322429463</v>
      </c>
      <c r="T354" s="102"/>
    </row>
    <row r="355" spans="1:20" ht="15" x14ac:dyDescent="0.25">
      <c r="A355" s="102" t="s">
        <v>529</v>
      </c>
      <c r="B355" s="102">
        <v>462.20336999999967</v>
      </c>
      <c r="C355" s="102">
        <v>268.57341099999968</v>
      </c>
      <c r="D355" s="102">
        <v>2</v>
      </c>
      <c r="E355" s="102">
        <v>18.61777</v>
      </c>
      <c r="F355" s="102">
        <v>55.035477000000007</v>
      </c>
      <c r="G355" s="102">
        <v>1</v>
      </c>
      <c r="H355" s="102">
        <v>1</v>
      </c>
      <c r="I355" s="102">
        <v>3.88</v>
      </c>
      <c r="J355" s="102">
        <v>3.88</v>
      </c>
      <c r="K355" s="102">
        <v>32.635490156735663</v>
      </c>
      <c r="L355" s="102">
        <v>0.58120000000000005</v>
      </c>
      <c r="M355" s="102">
        <v>5.4103239620000014</v>
      </c>
      <c r="N355" s="102">
        <v>40.583160739800022</v>
      </c>
      <c r="O355" s="102">
        <v>1.7716000000000001</v>
      </c>
      <c r="P355" s="102">
        <v>2.3643000000000001</v>
      </c>
      <c r="Q355" s="102">
        <v>12.424536</v>
      </c>
      <c r="R355" s="102">
        <v>18.315540000000002</v>
      </c>
      <c r="S355" s="102">
        <v>576.2895208585353</v>
      </c>
      <c r="T355" s="102"/>
    </row>
    <row r="356" spans="1:20" ht="15" x14ac:dyDescent="0.25">
      <c r="A356" s="102" t="s">
        <v>530</v>
      </c>
      <c r="B356" s="102">
        <v>390.41179899999986</v>
      </c>
      <c r="C356" s="102">
        <v>153.03826599999999</v>
      </c>
      <c r="D356" s="102">
        <v>1.9817930000000001</v>
      </c>
      <c r="E356" s="102">
        <v>12.342857</v>
      </c>
      <c r="F356" s="102">
        <v>56.944769000000008</v>
      </c>
      <c r="G356" s="102">
        <v>3.3216619999999999</v>
      </c>
      <c r="H356" s="102">
        <v>0</v>
      </c>
      <c r="I356" s="102">
        <v>2</v>
      </c>
      <c r="J356" s="102">
        <v>4.763306</v>
      </c>
      <c r="K356" s="102">
        <v>12.540346078331654</v>
      </c>
      <c r="L356" s="102">
        <v>0.57590904580000002</v>
      </c>
      <c r="M356" s="102">
        <v>3.5868342441999999</v>
      </c>
      <c r="N356" s="102">
        <v>41.991072660600032</v>
      </c>
      <c r="O356" s="102">
        <v>5.8846563992000007</v>
      </c>
      <c r="P356" s="102">
        <v>0</v>
      </c>
      <c r="Q356" s="102">
        <v>6.4043999999999999</v>
      </c>
      <c r="R356" s="102">
        <v>22.485185973</v>
      </c>
      <c r="S356" s="102">
        <v>483.88020340113155</v>
      </c>
      <c r="T356" s="102"/>
    </row>
    <row r="357" spans="1:20" ht="15" x14ac:dyDescent="0.25">
      <c r="A357" s="102" t="s">
        <v>531</v>
      </c>
      <c r="B357" s="102">
        <v>410.97834800000004</v>
      </c>
      <c r="C357" s="102">
        <v>125.27150399999999</v>
      </c>
      <c r="D357" s="102">
        <v>0</v>
      </c>
      <c r="E357" s="102">
        <v>14.345542</v>
      </c>
      <c r="F357" s="102">
        <v>28</v>
      </c>
      <c r="G357" s="102">
        <v>1.7802280000000001</v>
      </c>
      <c r="H357" s="102">
        <v>4.4058E-2</v>
      </c>
      <c r="I357" s="102">
        <v>0</v>
      </c>
      <c r="J357" s="102">
        <v>3</v>
      </c>
      <c r="K357" s="102">
        <v>7.8529835902226592</v>
      </c>
      <c r="L357" s="102">
        <v>0</v>
      </c>
      <c r="M357" s="102">
        <v>4.1688145052000003</v>
      </c>
      <c r="N357" s="102">
        <v>20.647200000000016</v>
      </c>
      <c r="O357" s="102">
        <v>3.1538519248000001</v>
      </c>
      <c r="P357" s="102">
        <v>0.10416632940000001</v>
      </c>
      <c r="Q357" s="102">
        <v>0</v>
      </c>
      <c r="R357" s="102">
        <v>14.1615</v>
      </c>
      <c r="S357" s="102">
        <v>461.06686434962273</v>
      </c>
      <c r="T357" s="102"/>
    </row>
    <row r="358" spans="1:20" ht="15" x14ac:dyDescent="0.25">
      <c r="A358" s="102" t="s">
        <v>532</v>
      </c>
      <c r="B358" s="102">
        <v>1044.3181400000001</v>
      </c>
      <c r="C358" s="102">
        <v>297.51528000000013</v>
      </c>
      <c r="D358" s="102">
        <v>2.3960530000000002</v>
      </c>
      <c r="E358" s="102">
        <v>30.418906</v>
      </c>
      <c r="F358" s="102">
        <v>88.584905999999989</v>
      </c>
      <c r="G358" s="102">
        <v>21.013912000000001</v>
      </c>
      <c r="H358" s="102">
        <v>0</v>
      </c>
      <c r="I358" s="102">
        <v>12.507572999999999</v>
      </c>
      <c r="J358" s="102">
        <v>9.9371989999999997</v>
      </c>
      <c r="K358" s="102">
        <v>18.020530851445386</v>
      </c>
      <c r="L358" s="102">
        <v>0.69629300180000009</v>
      </c>
      <c r="M358" s="102">
        <v>8.8397340836000051</v>
      </c>
      <c r="N358" s="102">
        <v>65.32250968440006</v>
      </c>
      <c r="O358" s="102">
        <v>37.228246499199997</v>
      </c>
      <c r="P358" s="102">
        <v>0</v>
      </c>
      <c r="Q358" s="102">
        <v>40.051750260599995</v>
      </c>
      <c r="R358" s="102">
        <v>46.908547879500006</v>
      </c>
      <c r="S358" s="102">
        <v>1261.3857522605456</v>
      </c>
      <c r="T358" s="102"/>
    </row>
    <row r="359" spans="1:20" ht="15" x14ac:dyDescent="0.25">
      <c r="A359" s="102" t="s">
        <v>533</v>
      </c>
      <c r="B359" s="102">
        <v>828.15913399999829</v>
      </c>
      <c r="C359" s="102">
        <v>326.40043100000003</v>
      </c>
      <c r="D359" s="102">
        <v>5</v>
      </c>
      <c r="E359" s="102">
        <v>11.350498999999999</v>
      </c>
      <c r="F359" s="102">
        <v>90.950001000000015</v>
      </c>
      <c r="G359" s="102">
        <v>6.9467440000000007</v>
      </c>
      <c r="H359" s="102">
        <v>0</v>
      </c>
      <c r="I359" s="102">
        <v>1</v>
      </c>
      <c r="J359" s="102">
        <v>9.2871480000000002</v>
      </c>
      <c r="K359" s="102">
        <v>26.887082481086402</v>
      </c>
      <c r="L359" s="102">
        <v>1.4530000000000001</v>
      </c>
      <c r="M359" s="102">
        <v>3.2984550093999996</v>
      </c>
      <c r="N359" s="102">
        <v>67.066530737400029</v>
      </c>
      <c r="O359" s="102">
        <v>12.3068516704</v>
      </c>
      <c r="P359" s="102">
        <v>0</v>
      </c>
      <c r="Q359" s="102">
        <v>3.2021999999999999</v>
      </c>
      <c r="R359" s="102">
        <v>43.83998213400001</v>
      </c>
      <c r="S359" s="102">
        <v>986.21323603228473</v>
      </c>
      <c r="T359" s="102"/>
    </row>
    <row r="360" spans="1:20" ht="15" x14ac:dyDescent="0.25">
      <c r="A360" s="102" t="s">
        <v>534</v>
      </c>
      <c r="B360" s="102">
        <v>669.87458899999979</v>
      </c>
      <c r="C360" s="102">
        <v>393.30707699999982</v>
      </c>
      <c r="D360" s="102">
        <v>0</v>
      </c>
      <c r="E360" s="102">
        <v>12.386314</v>
      </c>
      <c r="F360" s="102">
        <v>62.63245400000001</v>
      </c>
      <c r="G360" s="102">
        <v>1.195894</v>
      </c>
      <c r="H360" s="102">
        <v>1.9999989999999999</v>
      </c>
      <c r="I360" s="102">
        <v>6.7701039999999999</v>
      </c>
      <c r="J360" s="102">
        <v>7.6819129999999998</v>
      </c>
      <c r="K360" s="102">
        <v>47.868936149848984</v>
      </c>
      <c r="L360" s="102">
        <v>0</v>
      </c>
      <c r="M360" s="102">
        <v>3.5994628484</v>
      </c>
      <c r="N360" s="102">
        <v>46.185171579600016</v>
      </c>
      <c r="O360" s="102">
        <v>2.1186458103999999</v>
      </c>
      <c r="P360" s="102">
        <v>4.7285976356999999</v>
      </c>
      <c r="Q360" s="102">
        <v>21.6792270288</v>
      </c>
      <c r="R360" s="102">
        <v>36.2624703165</v>
      </c>
      <c r="S360" s="102">
        <v>832.31710036924881</v>
      </c>
      <c r="T360" s="102"/>
    </row>
    <row r="361" spans="1:20" ht="15" x14ac:dyDescent="0.25">
      <c r="A361" s="102" t="s">
        <v>535</v>
      </c>
      <c r="B361" s="102">
        <v>928.78330900000003</v>
      </c>
      <c r="C361" s="102">
        <v>335.26011599999993</v>
      </c>
      <c r="D361" s="102">
        <v>2</v>
      </c>
      <c r="E361" s="102">
        <v>22.407913000000001</v>
      </c>
      <c r="F361" s="102">
        <v>64.894497000000001</v>
      </c>
      <c r="G361" s="102">
        <v>3.3537970000000001</v>
      </c>
      <c r="H361" s="102">
        <v>1</v>
      </c>
      <c r="I361" s="102">
        <v>3</v>
      </c>
      <c r="J361" s="102">
        <v>5</v>
      </c>
      <c r="K361" s="102">
        <v>24.928449657929999</v>
      </c>
      <c r="L361" s="102">
        <v>0.58120000000000005</v>
      </c>
      <c r="M361" s="102">
        <v>6.5117395178000024</v>
      </c>
      <c r="N361" s="102">
        <v>47.853202087800042</v>
      </c>
      <c r="O361" s="102">
        <v>5.9415867652000003</v>
      </c>
      <c r="P361" s="102">
        <v>2.3643000000000001</v>
      </c>
      <c r="Q361" s="102">
        <v>9.6066000000000003</v>
      </c>
      <c r="R361" s="102">
        <v>23.602500000000003</v>
      </c>
      <c r="S361" s="102">
        <v>1050.17288702873</v>
      </c>
      <c r="T361" s="102"/>
    </row>
    <row r="362" spans="1:20" ht="15" x14ac:dyDescent="0.25">
      <c r="A362" s="102" t="s">
        <v>536</v>
      </c>
      <c r="B362" s="102">
        <v>1174.661996</v>
      </c>
      <c r="C362" s="102">
        <v>530.16233400000033</v>
      </c>
      <c r="D362" s="102">
        <v>0</v>
      </c>
      <c r="E362" s="102">
        <v>38.776512999999994</v>
      </c>
      <c r="F362" s="102">
        <v>118.21268300000003</v>
      </c>
      <c r="G362" s="102">
        <v>10.656819</v>
      </c>
      <c r="H362" s="102">
        <v>0.55399900000000002</v>
      </c>
      <c r="I362" s="102">
        <v>8.9117490000000004</v>
      </c>
      <c r="J362" s="102">
        <v>21.281924</v>
      </c>
      <c r="K362" s="102">
        <v>50.233078761583663</v>
      </c>
      <c r="L362" s="102">
        <v>0</v>
      </c>
      <c r="M362" s="102">
        <v>11.268454677799999</v>
      </c>
      <c r="N362" s="102">
        <v>87.170032444199919</v>
      </c>
      <c r="O362" s="102">
        <v>18.879620540399998</v>
      </c>
      <c r="P362" s="102">
        <v>1.3098198357000002</v>
      </c>
      <c r="Q362" s="102">
        <v>28.537202647800001</v>
      </c>
      <c r="R362" s="102">
        <v>100.46132224200002</v>
      </c>
      <c r="S362" s="102">
        <v>1472.5215271494837</v>
      </c>
      <c r="T362" s="102"/>
    </row>
    <row r="363" spans="1:20" ht="15" x14ac:dyDescent="0.25">
      <c r="A363" s="102" t="s">
        <v>537</v>
      </c>
      <c r="B363" s="102">
        <v>1676.6608460000007</v>
      </c>
      <c r="C363" s="102">
        <v>483.37666299999995</v>
      </c>
      <c r="D363" s="102">
        <v>423.30292600000001</v>
      </c>
      <c r="E363" s="102">
        <v>11.840607</v>
      </c>
      <c r="F363" s="102">
        <v>128.76630700000001</v>
      </c>
      <c r="G363" s="102">
        <v>6</v>
      </c>
      <c r="H363" s="102">
        <v>1.777989</v>
      </c>
      <c r="I363" s="102">
        <v>10</v>
      </c>
      <c r="J363" s="102">
        <v>10.849947</v>
      </c>
      <c r="K363" s="102">
        <v>28.488399644083735</v>
      </c>
      <c r="L363" s="102">
        <v>123.01183029559937</v>
      </c>
      <c r="M363" s="102">
        <v>3.4408803942000001</v>
      </c>
      <c r="N363" s="102">
        <v>94.952274781799815</v>
      </c>
      <c r="O363" s="102">
        <v>10.6296</v>
      </c>
      <c r="P363" s="102">
        <v>4.2036993926999999</v>
      </c>
      <c r="Q363" s="102">
        <v>32.022000000000006</v>
      </c>
      <c r="R363" s="102">
        <v>51.217174813500009</v>
      </c>
      <c r="S363" s="102">
        <v>2024.6267053218837</v>
      </c>
      <c r="T363" s="102"/>
    </row>
    <row r="364" spans="1:20" ht="15" x14ac:dyDescent="0.25">
      <c r="A364" s="102" t="s">
        <v>539</v>
      </c>
      <c r="B364" s="102">
        <v>2218.1342809999996</v>
      </c>
      <c r="C364" s="102">
        <v>885.54401899999982</v>
      </c>
      <c r="D364" s="102">
        <v>11.100760999999999</v>
      </c>
      <c r="E364" s="102">
        <v>48.395464000000004</v>
      </c>
      <c r="F364" s="102">
        <v>260.3408619999999</v>
      </c>
      <c r="G364" s="102">
        <v>18.654355999999996</v>
      </c>
      <c r="H364" s="102">
        <v>0</v>
      </c>
      <c r="I364" s="102">
        <v>11.430475999999999</v>
      </c>
      <c r="J364" s="102">
        <v>7</v>
      </c>
      <c r="K364" s="102">
        <v>73.088104357842795</v>
      </c>
      <c r="L364" s="102">
        <v>3.2258811465999999</v>
      </c>
      <c r="M364" s="102">
        <v>14.063721838399996</v>
      </c>
      <c r="N364" s="102">
        <v>191.97535163880013</v>
      </c>
      <c r="O364" s="102">
        <v>33.048057089599993</v>
      </c>
      <c r="P364" s="102">
        <v>0</v>
      </c>
      <c r="Q364" s="102">
        <v>36.602670247200003</v>
      </c>
      <c r="R364" s="102">
        <v>33.043500000000002</v>
      </c>
      <c r="S364" s="102">
        <v>2603.1815673184424</v>
      </c>
      <c r="T364" s="102"/>
    </row>
    <row r="365" spans="1:20" ht="15" x14ac:dyDescent="0.25">
      <c r="A365" s="102" t="s">
        <v>540</v>
      </c>
      <c r="B365" s="102">
        <v>604.01275900000019</v>
      </c>
      <c r="C365" s="102">
        <v>171.38583799999998</v>
      </c>
      <c r="D365" s="102">
        <v>0</v>
      </c>
      <c r="E365" s="102">
        <v>15.701936</v>
      </c>
      <c r="F365" s="102">
        <v>61.109812000000005</v>
      </c>
      <c r="G365" s="102">
        <v>1</v>
      </c>
      <c r="H365" s="102">
        <v>1</v>
      </c>
      <c r="I365" s="102">
        <v>2</v>
      </c>
      <c r="J365" s="102">
        <v>8</v>
      </c>
      <c r="K365" s="102">
        <v>10.01636625729952</v>
      </c>
      <c r="L365" s="102">
        <v>0</v>
      </c>
      <c r="M365" s="102">
        <v>4.5629826016000008</v>
      </c>
      <c r="N365" s="102">
        <v>45.062375368800033</v>
      </c>
      <c r="O365" s="102">
        <v>1.7716000000000001</v>
      </c>
      <c r="P365" s="102">
        <v>2.3643000000000001</v>
      </c>
      <c r="Q365" s="102">
        <v>6.4043999999999999</v>
      </c>
      <c r="R365" s="102">
        <v>37.764000000000003</v>
      </c>
      <c r="S365" s="102">
        <v>711.95878322769977</v>
      </c>
      <c r="T365" s="102"/>
    </row>
    <row r="366" spans="1:20" ht="15" x14ac:dyDescent="0.25">
      <c r="A366" s="102" t="s">
        <v>541</v>
      </c>
      <c r="B366" s="102">
        <v>953.23020100000042</v>
      </c>
      <c r="C366" s="102">
        <v>334.01239400000003</v>
      </c>
      <c r="D366" s="102">
        <v>0</v>
      </c>
      <c r="E366" s="102">
        <v>21.048209</v>
      </c>
      <c r="F366" s="102">
        <v>111.685242</v>
      </c>
      <c r="G366" s="102">
        <v>7.3499990000000004</v>
      </c>
      <c r="H366" s="102">
        <v>3.5276269999999998</v>
      </c>
      <c r="I366" s="102">
        <v>2</v>
      </c>
      <c r="J366" s="102">
        <v>6.1869550000000002</v>
      </c>
      <c r="K366" s="102">
        <v>24.244504969790778</v>
      </c>
      <c r="L366" s="102">
        <v>0</v>
      </c>
      <c r="M366" s="102">
        <v>6.116609535400003</v>
      </c>
      <c r="N366" s="102">
        <v>82.356697450799942</v>
      </c>
      <c r="O366" s="102">
        <v>13.021258228400001</v>
      </c>
      <c r="P366" s="102">
        <v>8.3403685160999999</v>
      </c>
      <c r="Q366" s="102">
        <v>6.4043999999999999</v>
      </c>
      <c r="R366" s="102">
        <v>29.205521077500006</v>
      </c>
      <c r="S366" s="102">
        <v>1122.9195607779911</v>
      </c>
      <c r="T366" s="102"/>
    </row>
    <row r="367" spans="1:20" ht="15" x14ac:dyDescent="0.25">
      <c r="A367" s="102" t="s">
        <v>542</v>
      </c>
      <c r="B367" s="102">
        <v>776.67529200000024</v>
      </c>
      <c r="C367" s="102">
        <v>348.341161</v>
      </c>
      <c r="D367" s="102">
        <v>6.5147930000000001</v>
      </c>
      <c r="E367" s="102">
        <v>33.455371999999997</v>
      </c>
      <c r="F367" s="102">
        <v>50.211641</v>
      </c>
      <c r="G367" s="102">
        <v>3.7271170000000002</v>
      </c>
      <c r="H367" s="102">
        <v>2</v>
      </c>
      <c r="I367" s="102">
        <v>8.4732269999999996</v>
      </c>
      <c r="J367" s="102">
        <v>6.3729979999999999</v>
      </c>
      <c r="K367" s="102">
        <v>32.168824885975219</v>
      </c>
      <c r="L367" s="102">
        <v>1.8931988458</v>
      </c>
      <c r="M367" s="102">
        <v>9.7221311032000024</v>
      </c>
      <c r="N367" s="102">
        <v>37.026064073400029</v>
      </c>
      <c r="O367" s="102">
        <v>6.6029604772000008</v>
      </c>
      <c r="P367" s="102">
        <v>4.7286000000000001</v>
      </c>
      <c r="Q367" s="102">
        <v>27.132967499400003</v>
      </c>
      <c r="R367" s="102">
        <v>30.083737059000004</v>
      </c>
      <c r="S367" s="102">
        <v>926.03377594397546</v>
      </c>
      <c r="T367" s="102"/>
    </row>
    <row r="368" spans="1:20" ht="15" x14ac:dyDescent="0.25">
      <c r="A368" s="102" t="s">
        <v>543</v>
      </c>
      <c r="B368" s="102">
        <v>1097.2604539999998</v>
      </c>
      <c r="C368" s="102">
        <v>454.39369200000016</v>
      </c>
      <c r="D368" s="102">
        <v>2.3591489999999999</v>
      </c>
      <c r="E368" s="102">
        <v>41.988781999999993</v>
      </c>
      <c r="F368" s="102">
        <v>99.469326999999993</v>
      </c>
      <c r="G368" s="102">
        <v>5.7712859999999999</v>
      </c>
      <c r="H368" s="102">
        <v>0.133718</v>
      </c>
      <c r="I368" s="102">
        <v>8.2323370000000011</v>
      </c>
      <c r="J368" s="102">
        <v>8.6319060000000007</v>
      </c>
      <c r="K368" s="102">
        <v>39.083243336229494</v>
      </c>
      <c r="L368" s="102">
        <v>0.68556869940000009</v>
      </c>
      <c r="M368" s="102">
        <v>12.201940049199999</v>
      </c>
      <c r="N368" s="102">
        <v>73.348681729800006</v>
      </c>
      <c r="O368" s="102">
        <v>10.224410277599999</v>
      </c>
      <c r="P368" s="102">
        <v>0.31614946739999999</v>
      </c>
      <c r="Q368" s="102">
        <v>26.361589541400004</v>
      </c>
      <c r="R368" s="102">
        <v>40.746912273000007</v>
      </c>
      <c r="S368" s="102">
        <v>1300.2289493740293</v>
      </c>
      <c r="T368" s="102"/>
    </row>
    <row r="369" spans="1:20" ht="15" x14ac:dyDescent="0.25">
      <c r="A369" s="102" t="s">
        <v>544</v>
      </c>
      <c r="B369" s="102">
        <v>1195.9300070000004</v>
      </c>
      <c r="C369" s="102">
        <v>589.4966460000004</v>
      </c>
      <c r="D369" s="102">
        <v>0</v>
      </c>
      <c r="E369" s="102">
        <v>37.614928999999997</v>
      </c>
      <c r="F369" s="102">
        <v>96.233883000000006</v>
      </c>
      <c r="G369" s="102">
        <v>5.6547339999999995</v>
      </c>
      <c r="H369" s="102">
        <v>4.87</v>
      </c>
      <c r="I369" s="102">
        <v>23.920049000000002</v>
      </c>
      <c r="J369" s="102">
        <v>4.0341389999999997</v>
      </c>
      <c r="K369" s="102">
        <v>61.545620558114287</v>
      </c>
      <c r="L369" s="102">
        <v>0</v>
      </c>
      <c r="M369" s="102">
        <v>10.930898367400001</v>
      </c>
      <c r="N369" s="102">
        <v>70.962865324199996</v>
      </c>
      <c r="O369" s="102">
        <v>10.017926754399999</v>
      </c>
      <c r="P369" s="102">
        <v>11.514141</v>
      </c>
      <c r="Q369" s="102">
        <v>76.59678090780001</v>
      </c>
      <c r="R369" s="102">
        <v>19.0431531495</v>
      </c>
      <c r="S369" s="102">
        <v>1456.5413930614147</v>
      </c>
      <c r="T369" s="102"/>
    </row>
    <row r="370" spans="1:20" ht="15" x14ac:dyDescent="0.25">
      <c r="A370" s="102" t="s">
        <v>545</v>
      </c>
      <c r="B370" s="102">
        <v>1757.0329589999992</v>
      </c>
      <c r="C370" s="102">
        <v>1057.1738950000004</v>
      </c>
      <c r="D370" s="102">
        <v>0</v>
      </c>
      <c r="E370" s="102">
        <v>43.042405000000002</v>
      </c>
      <c r="F370" s="102">
        <v>167.07605199999998</v>
      </c>
      <c r="G370" s="102">
        <v>15.804467000000001</v>
      </c>
      <c r="H370" s="102">
        <v>4</v>
      </c>
      <c r="I370" s="102">
        <v>23.983366</v>
      </c>
      <c r="J370" s="102">
        <v>11.478261</v>
      </c>
      <c r="K370" s="102">
        <v>125.06782241069796</v>
      </c>
      <c r="L370" s="102">
        <v>0</v>
      </c>
      <c r="M370" s="102">
        <v>12.508122893000001</v>
      </c>
      <c r="N370" s="102">
        <v>123.20188074479968</v>
      </c>
      <c r="O370" s="102">
        <v>27.999193737199995</v>
      </c>
      <c r="P370" s="102">
        <v>9.4572000000000003</v>
      </c>
      <c r="Q370" s="102">
        <v>76.799534605199995</v>
      </c>
      <c r="R370" s="102">
        <v>54.183131050500009</v>
      </c>
      <c r="S370" s="102">
        <v>2186.2498444413968</v>
      </c>
      <c r="T370" s="102"/>
    </row>
    <row r="371" spans="1:20" ht="15" x14ac:dyDescent="0.25">
      <c r="A371" s="102" t="s">
        <v>546</v>
      </c>
      <c r="B371" s="102">
        <v>1533.1348139999996</v>
      </c>
      <c r="C371" s="102">
        <v>794.39680999999996</v>
      </c>
      <c r="D371" s="102">
        <v>0</v>
      </c>
      <c r="E371" s="102">
        <v>29.859798000000001</v>
      </c>
      <c r="F371" s="102">
        <v>135.03296300000002</v>
      </c>
      <c r="G371" s="102">
        <v>9.9815139999999989</v>
      </c>
      <c r="H371" s="102">
        <v>2</v>
      </c>
      <c r="I371" s="102">
        <v>18.521074000000002</v>
      </c>
      <c r="J371" s="102">
        <v>7.7786580000000001</v>
      </c>
      <c r="K371" s="102">
        <v>86.457775504770112</v>
      </c>
      <c r="L371" s="102">
        <v>0</v>
      </c>
      <c r="M371" s="102">
        <v>8.6772572988000043</v>
      </c>
      <c r="N371" s="102">
        <v>99.573306916199797</v>
      </c>
      <c r="O371" s="102">
        <v>17.6832502024</v>
      </c>
      <c r="P371" s="102">
        <v>4.7286000000000001</v>
      </c>
      <c r="Q371" s="102">
        <v>59.308183162799985</v>
      </c>
      <c r="R371" s="102">
        <v>36.719155089000004</v>
      </c>
      <c r="S371" s="102">
        <v>1846.2823421739695</v>
      </c>
      <c r="T371" s="102"/>
    </row>
    <row r="372" spans="1:20" ht="15" x14ac:dyDescent="0.25">
      <c r="A372" s="102" t="s">
        <v>547</v>
      </c>
      <c r="B372" s="102">
        <v>2166.2479579999999</v>
      </c>
      <c r="C372" s="102">
        <v>1154.599023</v>
      </c>
      <c r="D372" s="102">
        <v>0</v>
      </c>
      <c r="E372" s="102">
        <v>20.349492000000001</v>
      </c>
      <c r="F372" s="102">
        <v>166.04443699999996</v>
      </c>
      <c r="G372" s="102">
        <v>23.608768000000001</v>
      </c>
      <c r="H372" s="102">
        <v>2</v>
      </c>
      <c r="I372" s="102">
        <v>31.163855000000002</v>
      </c>
      <c r="J372" s="102">
        <v>20.16742</v>
      </c>
      <c r="K372" s="102">
        <v>130.88955410927497</v>
      </c>
      <c r="L372" s="102">
        <v>0</v>
      </c>
      <c r="M372" s="102">
        <v>5.9135623752000033</v>
      </c>
      <c r="N372" s="102">
        <v>122.44116784379963</v>
      </c>
      <c r="O372" s="102">
        <v>41.825293388799992</v>
      </c>
      <c r="P372" s="102">
        <v>4.7286000000000001</v>
      </c>
      <c r="Q372" s="102">
        <v>99.792896481000028</v>
      </c>
      <c r="R372" s="102">
        <v>95.200306110000014</v>
      </c>
      <c r="S372" s="102">
        <v>2667.0393383080745</v>
      </c>
      <c r="T372" s="102"/>
    </row>
    <row r="373" spans="1:20" ht="15" x14ac:dyDescent="0.25">
      <c r="A373" s="102" t="s">
        <v>548</v>
      </c>
      <c r="B373" s="102">
        <v>1028.5683739999999</v>
      </c>
      <c r="C373" s="102">
        <v>219.41672999999994</v>
      </c>
      <c r="D373" s="102">
        <v>0</v>
      </c>
      <c r="E373" s="102">
        <v>11.573418</v>
      </c>
      <c r="F373" s="102">
        <v>64.070079000000007</v>
      </c>
      <c r="G373" s="102">
        <v>5.3814830000000002</v>
      </c>
      <c r="H373" s="102">
        <v>1.562505</v>
      </c>
      <c r="I373" s="102">
        <v>3.8623440000000002</v>
      </c>
      <c r="J373" s="102">
        <v>12.5</v>
      </c>
      <c r="K373" s="102">
        <v>9.8774948002072573</v>
      </c>
      <c r="L373" s="102">
        <v>0</v>
      </c>
      <c r="M373" s="102">
        <v>3.3632352708000002</v>
      </c>
      <c r="N373" s="102">
        <v>47.245276254600036</v>
      </c>
      <c r="O373" s="102">
        <v>9.5338352828000019</v>
      </c>
      <c r="P373" s="102">
        <v>3.6942305715000003</v>
      </c>
      <c r="Q373" s="102">
        <v>12.3679979568</v>
      </c>
      <c r="R373" s="102">
        <v>59.006250000000009</v>
      </c>
      <c r="S373" s="102">
        <v>1173.6566941367073</v>
      </c>
      <c r="T373" s="102"/>
    </row>
    <row r="374" spans="1:20" ht="15" x14ac:dyDescent="0.25">
      <c r="A374" s="102" t="s">
        <v>549</v>
      </c>
      <c r="B374" s="102">
        <v>636.16952599999991</v>
      </c>
      <c r="C374" s="102">
        <v>272.6913550000001</v>
      </c>
      <c r="D374" s="102">
        <v>2</v>
      </c>
      <c r="E374" s="102">
        <v>26.199729000000001</v>
      </c>
      <c r="F374" s="102">
        <v>75.956921999999992</v>
      </c>
      <c r="G374" s="102">
        <v>15.91996</v>
      </c>
      <c r="H374" s="102">
        <v>1</v>
      </c>
      <c r="I374" s="102">
        <v>4.2084390000000003</v>
      </c>
      <c r="J374" s="102">
        <v>3.491441</v>
      </c>
      <c r="K374" s="102">
        <v>25.325385354669688</v>
      </c>
      <c r="L374" s="102">
        <v>0.58120000000000005</v>
      </c>
      <c r="M374" s="102">
        <v>7.6136412474000048</v>
      </c>
      <c r="N374" s="102">
        <v>56.010634282800062</v>
      </c>
      <c r="O374" s="102">
        <v>28.203801135999999</v>
      </c>
      <c r="P374" s="102">
        <v>2.3643000000000001</v>
      </c>
      <c r="Q374" s="102">
        <v>13.476263365800001</v>
      </c>
      <c r="R374" s="102">
        <v>16.4813472405</v>
      </c>
      <c r="S374" s="102">
        <v>786.22609862716968</v>
      </c>
      <c r="T374" s="102"/>
    </row>
    <row r="375" spans="1:20" ht="15" x14ac:dyDescent="0.25">
      <c r="A375" s="102" t="s">
        <v>550</v>
      </c>
      <c r="B375" s="102">
        <v>906.26204899999971</v>
      </c>
      <c r="C375" s="102">
        <v>277.14383899999996</v>
      </c>
      <c r="D375" s="102">
        <v>0.511494</v>
      </c>
      <c r="E375" s="102">
        <v>16.702887</v>
      </c>
      <c r="F375" s="102">
        <v>76.571619999999967</v>
      </c>
      <c r="G375" s="102">
        <v>13.413030999999998</v>
      </c>
      <c r="H375" s="102">
        <v>1.87</v>
      </c>
      <c r="I375" s="102">
        <v>4.8524479999999999</v>
      </c>
      <c r="J375" s="102">
        <v>14.614943</v>
      </c>
      <c r="K375" s="102">
        <v>17.573864836829284</v>
      </c>
      <c r="L375" s="102">
        <v>0.1486401564</v>
      </c>
      <c r="M375" s="102">
        <v>4.8538589622000003</v>
      </c>
      <c r="N375" s="102">
        <v>56.463912588000042</v>
      </c>
      <c r="O375" s="102">
        <v>23.762525719599999</v>
      </c>
      <c r="P375" s="102">
        <v>4.4212410000000002</v>
      </c>
      <c r="Q375" s="102">
        <v>15.5385089856</v>
      </c>
      <c r="R375" s="102">
        <v>68.989838431500004</v>
      </c>
      <c r="S375" s="102">
        <v>1098.014439680129</v>
      </c>
      <c r="T375" s="102"/>
    </row>
    <row r="376" spans="1:20" ht="15" x14ac:dyDescent="0.25">
      <c r="A376" s="102" t="s">
        <v>551</v>
      </c>
      <c r="B376" s="102">
        <v>1160.9285149999998</v>
      </c>
      <c r="C376" s="102">
        <v>413.74736800000005</v>
      </c>
      <c r="D376" s="102">
        <v>0</v>
      </c>
      <c r="E376" s="102">
        <v>18.362093000000002</v>
      </c>
      <c r="F376" s="102">
        <v>148.75117399999999</v>
      </c>
      <c r="G376" s="102">
        <v>6</v>
      </c>
      <c r="H376" s="102">
        <v>3.5</v>
      </c>
      <c r="I376" s="102">
        <v>6.6186129999999999</v>
      </c>
      <c r="J376" s="102">
        <v>13.5</v>
      </c>
      <c r="K376" s="102">
        <v>30.687582962761553</v>
      </c>
      <c r="L376" s="102">
        <v>0</v>
      </c>
      <c r="M376" s="102">
        <v>5.3360242258000019</v>
      </c>
      <c r="N376" s="102">
        <v>109.68911570759973</v>
      </c>
      <c r="O376" s="102">
        <v>10.6296</v>
      </c>
      <c r="P376" s="102">
        <v>8.2750500000000002</v>
      </c>
      <c r="Q376" s="102">
        <v>21.194122548599999</v>
      </c>
      <c r="R376" s="102">
        <v>63.72675000000001</v>
      </c>
      <c r="S376" s="102">
        <v>1410.4667604447611</v>
      </c>
      <c r="T376" s="102"/>
    </row>
    <row r="377" spans="1:20" ht="15" x14ac:dyDescent="0.25">
      <c r="A377" s="102" t="s">
        <v>552</v>
      </c>
      <c r="B377" s="102">
        <v>1146.3238329999999</v>
      </c>
      <c r="C377" s="102">
        <v>113.03369799999999</v>
      </c>
      <c r="D377" s="102">
        <v>3</v>
      </c>
      <c r="E377" s="102">
        <v>10.514620000000001</v>
      </c>
      <c r="F377" s="102">
        <v>85.549096999999989</v>
      </c>
      <c r="G377" s="102">
        <v>9.499998999999999</v>
      </c>
      <c r="H377" s="102">
        <v>0</v>
      </c>
      <c r="I377" s="102">
        <v>1.666666</v>
      </c>
      <c r="J377" s="102">
        <v>4.0058480000000003</v>
      </c>
      <c r="K377" s="102">
        <v>2.4092360994121007</v>
      </c>
      <c r="L377" s="102">
        <v>0.87180000000000013</v>
      </c>
      <c r="M377" s="102">
        <v>3.0555485720000002</v>
      </c>
      <c r="N377" s="102">
        <v>63.083904127800068</v>
      </c>
      <c r="O377" s="102">
        <v>16.8301982284</v>
      </c>
      <c r="P377" s="102">
        <v>0</v>
      </c>
      <c r="Q377" s="102">
        <v>5.3369978651999999</v>
      </c>
      <c r="R377" s="102">
        <v>18.909605484</v>
      </c>
      <c r="S377" s="102">
        <v>1256.821123376812</v>
      </c>
      <c r="T377" s="102"/>
    </row>
    <row r="378" spans="1:20" ht="15" x14ac:dyDescent="0.25">
      <c r="A378" s="102" t="s">
        <v>553</v>
      </c>
      <c r="B378" s="102">
        <v>3056.2853000000014</v>
      </c>
      <c r="C378" s="102">
        <v>1257.0929200000005</v>
      </c>
      <c r="D378" s="102">
        <v>40.272919999999985</v>
      </c>
      <c r="E378" s="102">
        <v>38.749873999999991</v>
      </c>
      <c r="F378" s="102">
        <v>164.61363599999999</v>
      </c>
      <c r="G378" s="102">
        <v>14.884767</v>
      </c>
      <c r="H378" s="102">
        <v>2</v>
      </c>
      <c r="I378" s="102">
        <v>17.379148999999998</v>
      </c>
      <c r="J378" s="102">
        <v>40.602591999999994</v>
      </c>
      <c r="K378" s="102">
        <v>107.79532942571637</v>
      </c>
      <c r="L378" s="102">
        <v>11.703310552000003</v>
      </c>
      <c r="M378" s="102">
        <v>11.260713384400002</v>
      </c>
      <c r="N378" s="102">
        <v>121.38609518639963</v>
      </c>
      <c r="O378" s="102">
        <v>26.369853217199996</v>
      </c>
      <c r="P378" s="102">
        <v>4.7286000000000001</v>
      </c>
      <c r="Q378" s="102">
        <v>55.651510927799997</v>
      </c>
      <c r="R378" s="102">
        <v>191.66453553599996</v>
      </c>
      <c r="S378" s="102">
        <v>3586.8452482295174</v>
      </c>
      <c r="T378" s="102"/>
    </row>
    <row r="379" spans="1:20" ht="15" x14ac:dyDescent="0.25">
      <c r="A379" s="102" t="s">
        <v>554</v>
      </c>
      <c r="B379" s="102">
        <v>4067.5616760000071</v>
      </c>
      <c r="C379" s="102">
        <v>1062.0928540000007</v>
      </c>
      <c r="D379" s="102">
        <v>113.99137800000001</v>
      </c>
      <c r="E379" s="102">
        <v>43.068962999999997</v>
      </c>
      <c r="F379" s="102">
        <v>334.48452799999995</v>
      </c>
      <c r="G379" s="102">
        <v>21.341903000000002</v>
      </c>
      <c r="H379" s="102">
        <v>4.9310340000000004</v>
      </c>
      <c r="I379" s="102">
        <v>14.62069</v>
      </c>
      <c r="J379" s="102">
        <v>39.577587000000001</v>
      </c>
      <c r="K379" s="102">
        <v>57.816566548018407</v>
      </c>
      <c r="L379" s="102">
        <v>33.125894446800032</v>
      </c>
      <c r="M379" s="102">
        <v>12.515840647799994</v>
      </c>
      <c r="N379" s="102">
        <v>246.64889094720067</v>
      </c>
      <c r="O379" s="102">
        <v>37.809315354799999</v>
      </c>
      <c r="P379" s="102">
        <v>11.6584436862</v>
      </c>
      <c r="Q379" s="102">
        <v>46.818373517999994</v>
      </c>
      <c r="R379" s="102">
        <v>186.8259994334999</v>
      </c>
      <c r="S379" s="102">
        <v>4700.7810005823258</v>
      </c>
      <c r="T379" s="102"/>
    </row>
    <row r="380" spans="1:20" ht="15" x14ac:dyDescent="0.25">
      <c r="A380" s="102" t="s">
        <v>555</v>
      </c>
      <c r="B380" s="102">
        <v>1694.1000959999999</v>
      </c>
      <c r="C380" s="102">
        <v>423.89826500000004</v>
      </c>
      <c r="D380" s="102">
        <v>69.314597000000006</v>
      </c>
      <c r="E380" s="102">
        <v>31.443301999999999</v>
      </c>
      <c r="F380" s="102">
        <v>93.384395000000012</v>
      </c>
      <c r="G380" s="102">
        <v>11.936626</v>
      </c>
      <c r="H380" s="102">
        <v>1</v>
      </c>
      <c r="I380" s="102">
        <v>10.175225999999999</v>
      </c>
      <c r="J380" s="102">
        <v>15.010405</v>
      </c>
      <c r="K380" s="102">
        <v>22.025158791468055</v>
      </c>
      <c r="L380" s="102">
        <v>20.142821888200007</v>
      </c>
      <c r="M380" s="102">
        <v>9.1374235612000039</v>
      </c>
      <c r="N380" s="102">
        <v>68.861652873000025</v>
      </c>
      <c r="O380" s="102">
        <v>21.146926621599995</v>
      </c>
      <c r="P380" s="102">
        <v>2.3643000000000001</v>
      </c>
      <c r="Q380" s="102">
        <v>32.583108697200004</v>
      </c>
      <c r="R380" s="102">
        <v>70.856616802500014</v>
      </c>
      <c r="S380" s="102">
        <v>1941.218105235168</v>
      </c>
      <c r="T380" s="102"/>
    </row>
    <row r="381" spans="1:20" ht="15" x14ac:dyDescent="0.25">
      <c r="A381" s="102" t="s">
        <v>556</v>
      </c>
      <c r="B381" s="102">
        <v>1080.9414760000004</v>
      </c>
      <c r="C381" s="102">
        <v>1048.1385430000014</v>
      </c>
      <c r="D381" s="102">
        <v>0.98245099999999996</v>
      </c>
      <c r="E381" s="102">
        <v>6.1661160000000006</v>
      </c>
      <c r="F381" s="102">
        <v>161.22348</v>
      </c>
      <c r="G381" s="102">
        <v>9.0807350000000007</v>
      </c>
      <c r="H381" s="102">
        <v>3.9883130000000002</v>
      </c>
      <c r="I381" s="102">
        <v>9.841391999999999</v>
      </c>
      <c r="J381" s="102">
        <v>6.6813929999999999</v>
      </c>
      <c r="K381" s="102">
        <v>211.50987836601169</v>
      </c>
      <c r="L381" s="102">
        <v>0.2855002606</v>
      </c>
      <c r="M381" s="102">
        <v>1.7918733095999999</v>
      </c>
      <c r="N381" s="102">
        <v>118.88619415199967</v>
      </c>
      <c r="O381" s="102">
        <v>16.087430125999997</v>
      </c>
      <c r="P381" s="102">
        <v>9.4295684259000012</v>
      </c>
      <c r="Q381" s="102">
        <v>31.514105462400003</v>
      </c>
      <c r="R381" s="102">
        <v>31.539515656500004</v>
      </c>
      <c r="S381" s="102">
        <v>1501.9855417590118</v>
      </c>
      <c r="T381" s="102"/>
    </row>
    <row r="382" spans="1:20" ht="15" x14ac:dyDescent="0.25">
      <c r="A382" s="102" t="s">
        <v>557</v>
      </c>
      <c r="B382" s="102">
        <v>1634.9072629999989</v>
      </c>
      <c r="C382" s="102">
        <v>827.46959500000014</v>
      </c>
      <c r="D382" s="102">
        <v>0</v>
      </c>
      <c r="E382" s="102">
        <v>4</v>
      </c>
      <c r="F382" s="102">
        <v>198.80821200000005</v>
      </c>
      <c r="G382" s="102">
        <v>3.675824</v>
      </c>
      <c r="H382" s="102">
        <v>0.97794700000000001</v>
      </c>
      <c r="I382" s="102">
        <v>8.851147000000001</v>
      </c>
      <c r="J382" s="102">
        <v>14</v>
      </c>
      <c r="K382" s="102">
        <v>86.161235891309971</v>
      </c>
      <c r="L382" s="102">
        <v>0</v>
      </c>
      <c r="M382" s="102">
        <v>1.1624000000000001</v>
      </c>
      <c r="N382" s="102">
        <v>146.60117552879973</v>
      </c>
      <c r="O382" s="102">
        <v>6.5120897984000008</v>
      </c>
      <c r="P382" s="102">
        <v>2.3121600921000001</v>
      </c>
      <c r="Q382" s="102">
        <v>28.343142923400002</v>
      </c>
      <c r="R382" s="102">
        <v>66.087000000000003</v>
      </c>
      <c r="S382" s="102">
        <v>1972.0864672340085</v>
      </c>
      <c r="T382" s="102"/>
    </row>
    <row r="383" spans="1:20" ht="15" x14ac:dyDescent="0.25">
      <c r="A383" s="102" t="s">
        <v>558</v>
      </c>
      <c r="B383" s="102">
        <v>1383.1965490000002</v>
      </c>
      <c r="C383" s="102">
        <v>1269.3077910000022</v>
      </c>
      <c r="D383" s="102">
        <v>0</v>
      </c>
      <c r="E383" s="102">
        <v>43.242104999999995</v>
      </c>
      <c r="F383" s="102">
        <v>127.71614099999999</v>
      </c>
      <c r="G383" s="102">
        <v>21.712837</v>
      </c>
      <c r="H383" s="102">
        <v>2.6301749999999999</v>
      </c>
      <c r="I383" s="102">
        <v>53.821936000000008</v>
      </c>
      <c r="J383" s="102">
        <v>21.428303999999997</v>
      </c>
      <c r="K383" s="102">
        <v>253.77581662330502</v>
      </c>
      <c r="L383" s="102">
        <v>0</v>
      </c>
      <c r="M383" s="102">
        <v>12.566155712999999</v>
      </c>
      <c r="N383" s="102">
        <v>94.177882373399825</v>
      </c>
      <c r="O383" s="102">
        <v>38.466462029199995</v>
      </c>
      <c r="P383" s="102">
        <v>6.2185227525000002</v>
      </c>
      <c r="Q383" s="102">
        <v>172.34860345920012</v>
      </c>
      <c r="R383" s="102">
        <v>101.15230903200002</v>
      </c>
      <c r="S383" s="102">
        <v>2061.9023009826051</v>
      </c>
      <c r="T383" s="102"/>
    </row>
    <row r="384" spans="1:20" ht="15" x14ac:dyDescent="0.25">
      <c r="A384" s="102" t="s">
        <v>559</v>
      </c>
      <c r="B384" s="102">
        <v>1535.3701819999965</v>
      </c>
      <c r="C384" s="102">
        <v>1477.1100990000002</v>
      </c>
      <c r="D384" s="102">
        <v>2.2842349999999998</v>
      </c>
      <c r="E384" s="102">
        <v>42.817605</v>
      </c>
      <c r="F384" s="102">
        <v>125.74694600000002</v>
      </c>
      <c r="G384" s="102">
        <v>12.252986</v>
      </c>
      <c r="H384" s="102">
        <v>2</v>
      </c>
      <c r="I384" s="102">
        <v>1.0686</v>
      </c>
      <c r="J384" s="102">
        <v>10.505149000000001</v>
      </c>
      <c r="K384" s="102">
        <v>292.58684892997604</v>
      </c>
      <c r="L384" s="102">
        <v>0.663798691</v>
      </c>
      <c r="M384" s="102">
        <v>12.442796013000001</v>
      </c>
      <c r="N384" s="102">
        <v>92.725797980399875</v>
      </c>
      <c r="O384" s="102">
        <v>21.707389997599996</v>
      </c>
      <c r="P384" s="102">
        <v>4.7286000000000001</v>
      </c>
      <c r="Q384" s="102">
        <v>3.4218709199999999</v>
      </c>
      <c r="R384" s="102">
        <v>49.589555854500013</v>
      </c>
      <c r="S384" s="102">
        <v>2013.2368403864723</v>
      </c>
      <c r="T384" s="102"/>
    </row>
    <row r="385" spans="1:20" ht="15" x14ac:dyDescent="0.25">
      <c r="A385" s="102" t="s">
        <v>560</v>
      </c>
      <c r="B385" s="102">
        <v>762.77273799999955</v>
      </c>
      <c r="C385" s="102">
        <v>736.88580000000115</v>
      </c>
      <c r="D385" s="102">
        <v>0</v>
      </c>
      <c r="E385" s="102">
        <v>16.271695999999999</v>
      </c>
      <c r="F385" s="102">
        <v>111.86707000000001</v>
      </c>
      <c r="G385" s="102">
        <v>3.9901550000000001</v>
      </c>
      <c r="H385" s="102">
        <v>1</v>
      </c>
      <c r="I385" s="102">
        <v>5.417065</v>
      </c>
      <c r="J385" s="102">
        <v>3</v>
      </c>
      <c r="K385" s="102">
        <v>146.05630190504141</v>
      </c>
      <c r="L385" s="102">
        <v>0</v>
      </c>
      <c r="M385" s="102">
        <v>4.7285548576000007</v>
      </c>
      <c r="N385" s="102">
        <v>82.490777417999908</v>
      </c>
      <c r="O385" s="102">
        <v>7.0689585980000009</v>
      </c>
      <c r="P385" s="102">
        <v>2.3643000000000001</v>
      </c>
      <c r="Q385" s="102">
        <v>17.346525543000002</v>
      </c>
      <c r="R385" s="102">
        <v>14.1615</v>
      </c>
      <c r="S385" s="102">
        <v>1036.989656321641</v>
      </c>
      <c r="T385" s="102"/>
    </row>
    <row r="386" spans="1:20" ht="15" x14ac:dyDescent="0.25">
      <c r="A386" s="102" t="s">
        <v>561</v>
      </c>
      <c r="B386" s="102">
        <v>1511.7604319999996</v>
      </c>
      <c r="C386" s="102">
        <v>318.26661799999988</v>
      </c>
      <c r="D386" s="102">
        <v>15.694522999999998</v>
      </c>
      <c r="E386" s="102">
        <v>32.367924000000002</v>
      </c>
      <c r="F386" s="102">
        <v>86.240261000000004</v>
      </c>
      <c r="G386" s="102">
        <v>6</v>
      </c>
      <c r="H386" s="102">
        <v>0</v>
      </c>
      <c r="I386" s="102">
        <v>11</v>
      </c>
      <c r="J386" s="102">
        <v>7.6</v>
      </c>
      <c r="K386" s="102">
        <v>13.819124236375114</v>
      </c>
      <c r="L386" s="102">
        <v>4.5608283838000014</v>
      </c>
      <c r="M386" s="102">
        <v>9.4061187144000069</v>
      </c>
      <c r="N386" s="102">
        <v>63.593568461400061</v>
      </c>
      <c r="O386" s="102">
        <v>10.6296</v>
      </c>
      <c r="P386" s="102">
        <v>0</v>
      </c>
      <c r="Q386" s="102">
        <v>35.224200000000003</v>
      </c>
      <c r="R386" s="102">
        <v>35.875800000000005</v>
      </c>
      <c r="S386" s="102">
        <v>1684.8696717959747</v>
      </c>
      <c r="T386" s="102"/>
    </row>
    <row r="387" spans="1:20" ht="15" x14ac:dyDescent="0.25">
      <c r="A387" s="102" t="s">
        <v>562</v>
      </c>
      <c r="B387" s="102">
        <v>1823.7269609999967</v>
      </c>
      <c r="C387" s="102">
        <v>796.73718199999962</v>
      </c>
      <c r="D387" s="102">
        <v>1.488235</v>
      </c>
      <c r="E387" s="102">
        <v>50.456219999999995</v>
      </c>
      <c r="F387" s="102">
        <v>162.75994000000003</v>
      </c>
      <c r="G387" s="102">
        <v>18.420125999999996</v>
      </c>
      <c r="H387" s="102">
        <v>0</v>
      </c>
      <c r="I387" s="102">
        <v>11.050774000000001</v>
      </c>
      <c r="J387" s="102">
        <v>15.182230000000001</v>
      </c>
      <c r="K387" s="102">
        <v>69.895728524745437</v>
      </c>
      <c r="L387" s="102">
        <v>0.43248109100000004</v>
      </c>
      <c r="M387" s="102">
        <v>14.662577531999993</v>
      </c>
      <c r="N387" s="102">
        <v>120.0191797559997</v>
      </c>
      <c r="O387" s="102">
        <v>32.633095221600001</v>
      </c>
      <c r="P387" s="102">
        <v>0</v>
      </c>
      <c r="Q387" s="102">
        <v>35.386788502799995</v>
      </c>
      <c r="R387" s="102">
        <v>71.667716715000026</v>
      </c>
      <c r="S387" s="102">
        <v>2168.4245283431419</v>
      </c>
      <c r="T387" s="102"/>
    </row>
    <row r="388" spans="1:20" ht="15" x14ac:dyDescent="0.25">
      <c r="A388" s="102" t="s">
        <v>563</v>
      </c>
      <c r="B388" s="102">
        <v>4002.8081200000056</v>
      </c>
      <c r="C388" s="102">
        <v>1032.7543679999994</v>
      </c>
      <c r="D388" s="102">
        <v>345.76317399999982</v>
      </c>
      <c r="E388" s="102">
        <v>97.686916999999994</v>
      </c>
      <c r="F388" s="102">
        <v>253.19775799999996</v>
      </c>
      <c r="G388" s="102">
        <v>24.552956999999999</v>
      </c>
      <c r="H388" s="102">
        <v>4</v>
      </c>
      <c r="I388" s="102">
        <v>20.399999999999999</v>
      </c>
      <c r="J388" s="102">
        <v>49.860892000000007</v>
      </c>
      <c r="K388" s="102">
        <v>55.56046939656477</v>
      </c>
      <c r="L388" s="102">
        <v>100.47877836439964</v>
      </c>
      <c r="M388" s="102">
        <v>28.387818080200049</v>
      </c>
      <c r="N388" s="102">
        <v>186.70802674920006</v>
      </c>
      <c r="O388" s="102">
        <v>43.498018621199996</v>
      </c>
      <c r="P388" s="102">
        <v>9.4572000000000003</v>
      </c>
      <c r="Q388" s="102">
        <v>65.324879999999979</v>
      </c>
      <c r="R388" s="102">
        <v>235.36834068599984</v>
      </c>
      <c r="S388" s="102">
        <v>4727.59165189757</v>
      </c>
      <c r="T388" s="102"/>
    </row>
    <row r="389" spans="1:20" ht="15" x14ac:dyDescent="0.25">
      <c r="A389" s="102" t="s">
        <v>564</v>
      </c>
      <c r="B389" s="102">
        <v>1950.7051119999994</v>
      </c>
      <c r="C389" s="102">
        <v>710.80348599999991</v>
      </c>
      <c r="D389" s="102">
        <v>0</v>
      </c>
      <c r="E389" s="102">
        <v>25.319765</v>
      </c>
      <c r="F389" s="102">
        <v>105.33255800000002</v>
      </c>
      <c r="G389" s="102">
        <v>11.726744</v>
      </c>
      <c r="H389" s="102">
        <v>1</v>
      </c>
      <c r="I389" s="102">
        <v>14.445348000000001</v>
      </c>
      <c r="J389" s="102">
        <v>19.319768</v>
      </c>
      <c r="K389" s="102">
        <v>54.418712143837965</v>
      </c>
      <c r="L389" s="102">
        <v>0</v>
      </c>
      <c r="M389" s="102">
        <v>7.357923709000004</v>
      </c>
      <c r="N389" s="102">
        <v>77.672228269199977</v>
      </c>
      <c r="O389" s="102">
        <v>20.775099670399996</v>
      </c>
      <c r="P389" s="102">
        <v>2.3643000000000001</v>
      </c>
      <c r="Q389" s="102">
        <v>46.2568933656</v>
      </c>
      <c r="R389" s="102">
        <v>91.198964844000002</v>
      </c>
      <c r="S389" s="102">
        <v>2250.7492340020372</v>
      </c>
      <c r="T389" s="102"/>
    </row>
    <row r="390" spans="1:20" ht="15" x14ac:dyDescent="0.25">
      <c r="A390" s="102" t="s">
        <v>565</v>
      </c>
      <c r="B390" s="102">
        <v>1550.5586509999987</v>
      </c>
      <c r="C390" s="102">
        <v>664.18650599999955</v>
      </c>
      <c r="D390" s="102">
        <v>1.265714</v>
      </c>
      <c r="E390" s="102">
        <v>23.435309</v>
      </c>
      <c r="F390" s="102">
        <v>175.46193400000001</v>
      </c>
      <c r="G390" s="102">
        <v>11.670285999999999</v>
      </c>
      <c r="H390" s="102">
        <v>1</v>
      </c>
      <c r="I390" s="102">
        <v>9.9467639999999999</v>
      </c>
      <c r="J390" s="102">
        <v>16.406343</v>
      </c>
      <c r="K390" s="102">
        <v>59.315334911134165</v>
      </c>
      <c r="L390" s="102">
        <v>0.36781648840000003</v>
      </c>
      <c r="M390" s="102">
        <v>6.8103007954000043</v>
      </c>
      <c r="N390" s="102">
        <v>129.38563013159964</v>
      </c>
      <c r="O390" s="102">
        <v>20.675078677599998</v>
      </c>
      <c r="P390" s="102">
        <v>2.3643000000000001</v>
      </c>
      <c r="Q390" s="102">
        <v>31.851527680800004</v>
      </c>
      <c r="R390" s="102">
        <v>77.446142131500011</v>
      </c>
      <c r="S390" s="102">
        <v>1878.7747818164326</v>
      </c>
      <c r="T390" s="102"/>
    </row>
    <row r="391" spans="1:20" ht="15" x14ac:dyDescent="0.25">
      <c r="A391" s="102" t="s">
        <v>566</v>
      </c>
      <c r="B391" s="102">
        <v>1145.2317820000003</v>
      </c>
      <c r="C391" s="102">
        <v>313.07662899999997</v>
      </c>
      <c r="D391" s="102">
        <v>13.372627999999999</v>
      </c>
      <c r="E391" s="102">
        <v>20.874936999999999</v>
      </c>
      <c r="F391" s="102">
        <v>68.886918999999992</v>
      </c>
      <c r="G391" s="102">
        <v>4.8278590000000001</v>
      </c>
      <c r="H391" s="102">
        <v>0</v>
      </c>
      <c r="I391" s="102">
        <v>6.6244249999999996</v>
      </c>
      <c r="J391" s="102">
        <v>5</v>
      </c>
      <c r="K391" s="102">
        <v>17.710121056872588</v>
      </c>
      <c r="L391" s="102">
        <v>3.8860856967999999</v>
      </c>
      <c r="M391" s="102">
        <v>6.0662566922000023</v>
      </c>
      <c r="N391" s="102">
        <v>50.797214070600042</v>
      </c>
      <c r="O391" s="102">
        <v>8.5530350044000016</v>
      </c>
      <c r="P391" s="102">
        <v>0</v>
      </c>
      <c r="Q391" s="102">
        <v>21.212733735</v>
      </c>
      <c r="R391" s="102">
        <v>23.602500000000003</v>
      </c>
      <c r="S391" s="102">
        <v>1277.0597282558729</v>
      </c>
      <c r="T391" s="102"/>
    </row>
    <row r="392" spans="1:20" ht="15" x14ac:dyDescent="0.25">
      <c r="A392" s="102" t="s">
        <v>567</v>
      </c>
      <c r="B392" s="102">
        <v>3847.6983170000062</v>
      </c>
      <c r="C392" s="102">
        <v>1086.9009899999999</v>
      </c>
      <c r="D392" s="102">
        <v>24.278041999999999</v>
      </c>
      <c r="E392" s="102">
        <v>78.949871000000002</v>
      </c>
      <c r="F392" s="102">
        <v>338.48274200000014</v>
      </c>
      <c r="G392" s="102">
        <v>30.599265000000006</v>
      </c>
      <c r="H392" s="102">
        <v>2</v>
      </c>
      <c r="I392" s="102">
        <v>20.92745</v>
      </c>
      <c r="J392" s="102">
        <v>41.452075000000001</v>
      </c>
      <c r="K392" s="102">
        <v>63.25717012262507</v>
      </c>
      <c r="L392" s="102">
        <v>7.0551990052000031</v>
      </c>
      <c r="M392" s="102">
        <v>22.942832512600024</v>
      </c>
      <c r="N392" s="102">
        <v>249.59717395080074</v>
      </c>
      <c r="O392" s="102">
        <v>54.209657873999987</v>
      </c>
      <c r="P392" s="102">
        <v>4.7286000000000001</v>
      </c>
      <c r="Q392" s="102">
        <v>67.013880389999997</v>
      </c>
      <c r="R392" s="102">
        <v>195.67452003749989</v>
      </c>
      <c r="S392" s="102">
        <v>4512.1773508927317</v>
      </c>
      <c r="T392" s="102"/>
    </row>
    <row r="393" spans="1:20" ht="15" x14ac:dyDescent="0.25">
      <c r="A393" s="102" t="s">
        <v>568</v>
      </c>
      <c r="B393" s="102">
        <v>1713.9875929999992</v>
      </c>
      <c r="C393" s="102">
        <v>410.98739100000006</v>
      </c>
      <c r="D393" s="102">
        <v>1.3639129999999999</v>
      </c>
      <c r="E393" s="102">
        <v>19.287420000000001</v>
      </c>
      <c r="F393" s="102">
        <v>159.34428799999995</v>
      </c>
      <c r="G393" s="102">
        <v>8.9503310000000003</v>
      </c>
      <c r="H393" s="102">
        <v>1</v>
      </c>
      <c r="I393" s="102">
        <v>8.5765560000000001</v>
      </c>
      <c r="J393" s="102">
        <v>7.213317</v>
      </c>
      <c r="K393" s="102">
        <v>20.233872548235027</v>
      </c>
      <c r="L393" s="102">
        <v>0.39635311780000004</v>
      </c>
      <c r="M393" s="102">
        <v>5.6049242520000009</v>
      </c>
      <c r="N393" s="102">
        <v>117.50047797119971</v>
      </c>
      <c r="O393" s="102">
        <v>15.856406399599997</v>
      </c>
      <c r="P393" s="102">
        <v>2.3643000000000001</v>
      </c>
      <c r="Q393" s="102">
        <v>27.463847623200003</v>
      </c>
      <c r="R393" s="102">
        <v>34.050462898500001</v>
      </c>
      <c r="S393" s="102">
        <v>1937.458237810534</v>
      </c>
      <c r="T393" s="102"/>
    </row>
    <row r="394" spans="1:20" ht="15" x14ac:dyDescent="0.25">
      <c r="A394" s="102" t="s">
        <v>569</v>
      </c>
      <c r="B394" s="102">
        <v>1567.8388959999982</v>
      </c>
      <c r="C394" s="102">
        <v>767.22939999999983</v>
      </c>
      <c r="D394" s="102">
        <v>0</v>
      </c>
      <c r="E394" s="102">
        <v>31.078398999999997</v>
      </c>
      <c r="F394" s="102">
        <v>138.97832200000002</v>
      </c>
      <c r="G394" s="102">
        <v>8.7247070000000004</v>
      </c>
      <c r="H394" s="102">
        <v>3</v>
      </c>
      <c r="I394" s="102">
        <v>10.534582</v>
      </c>
      <c r="J394" s="102">
        <v>7.8027379999999997</v>
      </c>
      <c r="K394" s="102">
        <v>77.808021544481548</v>
      </c>
      <c r="L394" s="102">
        <v>0</v>
      </c>
      <c r="M394" s="102">
        <v>9.0313827494000041</v>
      </c>
      <c r="N394" s="102">
        <v>102.48261464279982</v>
      </c>
      <c r="O394" s="102">
        <v>15.456690921199998</v>
      </c>
      <c r="P394" s="102">
        <v>7.0929000000000002</v>
      </c>
      <c r="Q394" s="102">
        <v>33.733838480400003</v>
      </c>
      <c r="R394" s="102">
        <v>36.832824729000009</v>
      </c>
      <c r="S394" s="102">
        <v>1850.2771690672796</v>
      </c>
      <c r="T394" s="102"/>
    </row>
    <row r="395" spans="1:20" ht="15" x14ac:dyDescent="0.25">
      <c r="A395" s="102" t="s">
        <v>570</v>
      </c>
      <c r="B395" s="102">
        <v>632.24605699999984</v>
      </c>
      <c r="C395" s="102">
        <v>288.36428799999993</v>
      </c>
      <c r="D395" s="102">
        <v>0</v>
      </c>
      <c r="E395" s="102">
        <v>8.6256790000000017</v>
      </c>
      <c r="F395" s="102">
        <v>57.146862999999996</v>
      </c>
      <c r="G395" s="102">
        <v>2.3275939999999999</v>
      </c>
      <c r="H395" s="102">
        <v>1.72</v>
      </c>
      <c r="I395" s="102">
        <v>7.2928109999999995</v>
      </c>
      <c r="J395" s="102">
        <v>5.235652</v>
      </c>
      <c r="K395" s="102">
        <v>27.442875473637468</v>
      </c>
      <c r="L395" s="102">
        <v>0</v>
      </c>
      <c r="M395" s="102">
        <v>2.5066223174000002</v>
      </c>
      <c r="N395" s="102">
        <v>42.140096776200025</v>
      </c>
      <c r="O395" s="102">
        <v>4.1235655304000005</v>
      </c>
      <c r="P395" s="102">
        <v>4.0665960000000005</v>
      </c>
      <c r="Q395" s="102">
        <v>23.353039384199999</v>
      </c>
      <c r="R395" s="102">
        <v>24.714895265999999</v>
      </c>
      <c r="S395" s="102">
        <v>760.59374774783737</v>
      </c>
      <c r="T395" s="102"/>
    </row>
    <row r="396" spans="1:20" ht="15" x14ac:dyDescent="0.25">
      <c r="A396" s="102" t="s">
        <v>571</v>
      </c>
      <c r="B396" s="102">
        <v>4242.4132310000005</v>
      </c>
      <c r="C396" s="102">
        <v>413.94497799999988</v>
      </c>
      <c r="D396" s="102">
        <v>85.342067000000014</v>
      </c>
      <c r="E396" s="102">
        <v>46.040922000000002</v>
      </c>
      <c r="F396" s="102">
        <v>245.81213100000008</v>
      </c>
      <c r="G396" s="102">
        <v>17.696629000000001</v>
      </c>
      <c r="H396" s="102">
        <v>2</v>
      </c>
      <c r="I396" s="102">
        <v>18.073034</v>
      </c>
      <c r="J396" s="102">
        <v>49.685966999999998</v>
      </c>
      <c r="K396" s="102">
        <v>8.4934954948674264</v>
      </c>
      <c r="L396" s="102">
        <v>24.800404670200027</v>
      </c>
      <c r="M396" s="102">
        <v>13.379491933199999</v>
      </c>
      <c r="N396" s="102">
        <v>181.26186539940005</v>
      </c>
      <c r="O396" s="102">
        <v>31.3513479364</v>
      </c>
      <c r="P396" s="102">
        <v>4.7286000000000001</v>
      </c>
      <c r="Q396" s="102">
        <v>57.87346947479999</v>
      </c>
      <c r="R396" s="102">
        <v>234.54260722349974</v>
      </c>
      <c r="S396" s="102">
        <v>4798.8445131323679</v>
      </c>
      <c r="T396" s="102"/>
    </row>
    <row r="397" spans="1:20" ht="15" x14ac:dyDescent="0.25">
      <c r="A397" s="102" t="s">
        <v>572</v>
      </c>
      <c r="B397" s="102">
        <v>3700.1194720000003</v>
      </c>
      <c r="C397" s="102">
        <v>316.01738400000011</v>
      </c>
      <c r="D397" s="102">
        <v>8.3220330000000011</v>
      </c>
      <c r="E397" s="102">
        <v>25.138552000000001</v>
      </c>
      <c r="F397" s="102">
        <v>241.21623000000005</v>
      </c>
      <c r="G397" s="102">
        <v>26.369468000000001</v>
      </c>
      <c r="H397" s="102">
        <v>1</v>
      </c>
      <c r="I397" s="102">
        <v>13.182596999999999</v>
      </c>
      <c r="J397" s="102">
        <v>57.448447000000002</v>
      </c>
      <c r="K397" s="102">
        <v>5.6355772599442018</v>
      </c>
      <c r="L397" s="102">
        <v>2.4183827898000003</v>
      </c>
      <c r="M397" s="102">
        <v>7.3052632112000015</v>
      </c>
      <c r="N397" s="102">
        <v>177.87284800199998</v>
      </c>
      <c r="O397" s="102">
        <v>46.716149508800001</v>
      </c>
      <c r="P397" s="102">
        <v>2.3643000000000001</v>
      </c>
      <c r="Q397" s="102">
        <v>42.213312113400008</v>
      </c>
      <c r="R397" s="102">
        <v>271.18539406349976</v>
      </c>
      <c r="S397" s="102">
        <v>4255.8306989486446</v>
      </c>
      <c r="T397" s="102"/>
    </row>
    <row r="398" spans="1:20" ht="15" x14ac:dyDescent="0.25">
      <c r="A398" s="102" t="s">
        <v>573</v>
      </c>
      <c r="B398" s="102">
        <v>1572.4779629999996</v>
      </c>
      <c r="C398" s="102">
        <v>1538.7021009999992</v>
      </c>
      <c r="D398" s="102">
        <v>13.574712</v>
      </c>
      <c r="E398" s="102">
        <v>6.2356319999999998</v>
      </c>
      <c r="F398" s="102">
        <v>129.78592</v>
      </c>
      <c r="G398" s="102">
        <v>21.051724</v>
      </c>
      <c r="H398" s="102">
        <v>1</v>
      </c>
      <c r="I398" s="102">
        <v>5.9712639999999997</v>
      </c>
      <c r="J398" s="102">
        <v>5.7528740000000003</v>
      </c>
      <c r="K398" s="102">
        <v>311.47608759461542</v>
      </c>
      <c r="L398" s="102">
        <v>3.9448113072000002</v>
      </c>
      <c r="M398" s="102">
        <v>1.8120746592000003</v>
      </c>
      <c r="N398" s="102">
        <v>95.704137407999795</v>
      </c>
      <c r="O398" s="102">
        <v>37.295234238399992</v>
      </c>
      <c r="P398" s="102">
        <v>2.3643000000000001</v>
      </c>
      <c r="Q398" s="102">
        <v>19.121181580799998</v>
      </c>
      <c r="R398" s="102">
        <v>27.156441717000003</v>
      </c>
      <c r="S398" s="102">
        <v>2071.3522315052146</v>
      </c>
      <c r="T398" s="102"/>
    </row>
    <row r="399" spans="1:20" ht="15" x14ac:dyDescent="0.25">
      <c r="A399" s="102" t="s">
        <v>574</v>
      </c>
      <c r="B399" s="102">
        <v>831.3647820000001</v>
      </c>
      <c r="C399" s="102">
        <v>195.92885200000001</v>
      </c>
      <c r="D399" s="102">
        <v>0</v>
      </c>
      <c r="E399" s="102">
        <v>12</v>
      </c>
      <c r="F399" s="102">
        <v>55.050682000000002</v>
      </c>
      <c r="G399" s="102">
        <v>2.427746</v>
      </c>
      <c r="H399" s="102">
        <v>0</v>
      </c>
      <c r="I399" s="102">
        <v>2</v>
      </c>
      <c r="J399" s="102">
        <v>9.3465910000000001</v>
      </c>
      <c r="K399" s="102">
        <v>9.701417676679128</v>
      </c>
      <c r="L399" s="102">
        <v>0</v>
      </c>
      <c r="M399" s="102">
        <v>3.4872000000000001</v>
      </c>
      <c r="N399" s="102">
        <v>40.594372906800039</v>
      </c>
      <c r="O399" s="102">
        <v>4.3009948136</v>
      </c>
      <c r="P399" s="102">
        <v>0</v>
      </c>
      <c r="Q399" s="102">
        <v>6.4043999999999999</v>
      </c>
      <c r="R399" s="102">
        <v>44.120582815500001</v>
      </c>
      <c r="S399" s="102">
        <v>939.97375021257926</v>
      </c>
      <c r="T399" s="102"/>
    </row>
    <row r="400" spans="1:20" ht="15" x14ac:dyDescent="0.25">
      <c r="A400" s="102" t="s">
        <v>575</v>
      </c>
      <c r="B400" s="102">
        <v>1585.9893700000018</v>
      </c>
      <c r="C400" s="102">
        <v>506.66424300000011</v>
      </c>
      <c r="D400" s="102">
        <v>0</v>
      </c>
      <c r="E400" s="102">
        <v>20.235672000000001</v>
      </c>
      <c r="F400" s="102">
        <v>125.13013000000007</v>
      </c>
      <c r="G400" s="102">
        <v>9.749998999999999</v>
      </c>
      <c r="H400" s="102">
        <v>1</v>
      </c>
      <c r="I400" s="102">
        <v>6.1767380000000003</v>
      </c>
      <c r="J400" s="102">
        <v>15.20679</v>
      </c>
      <c r="K400" s="102">
        <v>33.610272928705747</v>
      </c>
      <c r="L400" s="102">
        <v>0</v>
      </c>
      <c r="M400" s="102">
        <v>5.8804862832000024</v>
      </c>
      <c r="N400" s="102">
        <v>92.270957861999818</v>
      </c>
      <c r="O400" s="102">
        <v>17.273098228399999</v>
      </c>
      <c r="P400" s="102">
        <v>2.3643000000000001</v>
      </c>
      <c r="Q400" s="102">
        <v>19.779150423600001</v>
      </c>
      <c r="R400" s="102">
        <v>71.783652195000002</v>
      </c>
      <c r="S400" s="102">
        <v>1828.9512879209074</v>
      </c>
      <c r="T400" s="102"/>
    </row>
    <row r="401" spans="1:20" ht="15" x14ac:dyDescent="0.25">
      <c r="A401" s="102" t="s">
        <v>576</v>
      </c>
      <c r="B401" s="102">
        <v>1467.3244500000033</v>
      </c>
      <c r="C401" s="102">
        <v>397.10691800000006</v>
      </c>
      <c r="D401" s="102">
        <v>0</v>
      </c>
      <c r="E401" s="102">
        <v>47.431816999999995</v>
      </c>
      <c r="F401" s="102">
        <v>107.79869300000001</v>
      </c>
      <c r="G401" s="102">
        <v>8.8522730000000003</v>
      </c>
      <c r="H401" s="102">
        <v>0</v>
      </c>
      <c r="I401" s="102">
        <v>3</v>
      </c>
      <c r="J401" s="102">
        <v>9</v>
      </c>
      <c r="K401" s="102">
        <v>22.27854936984345</v>
      </c>
      <c r="L401" s="102">
        <v>0</v>
      </c>
      <c r="M401" s="102">
        <v>13.783686020200001</v>
      </c>
      <c r="N401" s="102">
        <v>79.490756218199948</v>
      </c>
      <c r="O401" s="102">
        <v>15.682686846799998</v>
      </c>
      <c r="P401" s="102">
        <v>0</v>
      </c>
      <c r="Q401" s="102">
        <v>9.6066000000000003</v>
      </c>
      <c r="R401" s="102">
        <v>42.484500000000004</v>
      </c>
      <c r="S401" s="102">
        <v>1650.6512284550467</v>
      </c>
      <c r="T401" s="102"/>
    </row>
    <row r="402" spans="1:20" ht="15" x14ac:dyDescent="0.25">
      <c r="A402" s="102" t="s">
        <v>577</v>
      </c>
      <c r="B402" s="102">
        <v>2932.7568940000001</v>
      </c>
      <c r="C402" s="102">
        <v>965.89888999999914</v>
      </c>
      <c r="D402" s="102">
        <v>4</v>
      </c>
      <c r="E402" s="102">
        <v>30.280593999999997</v>
      </c>
      <c r="F402" s="102">
        <v>293.96665899999994</v>
      </c>
      <c r="G402" s="102">
        <v>13.375760000000001</v>
      </c>
      <c r="H402" s="102">
        <v>1</v>
      </c>
      <c r="I402" s="102">
        <v>4</v>
      </c>
      <c r="J402" s="102">
        <v>27.451428</v>
      </c>
      <c r="K402" s="102">
        <v>65.292513775320529</v>
      </c>
      <c r="L402" s="102">
        <v>1.1624000000000001</v>
      </c>
      <c r="M402" s="102">
        <v>8.7995406164000034</v>
      </c>
      <c r="N402" s="102">
        <v>216.77101434660048</v>
      </c>
      <c r="O402" s="102">
        <v>23.696496415999995</v>
      </c>
      <c r="P402" s="102">
        <v>2.3643000000000001</v>
      </c>
      <c r="Q402" s="102">
        <v>12.8088</v>
      </c>
      <c r="R402" s="102">
        <v>129.58446587400002</v>
      </c>
      <c r="S402" s="102">
        <v>3393.2364250283213</v>
      </c>
      <c r="T402" s="102"/>
    </row>
    <row r="403" spans="1:20" ht="15" x14ac:dyDescent="0.25">
      <c r="A403" s="102" t="s">
        <v>578</v>
      </c>
      <c r="B403" s="102">
        <v>3967.5246380000017</v>
      </c>
      <c r="C403" s="102">
        <v>441.75427300000007</v>
      </c>
      <c r="D403" s="102">
        <v>31.139965999999998</v>
      </c>
      <c r="E403" s="102">
        <v>41.139825999999999</v>
      </c>
      <c r="F403" s="102">
        <v>232.09424300000003</v>
      </c>
      <c r="G403" s="102">
        <v>36.78143</v>
      </c>
      <c r="H403" s="102">
        <v>1</v>
      </c>
      <c r="I403" s="102">
        <v>23.85</v>
      </c>
      <c r="J403" s="102">
        <v>36.163240000000002</v>
      </c>
      <c r="K403" s="102">
        <v>10.53186512532773</v>
      </c>
      <c r="L403" s="102">
        <v>9.0492741196000051</v>
      </c>
      <c r="M403" s="102">
        <v>11.9552334356</v>
      </c>
      <c r="N403" s="102">
        <v>171.14629478819995</v>
      </c>
      <c r="O403" s="102">
        <v>65.161981388000001</v>
      </c>
      <c r="P403" s="102">
        <v>2.3643000000000001</v>
      </c>
      <c r="Q403" s="102">
        <v>76.372470000000007</v>
      </c>
      <c r="R403" s="102">
        <v>170.70857441999996</v>
      </c>
      <c r="S403" s="102">
        <v>4484.8146312767294</v>
      </c>
      <c r="T403" s="102"/>
    </row>
    <row r="404" spans="1:20" ht="15" x14ac:dyDescent="0.25">
      <c r="A404" s="102" t="s">
        <v>579</v>
      </c>
      <c r="B404" s="102">
        <v>900.13964500000031</v>
      </c>
      <c r="C404" s="102">
        <v>0</v>
      </c>
      <c r="D404" s="102">
        <v>7</v>
      </c>
      <c r="E404" s="102">
        <v>6</v>
      </c>
      <c r="F404" s="102">
        <v>18.186813000000001</v>
      </c>
      <c r="G404" s="102">
        <v>0</v>
      </c>
      <c r="H404" s="102">
        <v>0</v>
      </c>
      <c r="I404" s="102">
        <v>3.6721310000000003</v>
      </c>
      <c r="J404" s="102">
        <v>10.549451000000001</v>
      </c>
      <c r="K404" s="102">
        <v>0</v>
      </c>
      <c r="L404" s="102">
        <v>2.0342000000000002</v>
      </c>
      <c r="M404" s="102">
        <v>1.7436</v>
      </c>
      <c r="N404" s="102">
        <v>13.410955906200005</v>
      </c>
      <c r="O404" s="102">
        <v>0</v>
      </c>
      <c r="P404" s="102">
        <v>0</v>
      </c>
      <c r="Q404" s="102">
        <v>11.7588978882</v>
      </c>
      <c r="R404" s="102">
        <v>49.798683445500004</v>
      </c>
      <c r="S404" s="102">
        <v>978.88598223990027</v>
      </c>
      <c r="T404" s="102"/>
    </row>
    <row r="405" spans="1:20" ht="15" x14ac:dyDescent="0.25">
      <c r="A405" s="102" t="s">
        <v>580</v>
      </c>
      <c r="B405" s="102">
        <v>3659.3505850000097</v>
      </c>
      <c r="C405" s="102">
        <v>1476.5425069999985</v>
      </c>
      <c r="D405" s="102">
        <v>28.950504000000002</v>
      </c>
      <c r="E405" s="102">
        <v>25.728285999999997</v>
      </c>
      <c r="F405" s="102">
        <v>300.09421700000013</v>
      </c>
      <c r="G405" s="102">
        <v>42.260807</v>
      </c>
      <c r="H405" s="102">
        <v>2.7762219999999997</v>
      </c>
      <c r="I405" s="102">
        <v>27.655566</v>
      </c>
      <c r="J405" s="102">
        <v>67.88143500000001</v>
      </c>
      <c r="K405" s="102">
        <v>127.75216994209718</v>
      </c>
      <c r="L405" s="102">
        <v>8.4130164624000017</v>
      </c>
      <c r="M405" s="102">
        <v>7.476639911600004</v>
      </c>
      <c r="N405" s="102">
        <v>221.28947561580054</v>
      </c>
      <c r="O405" s="102">
        <v>74.869245681200027</v>
      </c>
      <c r="P405" s="102">
        <v>6.5638216745999998</v>
      </c>
      <c r="Q405" s="102">
        <v>88.558653445200008</v>
      </c>
      <c r="R405" s="102">
        <v>320.43431391749988</v>
      </c>
      <c r="S405" s="102">
        <v>4514.7079216504071</v>
      </c>
      <c r="T405" s="102"/>
    </row>
    <row r="406" spans="1:20" ht="15" x14ac:dyDescent="0.25">
      <c r="A406" s="102" t="s">
        <v>581</v>
      </c>
      <c r="B406" s="102">
        <v>6951.0735380000042</v>
      </c>
      <c r="C406" s="102">
        <v>3721.4896529999983</v>
      </c>
      <c r="D406" s="102">
        <v>63.413239999999988</v>
      </c>
      <c r="E406" s="102">
        <v>92.497099000000006</v>
      </c>
      <c r="F406" s="102">
        <v>555.91012700000033</v>
      </c>
      <c r="G406" s="102">
        <v>87.170747999999975</v>
      </c>
      <c r="H406" s="102">
        <v>1.983236</v>
      </c>
      <c r="I406" s="102">
        <v>41.792957999999999</v>
      </c>
      <c r="J406" s="102">
        <v>100.90457099999999</v>
      </c>
      <c r="K406" s="102">
        <v>420.32285711010616</v>
      </c>
      <c r="L406" s="102">
        <v>18.427887543999997</v>
      </c>
      <c r="M406" s="102">
        <v>26.879656969400038</v>
      </c>
      <c r="N406" s="102">
        <v>409.92812764979772</v>
      </c>
      <c r="O406" s="102">
        <v>154.43169715680023</v>
      </c>
      <c r="P406" s="102">
        <v>4.6889648747999999</v>
      </c>
      <c r="Q406" s="102">
        <v>133.82941010760007</v>
      </c>
      <c r="R406" s="102">
        <v>476.32002740550041</v>
      </c>
      <c r="S406" s="102">
        <v>8595.9021668180085</v>
      </c>
      <c r="T406"/>
    </row>
    <row r="407" spans="1:20" ht="15" x14ac:dyDescent="0.25">
      <c r="A407" s="102" t="s">
        <v>582</v>
      </c>
      <c r="B407" s="102">
        <v>1155.6147970000002</v>
      </c>
      <c r="C407" s="102">
        <v>445.53298899999993</v>
      </c>
      <c r="D407" s="102">
        <v>7.0760459999999998</v>
      </c>
      <c r="E407" s="102">
        <v>14.535993000000001</v>
      </c>
      <c r="F407" s="102">
        <v>128.135268</v>
      </c>
      <c r="G407" s="102">
        <v>9.6749990000000015</v>
      </c>
      <c r="H407" s="102">
        <v>0</v>
      </c>
      <c r="I407" s="102">
        <v>13.545627</v>
      </c>
      <c r="J407" s="102">
        <v>8.9844340000000003</v>
      </c>
      <c r="K407" s="102">
        <v>35.642217245534688</v>
      </c>
      <c r="L407" s="102">
        <v>2.0562989676000001</v>
      </c>
      <c r="M407" s="102">
        <v>4.2241595658</v>
      </c>
      <c r="N407" s="102">
        <v>94.48694662319987</v>
      </c>
      <c r="O407" s="102">
        <v>17.140228228399998</v>
      </c>
      <c r="P407" s="102">
        <v>0</v>
      </c>
      <c r="Q407" s="102">
        <v>43.375806779400001</v>
      </c>
      <c r="R407" s="102">
        <v>42.411020697000005</v>
      </c>
      <c r="S407" s="102">
        <v>1394.9514751069348</v>
      </c>
      <c r="T407" s="102"/>
    </row>
    <row r="408" spans="1:20" ht="15" x14ac:dyDescent="0.25">
      <c r="A408" s="102" t="s">
        <v>583</v>
      </c>
      <c r="B408" s="102">
        <v>2112.3208740000086</v>
      </c>
      <c r="C408" s="102">
        <v>549.26349599999901</v>
      </c>
      <c r="D408" s="102">
        <v>31.942774999999997</v>
      </c>
      <c r="E408" s="102">
        <v>39.714108000000003</v>
      </c>
      <c r="F408" s="102">
        <v>169.29202200000006</v>
      </c>
      <c r="G408" s="102">
        <v>12.713296</v>
      </c>
      <c r="H408" s="102">
        <v>1</v>
      </c>
      <c r="I408" s="102">
        <v>4.427746</v>
      </c>
      <c r="J408" s="102">
        <v>15.531791999999999</v>
      </c>
      <c r="K408" s="102">
        <v>29.934922997478196</v>
      </c>
      <c r="L408" s="102">
        <v>9.2825704150000021</v>
      </c>
      <c r="M408" s="102">
        <v>11.540919784799998</v>
      </c>
      <c r="N408" s="102">
        <v>124.83593702279961</v>
      </c>
      <c r="O408" s="102">
        <v>22.522875193599997</v>
      </c>
      <c r="P408" s="102">
        <v>2.3643000000000001</v>
      </c>
      <c r="Q408" s="102">
        <v>14.178528241199999</v>
      </c>
      <c r="R408" s="102">
        <v>73.317824135999999</v>
      </c>
      <c r="S408" s="102">
        <v>2400.2987517908864</v>
      </c>
      <c r="T408" s="102"/>
    </row>
    <row r="409" spans="1:20" ht="15" x14ac:dyDescent="0.25">
      <c r="A409" s="102" t="s">
        <v>584</v>
      </c>
      <c r="B409" s="102">
        <v>1188.9663099999993</v>
      </c>
      <c r="C409" s="102">
        <v>606.84245399999986</v>
      </c>
      <c r="D409" s="102">
        <v>3.4104039999999998</v>
      </c>
      <c r="E409" s="102">
        <v>12.285341000000001</v>
      </c>
      <c r="F409" s="102">
        <v>114.34170000000002</v>
      </c>
      <c r="G409" s="102">
        <v>10.407289</v>
      </c>
      <c r="H409" s="102">
        <v>0</v>
      </c>
      <c r="I409" s="102">
        <v>6.5830010000000003</v>
      </c>
      <c r="J409" s="102">
        <v>9</v>
      </c>
      <c r="K409" s="102">
        <v>64.72838838363775</v>
      </c>
      <c r="L409" s="102">
        <v>0.99106340240000002</v>
      </c>
      <c r="M409" s="102">
        <v>3.5701200946</v>
      </c>
      <c r="N409" s="102">
        <v>84.315569579999931</v>
      </c>
      <c r="O409" s="102">
        <v>18.437553192399999</v>
      </c>
      <c r="P409" s="102">
        <v>0</v>
      </c>
      <c r="Q409" s="102">
        <v>21.080085802200003</v>
      </c>
      <c r="R409" s="102">
        <v>42.484500000000004</v>
      </c>
      <c r="S409" s="102">
        <v>1424.5735904552371</v>
      </c>
      <c r="T409" s="102"/>
    </row>
    <row r="410" spans="1:20" ht="15" x14ac:dyDescent="0.25">
      <c r="A410" s="102" t="s">
        <v>585</v>
      </c>
      <c r="B410" s="102">
        <v>4946.4759669999967</v>
      </c>
      <c r="C410" s="102">
        <v>2432.1590659999993</v>
      </c>
      <c r="D410" s="102">
        <v>41.009571000000001</v>
      </c>
      <c r="E410" s="102">
        <v>83.033262000000008</v>
      </c>
      <c r="F410" s="102">
        <v>406.10178500000023</v>
      </c>
      <c r="G410" s="102">
        <v>30.689736</v>
      </c>
      <c r="H410" s="102">
        <v>1.3966479999999999</v>
      </c>
      <c r="I410" s="102">
        <v>32.418993999999998</v>
      </c>
      <c r="J410" s="102">
        <v>49.502792999999997</v>
      </c>
      <c r="K410" s="102">
        <v>248.69890964807396</v>
      </c>
      <c r="L410" s="102">
        <v>11.917381332600002</v>
      </c>
      <c r="M410" s="102">
        <v>24.129465937200024</v>
      </c>
      <c r="N410" s="102">
        <v>299.45945625899986</v>
      </c>
      <c r="O410" s="102">
        <v>54.369936297599978</v>
      </c>
      <c r="P410" s="102">
        <v>3.3020948664000001</v>
      </c>
      <c r="Q410" s="102">
        <v>103.81210258680004</v>
      </c>
      <c r="R410" s="102">
        <v>233.67793435649972</v>
      </c>
      <c r="S410" s="102">
        <v>5925.8432482841699</v>
      </c>
      <c r="T410" s="102"/>
    </row>
    <row r="411" spans="1:20" ht="15" x14ac:dyDescent="0.25">
      <c r="A411" s="102" t="s">
        <v>586</v>
      </c>
      <c r="B411" s="102">
        <v>4174.1128510000026</v>
      </c>
      <c r="C411" s="102">
        <v>1709.4667570000013</v>
      </c>
      <c r="D411" s="102">
        <v>70.001784000000015</v>
      </c>
      <c r="E411" s="102">
        <v>57.689265000000006</v>
      </c>
      <c r="F411" s="102">
        <v>424.08789400000001</v>
      </c>
      <c r="G411" s="102">
        <v>35.423135000000002</v>
      </c>
      <c r="H411" s="102">
        <v>0</v>
      </c>
      <c r="I411" s="102">
        <v>17.818117999999998</v>
      </c>
      <c r="J411" s="102">
        <v>43.892960000000002</v>
      </c>
      <c r="K411" s="102">
        <v>146.38215534359202</v>
      </c>
      <c r="L411" s="102">
        <v>20.342518430400016</v>
      </c>
      <c r="M411" s="102">
        <v>16.764500408999996</v>
      </c>
      <c r="N411" s="102">
        <v>312.7224130355994</v>
      </c>
      <c r="O411" s="102">
        <v>62.75562596599999</v>
      </c>
      <c r="P411" s="102">
        <v>0</v>
      </c>
      <c r="Q411" s="102">
        <v>57.057177459599991</v>
      </c>
      <c r="R411" s="102">
        <v>207.19671767999981</v>
      </c>
      <c r="S411" s="102">
        <v>4997.3339593241935</v>
      </c>
      <c r="T411" s="102"/>
    </row>
    <row r="412" spans="1:20" ht="15" x14ac:dyDescent="0.25">
      <c r="A412" s="102" t="s">
        <v>587</v>
      </c>
      <c r="B412" s="102">
        <v>2661.7018149999999</v>
      </c>
      <c r="C412" s="102">
        <v>265.73295300000001</v>
      </c>
      <c r="D412" s="102">
        <v>12</v>
      </c>
      <c r="E412" s="102">
        <v>44.642046000000001</v>
      </c>
      <c r="F412" s="102">
        <v>165.467499</v>
      </c>
      <c r="G412" s="102">
        <v>7.6931819999999993</v>
      </c>
      <c r="H412" s="102">
        <v>0</v>
      </c>
      <c r="I412" s="102">
        <v>11.880682</v>
      </c>
      <c r="J412" s="102">
        <v>24.471591</v>
      </c>
      <c r="K412" s="102">
        <v>5.5926424470680489</v>
      </c>
      <c r="L412" s="102">
        <v>3.4872000000000001</v>
      </c>
      <c r="M412" s="102">
        <v>12.972978567599997</v>
      </c>
      <c r="N412" s="102">
        <v>122.0157337625996</v>
      </c>
      <c r="O412" s="102">
        <v>13.629241231199998</v>
      </c>
      <c r="P412" s="102">
        <v>0</v>
      </c>
      <c r="Q412" s="102">
        <v>38.044319900399998</v>
      </c>
      <c r="R412" s="102">
        <v>115.51814531550002</v>
      </c>
      <c r="S412" s="102">
        <v>2972.9620762243676</v>
      </c>
      <c r="T412" s="102"/>
    </row>
    <row r="413" spans="1:20" ht="15" x14ac:dyDescent="0.25">
      <c r="A413" s="102" t="s">
        <v>588</v>
      </c>
      <c r="B413" s="102">
        <v>708.51501799999994</v>
      </c>
      <c r="C413" s="102">
        <v>290.15324199999992</v>
      </c>
      <c r="D413" s="102">
        <v>1</v>
      </c>
      <c r="E413" s="102">
        <v>20.515019000000002</v>
      </c>
      <c r="F413" s="102">
        <v>61.977358000000009</v>
      </c>
      <c r="G413" s="102">
        <v>8.7622990000000005</v>
      </c>
      <c r="H413" s="102">
        <v>1</v>
      </c>
      <c r="I413" s="102">
        <v>7</v>
      </c>
      <c r="J413" s="102">
        <v>10</v>
      </c>
      <c r="K413" s="102">
        <v>25.048157758659361</v>
      </c>
      <c r="L413" s="102">
        <v>0.29060000000000002</v>
      </c>
      <c r="M413" s="102">
        <v>5.9616645214000021</v>
      </c>
      <c r="N413" s="102">
        <v>45.702103789200052</v>
      </c>
      <c r="O413" s="102">
        <v>15.523288908399998</v>
      </c>
      <c r="P413" s="102">
        <v>2.3643000000000001</v>
      </c>
      <c r="Q413" s="102">
        <v>22.415400000000002</v>
      </c>
      <c r="R413" s="102">
        <v>47.205000000000005</v>
      </c>
      <c r="S413" s="102">
        <v>873.0255329776594</v>
      </c>
      <c r="T413" s="102"/>
    </row>
    <row r="414" spans="1:20" ht="15" x14ac:dyDescent="0.25">
      <c r="A414" s="102" t="s">
        <v>589</v>
      </c>
      <c r="B414" s="102">
        <v>579.28015000000005</v>
      </c>
      <c r="C414" s="102">
        <v>187.96000599999999</v>
      </c>
      <c r="D414" s="102">
        <v>0</v>
      </c>
      <c r="E414" s="102">
        <v>5.5782439999999998</v>
      </c>
      <c r="F414" s="102">
        <v>60.034421000000009</v>
      </c>
      <c r="G414" s="102">
        <v>1</v>
      </c>
      <c r="H414" s="102">
        <v>1</v>
      </c>
      <c r="I414" s="102">
        <v>0</v>
      </c>
      <c r="J414" s="102">
        <v>2.3702290000000001</v>
      </c>
      <c r="K414" s="102">
        <v>12.345606141129302</v>
      </c>
      <c r="L414" s="102">
        <v>0</v>
      </c>
      <c r="M414" s="102">
        <v>1.6210377064000001</v>
      </c>
      <c r="N414" s="102">
        <v>44.26938204540005</v>
      </c>
      <c r="O414" s="102">
        <v>1.7716000000000001</v>
      </c>
      <c r="P414" s="102">
        <v>2.3643000000000001</v>
      </c>
      <c r="Q414" s="102">
        <v>0</v>
      </c>
      <c r="R414" s="102">
        <v>11.188665994500001</v>
      </c>
      <c r="S414" s="102">
        <v>652.84074188742943</v>
      </c>
      <c r="T414" s="102"/>
    </row>
    <row r="415" spans="1:20" ht="15" x14ac:dyDescent="0.25">
      <c r="A415" s="102" t="s">
        <v>590</v>
      </c>
      <c r="B415" s="102">
        <v>1928.826171999998</v>
      </c>
      <c r="C415" s="102">
        <v>349.17054799999988</v>
      </c>
      <c r="D415" s="102">
        <v>18.605044999999997</v>
      </c>
      <c r="E415" s="102">
        <v>19.251908</v>
      </c>
      <c r="F415" s="102">
        <v>93.893827999999999</v>
      </c>
      <c r="G415" s="102">
        <v>5.8835450000000007</v>
      </c>
      <c r="H415" s="102">
        <v>0.99999899999999997</v>
      </c>
      <c r="I415" s="102">
        <v>10.627917</v>
      </c>
      <c r="J415" s="102">
        <v>18.953949000000001</v>
      </c>
      <c r="K415" s="102">
        <v>13.231108685424454</v>
      </c>
      <c r="L415" s="102">
        <v>5.4066260770000021</v>
      </c>
      <c r="M415" s="102">
        <v>5.5946044648000024</v>
      </c>
      <c r="N415" s="102">
        <v>69.237308767200034</v>
      </c>
      <c r="O415" s="102">
        <v>10.423288321999998</v>
      </c>
      <c r="P415" s="102">
        <v>2.3642976356999998</v>
      </c>
      <c r="Q415" s="102">
        <v>34.032715817400003</v>
      </c>
      <c r="R415" s="102">
        <v>89.472116254500008</v>
      </c>
      <c r="S415" s="102">
        <v>2158.5882380240223</v>
      </c>
      <c r="T415" s="102"/>
    </row>
    <row r="416" spans="1:20" ht="15" x14ac:dyDescent="0.25">
      <c r="A416" s="102" t="s">
        <v>591</v>
      </c>
      <c r="B416" s="102">
        <v>526.19890400000031</v>
      </c>
      <c r="C416" s="102">
        <v>324.11233600000008</v>
      </c>
      <c r="D416" s="102">
        <v>1.9364440000000001</v>
      </c>
      <c r="E416" s="102">
        <v>11</v>
      </c>
      <c r="F416" s="102">
        <v>61.475316999999997</v>
      </c>
      <c r="G416" s="102">
        <v>15.283556000000001</v>
      </c>
      <c r="H416" s="102">
        <v>0</v>
      </c>
      <c r="I416" s="102">
        <v>2</v>
      </c>
      <c r="J416" s="102">
        <v>9</v>
      </c>
      <c r="K416" s="102">
        <v>41.745451845690923</v>
      </c>
      <c r="L416" s="102">
        <v>0.56273062640000004</v>
      </c>
      <c r="M416" s="102">
        <v>3.1966000000000001</v>
      </c>
      <c r="N416" s="102">
        <v>45.33189875580004</v>
      </c>
      <c r="O416" s="102">
        <v>27.076347809599994</v>
      </c>
      <c r="P416" s="102">
        <v>0</v>
      </c>
      <c r="Q416" s="102">
        <v>6.4043999999999999</v>
      </c>
      <c r="R416" s="102">
        <v>42.484500000000004</v>
      </c>
      <c r="S416" s="102">
        <v>693.00083303749125</v>
      </c>
      <c r="T416" s="102"/>
    </row>
    <row r="417" spans="1:20" ht="15" x14ac:dyDescent="0.25">
      <c r="A417" s="102" t="s">
        <v>592</v>
      </c>
      <c r="B417" s="102">
        <v>1284.0731369999999</v>
      </c>
      <c r="C417" s="102">
        <v>307.677528</v>
      </c>
      <c r="D417" s="102">
        <v>0</v>
      </c>
      <c r="E417" s="102">
        <v>20.981432999999999</v>
      </c>
      <c r="F417" s="102">
        <v>119.811446</v>
      </c>
      <c r="G417" s="102">
        <v>8</v>
      </c>
      <c r="H417" s="102">
        <v>2</v>
      </c>
      <c r="I417" s="102">
        <v>4</v>
      </c>
      <c r="J417" s="102">
        <v>15</v>
      </c>
      <c r="K417" s="102">
        <v>15.311574375662833</v>
      </c>
      <c r="L417" s="102">
        <v>0</v>
      </c>
      <c r="M417" s="102">
        <v>6.0972044298000032</v>
      </c>
      <c r="N417" s="102">
        <v>88.348960280399865</v>
      </c>
      <c r="O417" s="102">
        <v>14.172799999999999</v>
      </c>
      <c r="P417" s="102">
        <v>4.7286000000000001</v>
      </c>
      <c r="Q417" s="102">
        <v>12.8088</v>
      </c>
      <c r="R417" s="102">
        <v>70.807500000000005</v>
      </c>
      <c r="S417" s="102">
        <v>1496.3485760858625</v>
      </c>
      <c r="T417" s="102"/>
    </row>
    <row r="418" spans="1:20" ht="15" x14ac:dyDescent="0.25">
      <c r="A418" s="102" t="s">
        <v>593</v>
      </c>
      <c r="B418" s="102">
        <v>1056.9798529999998</v>
      </c>
      <c r="C418" s="102">
        <v>323.82486</v>
      </c>
      <c r="D418" s="102">
        <v>0</v>
      </c>
      <c r="E418" s="102">
        <v>29.700565000000001</v>
      </c>
      <c r="F418" s="102">
        <v>68.728813000000017</v>
      </c>
      <c r="G418" s="102">
        <v>2</v>
      </c>
      <c r="H418" s="102">
        <v>0</v>
      </c>
      <c r="I418" s="102">
        <v>6</v>
      </c>
      <c r="J418" s="102">
        <v>7.3389829999999998</v>
      </c>
      <c r="K418" s="102">
        <v>20.454884333413474</v>
      </c>
      <c r="L418" s="102">
        <v>0</v>
      </c>
      <c r="M418" s="102">
        <v>8.6309841890000047</v>
      </c>
      <c r="N418" s="102">
        <v>50.680626706200044</v>
      </c>
      <c r="O418" s="102">
        <v>3.5432000000000001</v>
      </c>
      <c r="P418" s="102">
        <v>0</v>
      </c>
      <c r="Q418" s="102">
        <v>19.213200000000001</v>
      </c>
      <c r="R418" s="102">
        <v>34.643669251500008</v>
      </c>
      <c r="S418" s="102">
        <v>1194.1464174801133</v>
      </c>
      <c r="T418" s="102"/>
    </row>
    <row r="419" spans="1:20" ht="15" x14ac:dyDescent="0.25">
      <c r="A419" s="102" t="s">
        <v>594</v>
      </c>
      <c r="B419" s="102">
        <v>2074.2145659999978</v>
      </c>
      <c r="C419" s="102">
        <v>772.80574400000046</v>
      </c>
      <c r="D419" s="102">
        <v>10</v>
      </c>
      <c r="E419" s="102">
        <v>32.169430000000006</v>
      </c>
      <c r="F419" s="102">
        <v>163.25740300000001</v>
      </c>
      <c r="G419" s="102">
        <v>8.4217020000000016</v>
      </c>
      <c r="H419" s="102">
        <v>0</v>
      </c>
      <c r="I419" s="102">
        <v>18</v>
      </c>
      <c r="J419" s="102">
        <v>23.378587</v>
      </c>
      <c r="K419" s="102">
        <v>60.036054413393323</v>
      </c>
      <c r="L419" s="102">
        <v>2.9060000000000001</v>
      </c>
      <c r="M419" s="102">
        <v>9.3484363580000025</v>
      </c>
      <c r="N419" s="102">
        <v>120.38600897219968</v>
      </c>
      <c r="O419" s="102">
        <v>14.9198872632</v>
      </c>
      <c r="P419" s="102">
        <v>0</v>
      </c>
      <c r="Q419" s="102">
        <v>57.639599999999987</v>
      </c>
      <c r="R419" s="102">
        <v>110.35861993350001</v>
      </c>
      <c r="S419" s="102">
        <v>2449.8091729402909</v>
      </c>
      <c r="T419" s="102"/>
    </row>
    <row r="420" spans="1:20" ht="15" x14ac:dyDescent="0.25">
      <c r="A420" s="102" t="s">
        <v>595</v>
      </c>
      <c r="B420" s="102">
        <v>672.57551000000024</v>
      </c>
      <c r="C420" s="102">
        <v>179.72087000000002</v>
      </c>
      <c r="D420" s="102">
        <v>2</v>
      </c>
      <c r="E420" s="102">
        <v>19.971700999999999</v>
      </c>
      <c r="F420" s="102">
        <v>71.011319999999998</v>
      </c>
      <c r="G420" s="102">
        <v>2</v>
      </c>
      <c r="H420" s="102">
        <v>1.6434280000000001</v>
      </c>
      <c r="I420" s="102">
        <v>2</v>
      </c>
      <c r="J420" s="102">
        <v>6</v>
      </c>
      <c r="K420" s="102">
        <v>10.026600646697531</v>
      </c>
      <c r="L420" s="102">
        <v>0.58120000000000005</v>
      </c>
      <c r="M420" s="102">
        <v>5.8037763106000027</v>
      </c>
      <c r="N420" s="102">
        <v>52.363747368000055</v>
      </c>
      <c r="O420" s="102">
        <v>3.5432000000000001</v>
      </c>
      <c r="P420" s="102">
        <v>3.8855568204000002</v>
      </c>
      <c r="Q420" s="102">
        <v>6.4043999999999999</v>
      </c>
      <c r="R420" s="102">
        <v>28.323000000000004</v>
      </c>
      <c r="S420" s="102">
        <v>783.50699114569784</v>
      </c>
      <c r="T420" s="102"/>
    </row>
    <row r="421" spans="1:20" ht="15" x14ac:dyDescent="0.25">
      <c r="A421" s="102" t="s">
        <v>596</v>
      </c>
      <c r="B421" s="102">
        <v>1034.3683679999992</v>
      </c>
      <c r="C421" s="102">
        <v>515.46783400000004</v>
      </c>
      <c r="D421" s="102">
        <v>9.2241400000000002</v>
      </c>
      <c r="E421" s="102">
        <v>16.973084999999998</v>
      </c>
      <c r="F421" s="102">
        <v>101.76342800000002</v>
      </c>
      <c r="G421" s="102">
        <v>8.7399730000000009</v>
      </c>
      <c r="H421" s="102">
        <v>2.8085770000000001</v>
      </c>
      <c r="I421" s="102">
        <v>6.647627</v>
      </c>
      <c r="J421" s="102">
        <v>9.2508320000000008</v>
      </c>
      <c r="K421" s="102">
        <v>53.521476234869439</v>
      </c>
      <c r="L421" s="102">
        <v>2.6805350840000002</v>
      </c>
      <c r="M421" s="102">
        <v>4.9323785010000014</v>
      </c>
      <c r="N421" s="102">
        <v>75.040351807199997</v>
      </c>
      <c r="O421" s="102">
        <v>15.4837361668</v>
      </c>
      <c r="P421" s="102">
        <v>6.6403186011000006</v>
      </c>
      <c r="Q421" s="102">
        <v>21.287031179400003</v>
      </c>
      <c r="R421" s="102">
        <v>43.668552456000008</v>
      </c>
      <c r="S421" s="102">
        <v>1257.6227480303687</v>
      </c>
      <c r="T421" s="102"/>
    </row>
    <row r="422" spans="1:20" ht="15" x14ac:dyDescent="0.25">
      <c r="A422" s="102" t="s">
        <v>597</v>
      </c>
      <c r="B422" s="102">
        <v>1197.2824870000004</v>
      </c>
      <c r="C422" s="102">
        <v>397.91719299999988</v>
      </c>
      <c r="D422" s="102">
        <v>11.923405000000001</v>
      </c>
      <c r="E422" s="102">
        <v>19.126467999999999</v>
      </c>
      <c r="F422" s="102">
        <v>56.780337000000003</v>
      </c>
      <c r="G422" s="102">
        <v>3</v>
      </c>
      <c r="H422" s="102">
        <v>0</v>
      </c>
      <c r="I422" s="102">
        <v>1.1924520000000001</v>
      </c>
      <c r="J422" s="102">
        <v>3.2874280000000002</v>
      </c>
      <c r="K422" s="102">
        <v>21.83782120176356</v>
      </c>
      <c r="L422" s="102">
        <v>3.4649414930000004</v>
      </c>
      <c r="M422" s="102">
        <v>5.5581516008000023</v>
      </c>
      <c r="N422" s="102">
        <v>41.869820503800042</v>
      </c>
      <c r="O422" s="102">
        <v>5.3148</v>
      </c>
      <c r="P422" s="102">
        <v>0</v>
      </c>
      <c r="Q422" s="102">
        <v>3.8184697943999999</v>
      </c>
      <c r="R422" s="102">
        <v>15.518303874000001</v>
      </c>
      <c r="S422" s="102">
        <v>1294.664795467764</v>
      </c>
      <c r="T422" s="102"/>
    </row>
    <row r="423" spans="1:20" ht="15" x14ac:dyDescent="0.25">
      <c r="A423" s="102" t="s">
        <v>598</v>
      </c>
      <c r="B423" s="102">
        <v>656.5795710000001</v>
      </c>
      <c r="C423" s="102">
        <v>335.71005099999991</v>
      </c>
      <c r="D423" s="102">
        <v>0</v>
      </c>
      <c r="E423" s="102">
        <v>16</v>
      </c>
      <c r="F423" s="102">
        <v>37.893816000000001</v>
      </c>
      <c r="G423" s="102">
        <v>4.680555</v>
      </c>
      <c r="H423" s="102">
        <v>0</v>
      </c>
      <c r="I423" s="102">
        <v>1.8521510000000001</v>
      </c>
      <c r="J423" s="102">
        <v>3</v>
      </c>
      <c r="K423" s="102">
        <v>32.564176404743471</v>
      </c>
      <c r="L423" s="102">
        <v>0</v>
      </c>
      <c r="M423" s="102">
        <v>4.6496000000000013</v>
      </c>
      <c r="N423" s="102">
        <v>27.94289991840002</v>
      </c>
      <c r="O423" s="102">
        <v>8.2920712380000001</v>
      </c>
      <c r="P423" s="102">
        <v>0</v>
      </c>
      <c r="Q423" s="102">
        <v>5.9309579321999992</v>
      </c>
      <c r="R423" s="102">
        <v>14.1615</v>
      </c>
      <c r="S423" s="102">
        <v>750.12077649334356</v>
      </c>
      <c r="T423" s="102"/>
    </row>
    <row r="424" spans="1:20" ht="15" x14ac:dyDescent="0.25">
      <c r="A424" s="102" t="s">
        <v>599</v>
      </c>
      <c r="B424" s="102">
        <v>1931.5168640000004</v>
      </c>
      <c r="C424" s="102">
        <v>662.27415899999994</v>
      </c>
      <c r="D424" s="102">
        <v>3.9951080000000001</v>
      </c>
      <c r="E424" s="102">
        <v>42.092960999999995</v>
      </c>
      <c r="F424" s="102">
        <v>117.00455599999998</v>
      </c>
      <c r="G424" s="102">
        <v>10.712501999999999</v>
      </c>
      <c r="H424" s="102">
        <v>2</v>
      </c>
      <c r="I424" s="102">
        <v>13.211465</v>
      </c>
      <c r="J424" s="102">
        <v>16.349421</v>
      </c>
      <c r="K424" s="102">
        <v>47.711212105319738</v>
      </c>
      <c r="L424" s="102">
        <v>1.1609783847999999</v>
      </c>
      <c r="M424" s="102">
        <v>12.232214466600002</v>
      </c>
      <c r="N424" s="102">
        <v>86.279159594399914</v>
      </c>
      <c r="O424" s="102">
        <v>18.978268543199999</v>
      </c>
      <c r="P424" s="102">
        <v>4.7286000000000001</v>
      </c>
      <c r="Q424" s="102">
        <v>42.305753223000004</v>
      </c>
      <c r="R424" s="102">
        <v>77.177441830500015</v>
      </c>
      <c r="S424" s="102">
        <v>2222.09049214782</v>
      </c>
      <c r="T424" s="102"/>
    </row>
    <row r="425" spans="1:20" ht="15" x14ac:dyDescent="0.25">
      <c r="A425" s="102" t="s">
        <v>600</v>
      </c>
      <c r="B425" s="102">
        <v>1174.3556389999992</v>
      </c>
      <c r="C425" s="102">
        <v>447.18541400000004</v>
      </c>
      <c r="D425" s="102">
        <v>2</v>
      </c>
      <c r="E425" s="102">
        <v>34.928917999999996</v>
      </c>
      <c r="F425" s="102">
        <v>126.45955600000001</v>
      </c>
      <c r="G425" s="102">
        <v>7.2723740000000001</v>
      </c>
      <c r="H425" s="102">
        <v>1.9550559999999999</v>
      </c>
      <c r="I425" s="102">
        <v>0</v>
      </c>
      <c r="J425" s="102">
        <v>10.5</v>
      </c>
      <c r="K425" s="102">
        <v>34.981671797045735</v>
      </c>
      <c r="L425" s="102">
        <v>0.58120000000000005</v>
      </c>
      <c r="M425" s="102">
        <v>10.1503435708</v>
      </c>
      <c r="N425" s="102">
        <v>93.251276594399826</v>
      </c>
      <c r="O425" s="102">
        <v>12.883737778399999</v>
      </c>
      <c r="P425" s="102">
        <v>4.6223389008</v>
      </c>
      <c r="Q425" s="102">
        <v>0</v>
      </c>
      <c r="R425" s="102">
        <v>49.565250000000006</v>
      </c>
      <c r="S425" s="102">
        <v>1380.3914576414447</v>
      </c>
      <c r="T425" s="102"/>
    </row>
    <row r="426" spans="1:20" ht="15" x14ac:dyDescent="0.25">
      <c r="A426" s="102" t="s">
        <v>601</v>
      </c>
      <c r="B426" s="102">
        <v>2175.1116810000003</v>
      </c>
      <c r="C426" s="102">
        <v>425.286788</v>
      </c>
      <c r="D426" s="102">
        <v>3.5965910000000001</v>
      </c>
      <c r="E426" s="102">
        <v>36.368581000000006</v>
      </c>
      <c r="F426" s="102">
        <v>147.37506999999997</v>
      </c>
      <c r="G426" s="102">
        <v>22.142045</v>
      </c>
      <c r="H426" s="102">
        <v>4.1179779999999999</v>
      </c>
      <c r="I426" s="102">
        <v>6.1056340000000002</v>
      </c>
      <c r="J426" s="102">
        <v>16.5</v>
      </c>
      <c r="K426" s="102">
        <v>17.546277589081164</v>
      </c>
      <c r="L426" s="102">
        <v>1.0451693446000001</v>
      </c>
      <c r="M426" s="102">
        <v>10.568709638600001</v>
      </c>
      <c r="N426" s="102">
        <v>108.6743766179998</v>
      </c>
      <c r="O426" s="102">
        <v>39.226846922000007</v>
      </c>
      <c r="P426" s="102">
        <v>9.7361353854000008</v>
      </c>
      <c r="Q426" s="102">
        <v>19.551461194800002</v>
      </c>
      <c r="R426" s="102">
        <v>77.888249999999999</v>
      </c>
      <c r="S426" s="102">
        <v>2459.3489076924811</v>
      </c>
      <c r="T426" s="102"/>
    </row>
    <row r="427" spans="1:20" ht="15" x14ac:dyDescent="0.25">
      <c r="A427" s="102" t="s">
        <v>602</v>
      </c>
      <c r="B427" s="102">
        <v>2237.0153660000014</v>
      </c>
      <c r="C427" s="102">
        <v>738.810834</v>
      </c>
      <c r="D427" s="102">
        <v>2</v>
      </c>
      <c r="E427" s="102">
        <v>30.965594999999997</v>
      </c>
      <c r="F427" s="102">
        <v>174.64243800000003</v>
      </c>
      <c r="G427" s="102">
        <v>8.5955060000000003</v>
      </c>
      <c r="H427" s="102">
        <v>3.1657139999999999</v>
      </c>
      <c r="I427" s="102">
        <v>28.154454999999999</v>
      </c>
      <c r="J427" s="102">
        <v>15.570786</v>
      </c>
      <c r="K427" s="102">
        <v>50.640221901917961</v>
      </c>
      <c r="L427" s="102">
        <v>0.58120000000000005</v>
      </c>
      <c r="M427" s="102">
        <v>8.9986019070000012</v>
      </c>
      <c r="N427" s="102">
        <v>128.78133378119963</v>
      </c>
      <c r="O427" s="102">
        <v>15.227798429599998</v>
      </c>
      <c r="P427" s="102">
        <v>7.4846976102000005</v>
      </c>
      <c r="Q427" s="102">
        <v>90.156195800999996</v>
      </c>
      <c r="R427" s="102">
        <v>73.50189531300002</v>
      </c>
      <c r="S427" s="102">
        <v>2612.387310743919</v>
      </c>
      <c r="T427" s="102"/>
    </row>
    <row r="428" spans="1:20" ht="15" x14ac:dyDescent="0.25">
      <c r="A428" s="102" t="s">
        <v>603</v>
      </c>
      <c r="B428" s="102">
        <v>3091.777789000002</v>
      </c>
      <c r="C428" s="102">
        <v>238.81637699999996</v>
      </c>
      <c r="D428" s="102">
        <v>10</v>
      </c>
      <c r="E428" s="102">
        <v>29.683332999999998</v>
      </c>
      <c r="F428" s="102">
        <v>233.88713800000002</v>
      </c>
      <c r="G428" s="102">
        <v>29.954386</v>
      </c>
      <c r="H428" s="102">
        <v>5</v>
      </c>
      <c r="I428" s="102">
        <v>32.038888999999998</v>
      </c>
      <c r="J428" s="102">
        <v>26</v>
      </c>
      <c r="K428" s="102">
        <v>3.8111431105299483</v>
      </c>
      <c r="L428" s="102">
        <v>2.9060000000000001</v>
      </c>
      <c r="M428" s="102">
        <v>8.6259765698000042</v>
      </c>
      <c r="N428" s="102">
        <v>172.46837556119993</v>
      </c>
      <c r="O428" s="102">
        <v>53.067190237599988</v>
      </c>
      <c r="P428" s="102">
        <v>11.8215</v>
      </c>
      <c r="Q428" s="102">
        <v>102.59493035580005</v>
      </c>
      <c r="R428" s="102">
        <v>122.73300000000002</v>
      </c>
      <c r="S428" s="102">
        <v>3569.8059048349319</v>
      </c>
      <c r="T428" s="102"/>
    </row>
    <row r="429" spans="1:20" ht="15" x14ac:dyDescent="0.25">
      <c r="A429" s="102" t="s">
        <v>604</v>
      </c>
      <c r="B429" s="102">
        <v>794.31565999999964</v>
      </c>
      <c r="C429" s="102">
        <v>375.40704499999993</v>
      </c>
      <c r="D429" s="102">
        <v>0</v>
      </c>
      <c r="E429" s="102">
        <v>23.756558999999999</v>
      </c>
      <c r="F429" s="102">
        <v>46.645639000000003</v>
      </c>
      <c r="G429" s="102">
        <v>5.3415520000000001</v>
      </c>
      <c r="H429" s="102">
        <v>1</v>
      </c>
      <c r="I429" s="102">
        <v>5</v>
      </c>
      <c r="J429" s="102">
        <v>5.1346240000000005</v>
      </c>
      <c r="K429" s="102">
        <v>36.726419281162499</v>
      </c>
      <c r="L429" s="102">
        <v>0</v>
      </c>
      <c r="M429" s="102">
        <v>6.9036560454000044</v>
      </c>
      <c r="N429" s="102">
        <v>34.396494198600031</v>
      </c>
      <c r="O429" s="102">
        <v>9.4630935232000013</v>
      </c>
      <c r="P429" s="102">
        <v>2.3643000000000001</v>
      </c>
      <c r="Q429" s="102">
        <v>16.010999999999999</v>
      </c>
      <c r="R429" s="102">
        <v>24.237992592000001</v>
      </c>
      <c r="S429" s="102">
        <v>924.41861564036219</v>
      </c>
      <c r="T429" s="102"/>
    </row>
    <row r="430" spans="1:20" ht="15" x14ac:dyDescent="0.25">
      <c r="A430" s="102" t="s">
        <v>606</v>
      </c>
      <c r="B430" s="102">
        <v>1756.1156400000007</v>
      </c>
      <c r="C430" s="102">
        <v>1698.437952</v>
      </c>
      <c r="D430" s="102">
        <v>0</v>
      </c>
      <c r="E430" s="102">
        <v>60.522341000000011</v>
      </c>
      <c r="F430" s="102">
        <v>157.19502599999993</v>
      </c>
      <c r="G430" s="102">
        <v>12.771592999999999</v>
      </c>
      <c r="H430" s="102">
        <v>1</v>
      </c>
      <c r="I430" s="102">
        <v>18.611008999999999</v>
      </c>
      <c r="J430" s="102">
        <v>21.295085999999998</v>
      </c>
      <c r="K430" s="102">
        <v>342.83216873435782</v>
      </c>
      <c r="L430" s="102">
        <v>0</v>
      </c>
      <c r="M430" s="102">
        <v>17.587792294600003</v>
      </c>
      <c r="N430" s="102">
        <v>115.91561217239972</v>
      </c>
      <c r="O430" s="102">
        <v>22.626154158799999</v>
      </c>
      <c r="P430" s="102">
        <v>2.3643000000000001</v>
      </c>
      <c r="Q430" s="102">
        <v>59.596173019799991</v>
      </c>
      <c r="R430" s="102">
        <v>100.52345346300001</v>
      </c>
      <c r="S430" s="102">
        <v>2417.5612938429581</v>
      </c>
      <c r="T430" s="102"/>
    </row>
    <row r="431" spans="1:20" ht="15" x14ac:dyDescent="0.25">
      <c r="A431" s="102" t="s">
        <v>607</v>
      </c>
      <c r="B431" s="102">
        <v>763.39320499999997</v>
      </c>
      <c r="C431" s="102">
        <v>459.88991700000003</v>
      </c>
      <c r="D431" s="102">
        <v>0</v>
      </c>
      <c r="E431" s="102">
        <v>27.518953</v>
      </c>
      <c r="F431" s="102">
        <v>67.005866999999995</v>
      </c>
      <c r="G431" s="102">
        <v>6</v>
      </c>
      <c r="H431" s="102">
        <v>1</v>
      </c>
      <c r="I431" s="102">
        <v>6.2229239999999999</v>
      </c>
      <c r="J431" s="102">
        <v>4.2405229999999996</v>
      </c>
      <c r="K431" s="102">
        <v>57.602691274917895</v>
      </c>
      <c r="L431" s="102">
        <v>0</v>
      </c>
      <c r="M431" s="102">
        <v>7.9970077418000054</v>
      </c>
      <c r="N431" s="102">
        <v>49.41012632580005</v>
      </c>
      <c r="O431" s="102">
        <v>10.6296</v>
      </c>
      <c r="P431" s="102">
        <v>2.3643000000000001</v>
      </c>
      <c r="Q431" s="102">
        <v>19.9270472328</v>
      </c>
      <c r="R431" s="102">
        <v>20.017388821500003</v>
      </c>
      <c r="S431" s="102">
        <v>931.34136639681788</v>
      </c>
      <c r="T431" s="102"/>
    </row>
    <row r="432" spans="1:20" ht="15" x14ac:dyDescent="0.25">
      <c r="A432" s="102" t="s">
        <v>608</v>
      </c>
      <c r="B432" s="102">
        <v>824.50150200000007</v>
      </c>
      <c r="C432" s="102">
        <v>35.785403000000002</v>
      </c>
      <c r="D432" s="102">
        <v>0</v>
      </c>
      <c r="E432" s="102">
        <v>16</v>
      </c>
      <c r="F432" s="102">
        <v>57.885333000000003</v>
      </c>
      <c r="G432" s="102">
        <v>1</v>
      </c>
      <c r="H432" s="102">
        <v>0</v>
      </c>
      <c r="I432" s="102">
        <v>6</v>
      </c>
      <c r="J432" s="102">
        <v>2.6679490000000001</v>
      </c>
      <c r="K432" s="102">
        <v>0.31440579187064555</v>
      </c>
      <c r="L432" s="102">
        <v>0</v>
      </c>
      <c r="M432" s="102">
        <v>4.6496000000000013</v>
      </c>
      <c r="N432" s="102">
        <v>42.684644554200041</v>
      </c>
      <c r="O432" s="102">
        <v>1.7716000000000001</v>
      </c>
      <c r="P432" s="102">
        <v>0</v>
      </c>
      <c r="Q432" s="102">
        <v>19.213200000000001</v>
      </c>
      <c r="R432" s="102">
        <v>12.5940532545</v>
      </c>
      <c r="S432" s="102">
        <v>905.72900560057076</v>
      </c>
      <c r="T432" s="102"/>
    </row>
    <row r="433" spans="1:20" ht="15" x14ac:dyDescent="0.25">
      <c r="A433" s="102" t="s">
        <v>609</v>
      </c>
      <c r="B433" s="102">
        <v>1065.4056050000002</v>
      </c>
      <c r="C433" s="102">
        <v>309.368177</v>
      </c>
      <c r="D433" s="102">
        <v>2</v>
      </c>
      <c r="E433" s="102">
        <v>28.919753</v>
      </c>
      <c r="F433" s="102">
        <v>95.582059999999998</v>
      </c>
      <c r="G433" s="102">
        <v>11.005605000000001</v>
      </c>
      <c r="H433" s="102">
        <v>1</v>
      </c>
      <c r="I433" s="102">
        <v>8</v>
      </c>
      <c r="J433" s="102">
        <v>10.131834</v>
      </c>
      <c r="K433" s="102">
        <v>18.76663717210738</v>
      </c>
      <c r="L433" s="102">
        <v>0.58120000000000005</v>
      </c>
      <c r="M433" s="102">
        <v>8.4040802218000046</v>
      </c>
      <c r="N433" s="102">
        <v>70.482211044000039</v>
      </c>
      <c r="O433" s="102">
        <v>19.497529817999997</v>
      </c>
      <c r="P433" s="102">
        <v>2.3643000000000001</v>
      </c>
      <c r="Q433" s="102">
        <v>25.617600000000003</v>
      </c>
      <c r="R433" s="102">
        <v>47.827322397000003</v>
      </c>
      <c r="S433" s="102">
        <v>1258.9464856529075</v>
      </c>
      <c r="T433" s="102"/>
    </row>
    <row r="434" spans="1:20" ht="15" x14ac:dyDescent="0.25">
      <c r="A434" s="102" t="s">
        <v>610</v>
      </c>
      <c r="B434" s="102">
        <v>901.25861799999984</v>
      </c>
      <c r="C434" s="102">
        <v>80.919595000000015</v>
      </c>
      <c r="D434" s="102">
        <v>12</v>
      </c>
      <c r="E434" s="102">
        <v>12</v>
      </c>
      <c r="F434" s="102">
        <v>82.787855000000008</v>
      </c>
      <c r="G434" s="102">
        <v>2</v>
      </c>
      <c r="H434" s="102">
        <v>0</v>
      </c>
      <c r="I434" s="102">
        <v>6.0115020000000001</v>
      </c>
      <c r="J434" s="102">
        <v>3</v>
      </c>
      <c r="K434" s="102">
        <v>1.5070636896299932</v>
      </c>
      <c r="L434" s="102">
        <v>3.4872000000000001</v>
      </c>
      <c r="M434" s="102">
        <v>3.4872000000000001</v>
      </c>
      <c r="N434" s="102">
        <v>61.047764277000056</v>
      </c>
      <c r="O434" s="102">
        <v>3.5432000000000001</v>
      </c>
      <c r="P434" s="102">
        <v>0</v>
      </c>
      <c r="Q434" s="102">
        <v>19.250031704400001</v>
      </c>
      <c r="R434" s="102">
        <v>14.1615</v>
      </c>
      <c r="S434" s="102">
        <v>1007.7425776710299</v>
      </c>
      <c r="T434" s="102"/>
    </row>
    <row r="435" spans="1:20" ht="15" x14ac:dyDescent="0.25">
      <c r="A435" s="102" t="s">
        <v>611</v>
      </c>
      <c r="B435" s="102">
        <v>953.73793700000033</v>
      </c>
      <c r="C435" s="102">
        <v>88.166523999999995</v>
      </c>
      <c r="D435" s="102">
        <v>4.5914169999999999</v>
      </c>
      <c r="E435" s="102">
        <v>23.838639999999998</v>
      </c>
      <c r="F435" s="102">
        <v>60.066814999999998</v>
      </c>
      <c r="G435" s="102">
        <v>1.362538</v>
      </c>
      <c r="H435" s="102">
        <v>1</v>
      </c>
      <c r="I435" s="102">
        <v>5.1879290000000005</v>
      </c>
      <c r="J435" s="102">
        <v>6.9769810000000003</v>
      </c>
      <c r="K435" s="102">
        <v>1.6812609550975257</v>
      </c>
      <c r="L435" s="102">
        <v>1.3342657802000002</v>
      </c>
      <c r="M435" s="102">
        <v>6.927508784000004</v>
      </c>
      <c r="N435" s="102">
        <v>44.293269381000037</v>
      </c>
      <c r="O435" s="102">
        <v>2.4138723208000004</v>
      </c>
      <c r="P435" s="102">
        <v>2.3643000000000001</v>
      </c>
      <c r="Q435" s="102">
        <v>16.612786243799999</v>
      </c>
      <c r="R435" s="102">
        <v>32.934838810500004</v>
      </c>
      <c r="S435" s="102">
        <v>1062.3000392753979</v>
      </c>
      <c r="T435" s="102"/>
    </row>
    <row r="436" spans="1:20" ht="15" x14ac:dyDescent="0.25">
      <c r="A436" s="102" t="s">
        <v>612</v>
      </c>
      <c r="B436" s="102">
        <v>1116.4694479999998</v>
      </c>
      <c r="C436" s="102">
        <v>245.97370800000002</v>
      </c>
      <c r="D436" s="102">
        <v>37.440649000000001</v>
      </c>
      <c r="E436" s="102">
        <v>29.360890999999995</v>
      </c>
      <c r="F436" s="102">
        <v>46.502933999999996</v>
      </c>
      <c r="G436" s="102">
        <v>2.6374269999999997</v>
      </c>
      <c r="H436" s="102">
        <v>3</v>
      </c>
      <c r="I436" s="102">
        <v>4</v>
      </c>
      <c r="J436" s="102">
        <v>8</v>
      </c>
      <c r="K436" s="102">
        <v>11.148240816077548</v>
      </c>
      <c r="L436" s="102">
        <v>10.880252599400002</v>
      </c>
      <c r="M436" s="102">
        <v>8.5322749246000047</v>
      </c>
      <c r="N436" s="102">
        <v>34.291263531600023</v>
      </c>
      <c r="O436" s="102">
        <v>4.6724656731999996</v>
      </c>
      <c r="P436" s="102">
        <v>7.0929000000000002</v>
      </c>
      <c r="Q436" s="102">
        <v>12.8088</v>
      </c>
      <c r="R436" s="102">
        <v>37.764000000000003</v>
      </c>
      <c r="S436" s="102">
        <v>1243.6596455448773</v>
      </c>
      <c r="T436" s="102"/>
    </row>
    <row r="437" spans="1:20" ht="15" x14ac:dyDescent="0.25">
      <c r="A437" s="102" t="s">
        <v>613</v>
      </c>
      <c r="B437" s="102">
        <v>1260.4927089999994</v>
      </c>
      <c r="C437" s="102">
        <v>243.05773599999998</v>
      </c>
      <c r="D437" s="102">
        <v>0</v>
      </c>
      <c r="E437" s="102">
        <v>13.413995999999999</v>
      </c>
      <c r="F437" s="102">
        <v>68.140750999999995</v>
      </c>
      <c r="G437" s="102">
        <v>1.174863</v>
      </c>
      <c r="H437" s="102">
        <v>0</v>
      </c>
      <c r="I437" s="102">
        <v>5.83</v>
      </c>
      <c r="J437" s="102">
        <v>10.7517</v>
      </c>
      <c r="K437" s="102">
        <v>9.4993329368495765</v>
      </c>
      <c r="L437" s="102">
        <v>0</v>
      </c>
      <c r="M437" s="102">
        <v>3.8981072376000001</v>
      </c>
      <c r="N437" s="102">
        <v>50.24698978740004</v>
      </c>
      <c r="O437" s="102">
        <v>2.0813872908</v>
      </c>
      <c r="P437" s="102">
        <v>0</v>
      </c>
      <c r="Q437" s="102">
        <v>18.668825999999999</v>
      </c>
      <c r="R437" s="102">
        <v>50.753399850000001</v>
      </c>
      <c r="S437" s="102">
        <v>1395.640752102649</v>
      </c>
      <c r="T437" s="102"/>
    </row>
    <row r="438" spans="1:20" ht="15" x14ac:dyDescent="0.25">
      <c r="A438" s="102" t="s">
        <v>614</v>
      </c>
      <c r="B438" s="102">
        <v>560.49198699999943</v>
      </c>
      <c r="C438" s="102">
        <v>125.46302999999999</v>
      </c>
      <c r="D438" s="102">
        <v>1.936523</v>
      </c>
      <c r="E438" s="102">
        <v>7.6100630000000002</v>
      </c>
      <c r="F438" s="102">
        <v>27.423120000000001</v>
      </c>
      <c r="G438" s="102">
        <v>1.940752</v>
      </c>
      <c r="H438" s="102">
        <v>1</v>
      </c>
      <c r="I438" s="102">
        <v>2.9651019999999999</v>
      </c>
      <c r="J438" s="102">
        <v>5.1351279999999999</v>
      </c>
      <c r="K438" s="102">
        <v>5.9400909069967573</v>
      </c>
      <c r="L438" s="102">
        <v>0.56275358380000007</v>
      </c>
      <c r="M438" s="102">
        <v>2.2114843078000002</v>
      </c>
      <c r="N438" s="102">
        <v>20.221808688000007</v>
      </c>
      <c r="O438" s="102">
        <v>3.4382362432000004</v>
      </c>
      <c r="P438" s="102">
        <v>2.3643000000000001</v>
      </c>
      <c r="Q438" s="102">
        <v>9.4948496244000005</v>
      </c>
      <c r="R438" s="102">
        <v>24.240371723999999</v>
      </c>
      <c r="S438" s="102">
        <v>628.96588207819616</v>
      </c>
      <c r="T438" s="102"/>
    </row>
    <row r="439" spans="1:20" ht="15" x14ac:dyDescent="0.25">
      <c r="A439" s="102" t="s">
        <v>615</v>
      </c>
      <c r="B439" s="102">
        <v>2204.8268400000015</v>
      </c>
      <c r="C439" s="102">
        <v>1268.7444229999996</v>
      </c>
      <c r="D439" s="102">
        <v>2</v>
      </c>
      <c r="E439" s="102">
        <v>119.87136100000001</v>
      </c>
      <c r="F439" s="102">
        <v>260.91652700000009</v>
      </c>
      <c r="G439" s="102">
        <v>9.9990869999999994</v>
      </c>
      <c r="H439" s="102">
        <v>2.372099</v>
      </c>
      <c r="I439" s="102">
        <v>6.4665110000000006</v>
      </c>
      <c r="J439" s="102">
        <v>27.676470999999999</v>
      </c>
      <c r="K439" s="102">
        <v>152.11612473955125</v>
      </c>
      <c r="L439" s="102">
        <v>0.58120000000000005</v>
      </c>
      <c r="M439" s="102">
        <v>34.834617506600033</v>
      </c>
      <c r="N439" s="102">
        <v>192.39984700980025</v>
      </c>
      <c r="O439" s="102">
        <v>17.714382529199998</v>
      </c>
      <c r="P439" s="102">
        <v>5.6083536657000002</v>
      </c>
      <c r="Q439" s="102">
        <v>20.7070615242</v>
      </c>
      <c r="R439" s="102">
        <v>130.64678135550002</v>
      </c>
      <c r="S439" s="102">
        <v>2759.435208330553</v>
      </c>
      <c r="T439" s="102"/>
    </row>
    <row r="440" spans="1:20" ht="15" x14ac:dyDescent="0.25">
      <c r="A440" s="102" t="s">
        <v>617</v>
      </c>
      <c r="B440" s="102">
        <v>1434.9141510000009</v>
      </c>
      <c r="C440" s="102">
        <v>408.6565480000001</v>
      </c>
      <c r="D440" s="102">
        <v>7.1744599999999998</v>
      </c>
      <c r="E440" s="102">
        <v>17.460864000000001</v>
      </c>
      <c r="F440" s="102">
        <v>100.99360599999999</v>
      </c>
      <c r="G440" s="102">
        <v>2.1636420000000003</v>
      </c>
      <c r="H440" s="102">
        <v>0</v>
      </c>
      <c r="I440" s="102">
        <v>5.2305770000000003</v>
      </c>
      <c r="J440" s="102">
        <v>18.065032000000002</v>
      </c>
      <c r="K440" s="102">
        <v>23.89088509710356</v>
      </c>
      <c r="L440" s="102">
        <v>2.084898076</v>
      </c>
      <c r="M440" s="102">
        <v>5.074127078400001</v>
      </c>
      <c r="N440" s="102">
        <v>74.472685064399968</v>
      </c>
      <c r="O440" s="102">
        <v>3.8331081671999998</v>
      </c>
      <c r="P440" s="102">
        <v>0</v>
      </c>
      <c r="Q440" s="102">
        <v>16.749353669399998</v>
      </c>
      <c r="R440" s="102">
        <v>85.275983556000014</v>
      </c>
      <c r="S440" s="102">
        <v>1646.2951917085045</v>
      </c>
      <c r="T440" s="102"/>
    </row>
    <row r="441" spans="1:20" ht="15" x14ac:dyDescent="0.25">
      <c r="A441" s="102" t="s">
        <v>618</v>
      </c>
      <c r="B441" s="102">
        <v>328.25009899999986</v>
      </c>
      <c r="C441" s="102">
        <v>309.23811000000001</v>
      </c>
      <c r="D441" s="102">
        <v>0</v>
      </c>
      <c r="E441" s="102">
        <v>12.928432999999998</v>
      </c>
      <c r="F441" s="102">
        <v>37.378155999999997</v>
      </c>
      <c r="G441" s="102">
        <v>5.9267759999999994</v>
      </c>
      <c r="H441" s="102">
        <v>0</v>
      </c>
      <c r="I441" s="102">
        <v>7.5275379999999998</v>
      </c>
      <c r="J441" s="102">
        <v>4.5576749999999997</v>
      </c>
      <c r="K441" s="102">
        <v>62.407688232394847</v>
      </c>
      <c r="L441" s="102">
        <v>0</v>
      </c>
      <c r="M441" s="102">
        <v>3.7570026297999997</v>
      </c>
      <c r="N441" s="102">
        <v>27.562652234400019</v>
      </c>
      <c r="O441" s="102">
        <v>10.4998763616</v>
      </c>
      <c r="P441" s="102">
        <v>0</v>
      </c>
      <c r="Q441" s="102">
        <v>24.104682183600001</v>
      </c>
      <c r="R441" s="102">
        <v>21.514504837499999</v>
      </c>
      <c r="S441" s="102">
        <v>478.09650547929471</v>
      </c>
      <c r="T441" s="102"/>
    </row>
    <row r="442" spans="1:20" ht="15" x14ac:dyDescent="0.25">
      <c r="A442" s="102" t="s">
        <v>619</v>
      </c>
      <c r="B442" s="102">
        <v>2448.847462000002</v>
      </c>
      <c r="C442" s="102">
        <v>2340.2327140000016</v>
      </c>
      <c r="D442" s="102">
        <v>5.0036449999999997</v>
      </c>
      <c r="E442" s="102">
        <v>47.751784000000008</v>
      </c>
      <c r="F442" s="102">
        <v>265.51912799999985</v>
      </c>
      <c r="G442" s="102">
        <v>35.036270999999999</v>
      </c>
      <c r="H442" s="102">
        <v>5</v>
      </c>
      <c r="I442" s="102">
        <v>31.194277</v>
      </c>
      <c r="J442" s="102">
        <v>37.384200000000007</v>
      </c>
      <c r="K442" s="102">
        <v>473.72816956830189</v>
      </c>
      <c r="L442" s="102">
        <v>1.4540592370000001</v>
      </c>
      <c r="M442" s="102">
        <v>13.876668430399999</v>
      </c>
      <c r="N442" s="102">
        <v>195.79380498720013</v>
      </c>
      <c r="O442" s="102">
        <v>62.070257703599999</v>
      </c>
      <c r="P442" s="102">
        <v>11.8215</v>
      </c>
      <c r="Q442" s="102">
        <v>99.890313809400027</v>
      </c>
      <c r="R442" s="102">
        <v>176.47211609999991</v>
      </c>
      <c r="S442" s="102">
        <v>3483.9543518359042</v>
      </c>
      <c r="T442" s="102"/>
    </row>
    <row r="443" spans="1:20" ht="15" x14ac:dyDescent="0.25">
      <c r="A443" s="102" t="s">
        <v>620</v>
      </c>
      <c r="B443" s="102">
        <v>3918.6595050000001</v>
      </c>
      <c r="C443" s="102">
        <v>2556.8270380000013</v>
      </c>
      <c r="D443" s="102">
        <v>92.616463999999993</v>
      </c>
      <c r="E443" s="102">
        <v>68.784884000000005</v>
      </c>
      <c r="F443" s="102">
        <v>350.17493999999999</v>
      </c>
      <c r="G443" s="102">
        <v>31.221865000000005</v>
      </c>
      <c r="H443" s="102">
        <v>6</v>
      </c>
      <c r="I443" s="102">
        <v>27.964189000000005</v>
      </c>
      <c r="J443" s="102">
        <v>35.072660999999997</v>
      </c>
      <c r="K443" s="102">
        <v>346.17768766791391</v>
      </c>
      <c r="L443" s="102">
        <v>26.914344438400036</v>
      </c>
      <c r="M443" s="102">
        <v>19.988887290400012</v>
      </c>
      <c r="N443" s="102">
        <v>258.21900075600064</v>
      </c>
      <c r="O443" s="102">
        <v>55.312656033999993</v>
      </c>
      <c r="P443" s="102">
        <v>14.1858</v>
      </c>
      <c r="Q443" s="102">
        <v>89.546926015800025</v>
      </c>
      <c r="R443" s="102">
        <v>165.56049625049994</v>
      </c>
      <c r="S443" s="102">
        <v>4894.5653034530151</v>
      </c>
      <c r="T443" s="102"/>
    </row>
    <row r="444" spans="1:20" ht="15" x14ac:dyDescent="0.25">
      <c r="A444" s="102" t="s">
        <v>621</v>
      </c>
      <c r="B444" s="102">
        <v>1151.1188369999993</v>
      </c>
      <c r="C444" s="102">
        <v>616.21839699999987</v>
      </c>
      <c r="D444" s="102">
        <v>1</v>
      </c>
      <c r="E444" s="102">
        <v>30.798037000000001</v>
      </c>
      <c r="F444" s="102">
        <v>118.67535199999999</v>
      </c>
      <c r="G444" s="102">
        <v>7.3623240000000001</v>
      </c>
      <c r="H444" s="102">
        <v>1.6339269999999999</v>
      </c>
      <c r="I444" s="102">
        <v>6.1534879999999994</v>
      </c>
      <c r="J444" s="102">
        <v>23.536825</v>
      </c>
      <c r="K444" s="102">
        <v>68.500930024861006</v>
      </c>
      <c r="L444" s="102">
        <v>0.29060000000000002</v>
      </c>
      <c r="M444" s="102">
        <v>8.9499095522000029</v>
      </c>
      <c r="N444" s="102">
        <v>87.511204564799897</v>
      </c>
      <c r="O444" s="102">
        <v>13.043093198399999</v>
      </c>
      <c r="P444" s="102">
        <v>3.8630936061000001</v>
      </c>
      <c r="Q444" s="102">
        <v>19.704699273599999</v>
      </c>
      <c r="R444" s="102">
        <v>111.10558241250003</v>
      </c>
      <c r="S444" s="102">
        <v>1464.0879496324603</v>
      </c>
      <c r="T444" s="102"/>
    </row>
    <row r="445" spans="1:20" ht="15" x14ac:dyDescent="0.25">
      <c r="A445" s="102" t="s">
        <v>622</v>
      </c>
      <c r="B445" s="102">
        <v>5051.5440319999989</v>
      </c>
      <c r="C445" s="102">
        <v>1723.712579999999</v>
      </c>
      <c r="D445" s="102">
        <v>88.877467999999993</v>
      </c>
      <c r="E445" s="102">
        <v>94.056699000000009</v>
      </c>
      <c r="F445" s="102">
        <v>434.86007599999994</v>
      </c>
      <c r="G445" s="102">
        <v>36.482987000000001</v>
      </c>
      <c r="H445" s="102">
        <v>5.0642290000000001</v>
      </c>
      <c r="I445" s="102">
        <v>56.77156699999999</v>
      </c>
      <c r="J445" s="102">
        <v>48.600550000000005</v>
      </c>
      <c r="K445" s="102">
        <v>123.46854412590093</v>
      </c>
      <c r="L445" s="102">
        <v>25.827792200800026</v>
      </c>
      <c r="M445" s="102">
        <v>27.332876729400041</v>
      </c>
      <c r="N445" s="102">
        <v>320.66582004239933</v>
      </c>
      <c r="O445" s="102">
        <v>64.633259769199981</v>
      </c>
      <c r="P445" s="102">
        <v>11.973356624700001</v>
      </c>
      <c r="Q445" s="102">
        <v>181.79391184740015</v>
      </c>
      <c r="R445" s="102">
        <v>229.41889627499975</v>
      </c>
      <c r="S445" s="102">
        <v>6036.6584896147988</v>
      </c>
      <c r="T445" s="102"/>
    </row>
    <row r="446" spans="1:20" ht="15" x14ac:dyDescent="0.25">
      <c r="A446" s="102" t="s">
        <v>623</v>
      </c>
      <c r="B446" s="102">
        <v>1685.9793559999998</v>
      </c>
      <c r="C446" s="102">
        <v>1641.0162229999987</v>
      </c>
      <c r="D446" s="102">
        <v>23.195073000000001</v>
      </c>
      <c r="E446" s="102">
        <v>37.860070000000007</v>
      </c>
      <c r="F446" s="102">
        <v>142.74733399999994</v>
      </c>
      <c r="G446" s="102">
        <v>26.126951999999999</v>
      </c>
      <c r="H446" s="102">
        <v>0</v>
      </c>
      <c r="I446" s="102">
        <v>7.4626349999999997</v>
      </c>
      <c r="J446" s="102">
        <v>11.373545999999999</v>
      </c>
      <c r="K446" s="102">
        <v>332.1873106478144</v>
      </c>
      <c r="L446" s="102">
        <v>6.7404882138000035</v>
      </c>
      <c r="M446" s="102">
        <v>11.002136342000002</v>
      </c>
      <c r="N446" s="102">
        <v>105.2618840915998</v>
      </c>
      <c r="O446" s="102">
        <v>46.286508163199983</v>
      </c>
      <c r="P446" s="102">
        <v>0</v>
      </c>
      <c r="Q446" s="102">
        <v>23.896849796999998</v>
      </c>
      <c r="R446" s="102">
        <v>53.688823893000006</v>
      </c>
      <c r="S446" s="102">
        <v>2265.0433571484141</v>
      </c>
      <c r="T446" s="102"/>
    </row>
    <row r="447" spans="1:20" ht="15" x14ac:dyDescent="0.25">
      <c r="A447" s="102" t="s">
        <v>624</v>
      </c>
      <c r="B447" s="102">
        <v>1825.3992539999983</v>
      </c>
      <c r="C447" s="102">
        <v>485.3710329999999</v>
      </c>
      <c r="D447" s="102">
        <v>9.1998840000000008</v>
      </c>
      <c r="E447" s="102">
        <v>69.875360000000015</v>
      </c>
      <c r="F447" s="102">
        <v>132.74296100000001</v>
      </c>
      <c r="G447" s="102">
        <v>12.999998999999999</v>
      </c>
      <c r="H447" s="102">
        <v>1</v>
      </c>
      <c r="I447" s="102">
        <v>14.334671</v>
      </c>
      <c r="J447" s="102">
        <v>20.86</v>
      </c>
      <c r="K447" s="102">
        <v>27.24801774197438</v>
      </c>
      <c r="L447" s="102">
        <v>2.6734862903999996</v>
      </c>
      <c r="M447" s="102">
        <v>20.305779616000013</v>
      </c>
      <c r="N447" s="102">
        <v>97.884659441399791</v>
      </c>
      <c r="O447" s="102">
        <v>23.030798228399995</v>
      </c>
      <c r="P447" s="102">
        <v>2.3643000000000001</v>
      </c>
      <c r="Q447" s="102">
        <v>45.902483476200004</v>
      </c>
      <c r="R447" s="102">
        <v>98.469630000000009</v>
      </c>
      <c r="S447" s="102">
        <v>2143.2784087943724</v>
      </c>
      <c r="T447" s="102"/>
    </row>
    <row r="448" spans="1:20" ht="15" x14ac:dyDescent="0.25">
      <c r="A448" s="102" t="s">
        <v>625</v>
      </c>
      <c r="B448" s="102">
        <v>5708.0822910000015</v>
      </c>
      <c r="C448" s="102">
        <v>2881.2967089999938</v>
      </c>
      <c r="D448" s="102">
        <v>148.68319</v>
      </c>
      <c r="E448" s="102">
        <v>135.36283299999999</v>
      </c>
      <c r="F448" s="102">
        <v>498.81320199999971</v>
      </c>
      <c r="G448" s="102">
        <v>53.261205000000004</v>
      </c>
      <c r="H448" s="102">
        <v>8.610341</v>
      </c>
      <c r="I448" s="102">
        <v>83.548772999999997</v>
      </c>
      <c r="J448" s="102">
        <v>63.741984999999993</v>
      </c>
      <c r="K448" s="102">
        <v>305.6134198426214</v>
      </c>
      <c r="L448" s="102">
        <v>43.20733501399998</v>
      </c>
      <c r="M448" s="102">
        <v>39.33643926980001</v>
      </c>
      <c r="N448" s="102">
        <v>367.82485515479829</v>
      </c>
      <c r="O448" s="102">
        <v>94.357550778000061</v>
      </c>
      <c r="P448" s="102">
        <v>20.357429226299999</v>
      </c>
      <c r="Q448" s="102">
        <v>267.53988090060022</v>
      </c>
      <c r="R448" s="102">
        <v>300.89404019249986</v>
      </c>
      <c r="S448" s="102">
        <v>7147.2132413786212</v>
      </c>
      <c r="T448" s="102"/>
    </row>
    <row r="449" spans="1:20" ht="15" x14ac:dyDescent="0.25">
      <c r="A449" s="102" t="s">
        <v>626</v>
      </c>
      <c r="B449" s="102">
        <v>1941.7643069999983</v>
      </c>
      <c r="C449" s="102">
        <v>1048.2806000000003</v>
      </c>
      <c r="D449" s="102">
        <v>1.1927719999999999</v>
      </c>
      <c r="E449" s="102">
        <v>58.361194999999995</v>
      </c>
      <c r="F449" s="102">
        <v>158.70004900000004</v>
      </c>
      <c r="G449" s="102">
        <v>31.670771000000002</v>
      </c>
      <c r="H449" s="102">
        <v>1.8634539999999999</v>
      </c>
      <c r="I449" s="102">
        <v>23.196787</v>
      </c>
      <c r="J449" s="102">
        <v>17.409638999999999</v>
      </c>
      <c r="K449" s="102">
        <v>120.98132680125256</v>
      </c>
      <c r="L449" s="102">
        <v>0.34661954319999999</v>
      </c>
      <c r="M449" s="102">
        <v>16.959763266999996</v>
      </c>
      <c r="N449" s="102">
        <v>117.02541613259969</v>
      </c>
      <c r="O449" s="102">
        <v>56.107937903599982</v>
      </c>
      <c r="P449" s="102">
        <v>4.4057642922000007</v>
      </c>
      <c r="Q449" s="102">
        <v>74.280751331399998</v>
      </c>
      <c r="R449" s="102">
        <v>82.182200899500017</v>
      </c>
      <c r="S449" s="102">
        <v>2414.0540871707508</v>
      </c>
      <c r="T449" s="102"/>
    </row>
    <row r="450" spans="1:20" ht="15" x14ac:dyDescent="0.25">
      <c r="A450" s="102" t="s">
        <v>628</v>
      </c>
      <c r="B450" s="102">
        <v>1079.7077400000003</v>
      </c>
      <c r="C450" s="102">
        <v>437.16990400000003</v>
      </c>
      <c r="D450" s="102">
        <v>0</v>
      </c>
      <c r="E450" s="102">
        <v>54.348151999999999</v>
      </c>
      <c r="F450" s="102">
        <v>108.01722799999996</v>
      </c>
      <c r="G450" s="102">
        <v>8.3907699999999998</v>
      </c>
      <c r="H450" s="102">
        <v>1</v>
      </c>
      <c r="I450" s="102">
        <v>7.0521980000000006</v>
      </c>
      <c r="J450" s="102">
        <v>19.115583000000001</v>
      </c>
      <c r="K450" s="102">
        <v>37.395393000210895</v>
      </c>
      <c r="L450" s="102">
        <v>0</v>
      </c>
      <c r="M450" s="102">
        <v>15.793572971199996</v>
      </c>
      <c r="N450" s="102">
        <v>79.651903927199939</v>
      </c>
      <c r="O450" s="102">
        <v>14.865088131999999</v>
      </c>
      <c r="P450" s="102">
        <v>2.3643000000000001</v>
      </c>
      <c r="Q450" s="102">
        <v>22.582548435600003</v>
      </c>
      <c r="R450" s="102">
        <v>90.235109551500017</v>
      </c>
      <c r="S450" s="102">
        <v>1342.5956560177112</v>
      </c>
      <c r="T450" s="102"/>
    </row>
    <row r="451" spans="1:20" ht="15" x14ac:dyDescent="0.25">
      <c r="A451" s="102" t="s">
        <v>629</v>
      </c>
      <c r="B451" s="102">
        <v>1847.2858190000013</v>
      </c>
      <c r="C451" s="102">
        <v>530.80127200000015</v>
      </c>
      <c r="D451" s="102">
        <v>1</v>
      </c>
      <c r="E451" s="102">
        <v>41.425933000000008</v>
      </c>
      <c r="F451" s="102">
        <v>114.16490900000002</v>
      </c>
      <c r="G451" s="102">
        <v>8.2529409999999999</v>
      </c>
      <c r="H451" s="102">
        <v>1</v>
      </c>
      <c r="I451" s="102">
        <v>10.365489999999999</v>
      </c>
      <c r="J451" s="102">
        <v>21.712772000000001</v>
      </c>
      <c r="K451" s="102">
        <v>31.91789089423327</v>
      </c>
      <c r="L451" s="102">
        <v>0.29060000000000002</v>
      </c>
      <c r="M451" s="102">
        <v>12.0383761298</v>
      </c>
      <c r="N451" s="102">
        <v>84.185203896599901</v>
      </c>
      <c r="O451" s="102">
        <v>14.620910275599998</v>
      </c>
      <c r="P451" s="102">
        <v>2.3643000000000001</v>
      </c>
      <c r="Q451" s="102">
        <v>33.192372078000005</v>
      </c>
      <c r="R451" s="102">
        <v>102.49514022600003</v>
      </c>
      <c r="S451" s="102">
        <v>2128.3906125002345</v>
      </c>
      <c r="T451" s="102"/>
    </row>
    <row r="452" spans="1:20" ht="15" x14ac:dyDescent="0.25">
      <c r="A452" s="102" t="s">
        <v>630</v>
      </c>
      <c r="B452" s="102">
        <v>1066.1483349999992</v>
      </c>
      <c r="C452" s="102">
        <v>457.10004100000003</v>
      </c>
      <c r="D452" s="102">
        <v>0</v>
      </c>
      <c r="E452" s="102">
        <v>20.168449000000003</v>
      </c>
      <c r="F452" s="102">
        <v>55.36901000000001</v>
      </c>
      <c r="G452" s="102">
        <v>15.469348</v>
      </c>
      <c r="H452" s="102">
        <v>0</v>
      </c>
      <c r="I452" s="102">
        <v>8.7460369999999994</v>
      </c>
      <c r="J452" s="102">
        <v>15.60591</v>
      </c>
      <c r="K452" s="102">
        <v>41.663586600351557</v>
      </c>
      <c r="L452" s="102">
        <v>0</v>
      </c>
      <c r="M452" s="102">
        <v>5.8609512794000009</v>
      </c>
      <c r="N452" s="102">
        <v>40.829107974000053</v>
      </c>
      <c r="O452" s="102">
        <v>27.405496916799994</v>
      </c>
      <c r="P452" s="102">
        <v>0</v>
      </c>
      <c r="Q452" s="102">
        <v>28.006559681400002</v>
      </c>
      <c r="R452" s="102">
        <v>73.667698155000011</v>
      </c>
      <c r="S452" s="102">
        <v>1283.5817356069508</v>
      </c>
      <c r="T452" s="102"/>
    </row>
    <row r="453" spans="1:20" ht="15" x14ac:dyDescent="0.25">
      <c r="A453" s="102" t="s">
        <v>631</v>
      </c>
      <c r="B453" s="102">
        <v>2082.9196000000006</v>
      </c>
      <c r="C453" s="102">
        <v>771.8839840000004</v>
      </c>
      <c r="D453" s="102">
        <v>0</v>
      </c>
      <c r="E453" s="102">
        <v>46.265235000000004</v>
      </c>
      <c r="F453" s="102">
        <v>154.53578300000001</v>
      </c>
      <c r="G453" s="102">
        <v>4.7498930000000001</v>
      </c>
      <c r="H453" s="102">
        <v>4</v>
      </c>
      <c r="I453" s="102">
        <v>19.148847</v>
      </c>
      <c r="J453" s="102">
        <v>17</v>
      </c>
      <c r="K453" s="102">
        <v>60.055416947080275</v>
      </c>
      <c r="L453" s="102">
        <v>0</v>
      </c>
      <c r="M453" s="102">
        <v>13.444677290999998</v>
      </c>
      <c r="N453" s="102">
        <v>113.95468638419973</v>
      </c>
      <c r="O453" s="102">
        <v>8.4149104387999998</v>
      </c>
      <c r="P453" s="102">
        <v>9.4572000000000003</v>
      </c>
      <c r="Q453" s="102">
        <v>61.318437863399986</v>
      </c>
      <c r="R453" s="102">
        <v>80.248500000000007</v>
      </c>
      <c r="S453" s="102">
        <v>2429.8134289244808</v>
      </c>
      <c r="T453" s="102"/>
    </row>
    <row r="454" spans="1:20" ht="15" x14ac:dyDescent="0.25">
      <c r="A454" s="102" t="s">
        <v>632</v>
      </c>
      <c r="B454" s="102">
        <v>1951.7431770000005</v>
      </c>
      <c r="C454" s="102">
        <v>1021.7134929999999</v>
      </c>
      <c r="D454" s="102">
        <v>0</v>
      </c>
      <c r="E454" s="102">
        <v>45.093155999999993</v>
      </c>
      <c r="F454" s="102">
        <v>165.54633700000008</v>
      </c>
      <c r="G454" s="102">
        <v>7.2430250000000003</v>
      </c>
      <c r="H454" s="102">
        <v>2.1126480000000001</v>
      </c>
      <c r="I454" s="102">
        <v>10.616185</v>
      </c>
      <c r="J454" s="102">
        <v>17.329614999999997</v>
      </c>
      <c r="K454" s="102">
        <v>110.48977151597769</v>
      </c>
      <c r="L454" s="102">
        <v>0</v>
      </c>
      <c r="M454" s="102">
        <v>13.104071133599998</v>
      </c>
      <c r="N454" s="102">
        <v>122.07386890379965</v>
      </c>
      <c r="O454" s="102">
        <v>12.83174309</v>
      </c>
      <c r="P454" s="102">
        <v>4.9949336663999997</v>
      </c>
      <c r="Q454" s="102">
        <v>33.995147607</v>
      </c>
      <c r="R454" s="102">
        <v>81.804447607500009</v>
      </c>
      <c r="S454" s="102">
        <v>2331.0371605242781</v>
      </c>
      <c r="T454" s="102"/>
    </row>
    <row r="455" spans="1:20" ht="15" x14ac:dyDescent="0.25">
      <c r="A455" s="102" t="s">
        <v>633</v>
      </c>
      <c r="B455" s="102">
        <v>2308.3214250000001</v>
      </c>
      <c r="C455" s="102">
        <v>1609.3770150000003</v>
      </c>
      <c r="D455" s="102">
        <v>0</v>
      </c>
      <c r="E455" s="102">
        <v>115.50308700000002</v>
      </c>
      <c r="F455" s="102">
        <v>254.03167800000003</v>
      </c>
      <c r="G455" s="102">
        <v>2.9456829999999998</v>
      </c>
      <c r="H455" s="102">
        <v>4.3279949999999996</v>
      </c>
      <c r="I455" s="102">
        <v>10.77666</v>
      </c>
      <c r="J455" s="102">
        <v>14.180844</v>
      </c>
      <c r="K455" s="102">
        <v>208.96878275276413</v>
      </c>
      <c r="L455" s="102">
        <v>0</v>
      </c>
      <c r="M455" s="102">
        <v>33.565197082200051</v>
      </c>
      <c r="N455" s="102">
        <v>187.32295935720018</v>
      </c>
      <c r="O455" s="102">
        <v>5.2185720028000002</v>
      </c>
      <c r="P455" s="102">
        <v>10.2326785785</v>
      </c>
      <c r="Q455" s="102">
        <v>34.509020652000004</v>
      </c>
      <c r="R455" s="102">
        <v>66.940674102000003</v>
      </c>
      <c r="S455" s="102">
        <v>2855.0793095274644</v>
      </c>
      <c r="T455" s="102"/>
    </row>
    <row r="456" spans="1:20" ht="15" x14ac:dyDescent="0.25">
      <c r="A456" s="102" t="s">
        <v>634</v>
      </c>
      <c r="B456" s="102">
        <v>3044.5532680000024</v>
      </c>
      <c r="C456" s="102">
        <v>1024.6213519999997</v>
      </c>
      <c r="D456" s="102">
        <v>0</v>
      </c>
      <c r="E456" s="102">
        <v>85.230846000000028</v>
      </c>
      <c r="F456" s="102">
        <v>271.22924</v>
      </c>
      <c r="G456" s="102">
        <v>18.703011999999998</v>
      </c>
      <c r="H456" s="102">
        <v>9</v>
      </c>
      <c r="I456" s="102">
        <v>20.640782000000002</v>
      </c>
      <c r="J456" s="102">
        <v>29.528689999999997</v>
      </c>
      <c r="K456" s="102">
        <v>72.331053476402261</v>
      </c>
      <c r="L456" s="102">
        <v>0</v>
      </c>
      <c r="M456" s="102">
        <v>24.768083847600025</v>
      </c>
      <c r="N456" s="102">
        <v>200.00444157600026</v>
      </c>
      <c r="O456" s="102">
        <v>33.134256059199998</v>
      </c>
      <c r="P456" s="102">
        <v>21.278700000000001</v>
      </c>
      <c r="Q456" s="102">
        <v>66.095912120399987</v>
      </c>
      <c r="R456" s="102">
        <v>139.39018114499999</v>
      </c>
      <c r="S456" s="102">
        <v>3601.555896224605</v>
      </c>
      <c r="T456" s="102"/>
    </row>
    <row r="457" spans="1:20" ht="15" x14ac:dyDescent="0.25">
      <c r="A457" s="102" t="s">
        <v>635</v>
      </c>
      <c r="B457" s="102">
        <v>1490.5634319999999</v>
      </c>
      <c r="C457" s="102">
        <v>691.46107700000118</v>
      </c>
      <c r="D457" s="102">
        <v>7</v>
      </c>
      <c r="E457" s="102">
        <v>47.042341</v>
      </c>
      <c r="F457" s="102">
        <v>124.16311800000001</v>
      </c>
      <c r="G457" s="102">
        <v>8</v>
      </c>
      <c r="H457" s="102">
        <v>4.179989</v>
      </c>
      <c r="I457" s="102">
        <v>12.452703999999999</v>
      </c>
      <c r="J457" s="102">
        <v>14.659941</v>
      </c>
      <c r="K457" s="102">
        <v>65.912459832089567</v>
      </c>
      <c r="L457" s="102">
        <v>2.0342000000000002</v>
      </c>
      <c r="M457" s="102">
        <v>13.670504294599995</v>
      </c>
      <c r="N457" s="102">
        <v>91.557883213199844</v>
      </c>
      <c r="O457" s="102">
        <v>14.172799999999999</v>
      </c>
      <c r="P457" s="102">
        <v>9.8827479927000006</v>
      </c>
      <c r="Q457" s="102">
        <v>39.876048748799995</v>
      </c>
      <c r="R457" s="102">
        <v>69.202251490500004</v>
      </c>
      <c r="S457" s="102">
        <v>1796.8723275718894</v>
      </c>
      <c r="T457" s="102"/>
    </row>
    <row r="458" spans="1:20" ht="15" x14ac:dyDescent="0.25">
      <c r="A458" s="102" t="s">
        <v>636</v>
      </c>
      <c r="B458" s="102">
        <v>859.74608800000021</v>
      </c>
      <c r="C458" s="102">
        <v>376.45073899999988</v>
      </c>
      <c r="D458" s="102">
        <v>0</v>
      </c>
      <c r="E458" s="102">
        <v>19.751936000000001</v>
      </c>
      <c r="F458" s="102">
        <v>64.293724999999995</v>
      </c>
      <c r="G458" s="102">
        <v>4.0179090000000004</v>
      </c>
      <c r="H458" s="102">
        <v>0</v>
      </c>
      <c r="I458" s="102">
        <v>2</v>
      </c>
      <c r="J458" s="102">
        <v>8.3613420000000005</v>
      </c>
      <c r="K458" s="102">
        <v>34.159288580447672</v>
      </c>
      <c r="L458" s="102">
        <v>0</v>
      </c>
      <c r="M458" s="102">
        <v>5.7399126016000022</v>
      </c>
      <c r="N458" s="102">
        <v>47.410192815000052</v>
      </c>
      <c r="O458" s="102">
        <v>7.1181275843999998</v>
      </c>
      <c r="P458" s="102">
        <v>0</v>
      </c>
      <c r="Q458" s="102">
        <v>6.4043999999999999</v>
      </c>
      <c r="R458" s="102">
        <v>39.469714911000004</v>
      </c>
      <c r="S458" s="102">
        <v>1000.047724492448</v>
      </c>
      <c r="T458" s="102"/>
    </row>
    <row r="459" spans="1:20" ht="15" x14ac:dyDescent="0.25">
      <c r="A459" s="102" t="s">
        <v>637</v>
      </c>
      <c r="B459" s="102">
        <v>1461.6998000000001</v>
      </c>
      <c r="C459" s="102">
        <v>546.72944800000039</v>
      </c>
      <c r="D459" s="102">
        <v>2</v>
      </c>
      <c r="E459" s="102">
        <v>42.602436999999995</v>
      </c>
      <c r="F459" s="102">
        <v>120.29850700000001</v>
      </c>
      <c r="G459" s="102">
        <v>6.8748260000000005</v>
      </c>
      <c r="H459" s="102">
        <v>1</v>
      </c>
      <c r="I459" s="102">
        <v>15.639304000000001</v>
      </c>
      <c r="J459" s="102">
        <v>9.5334330000000005</v>
      </c>
      <c r="K459" s="102">
        <v>42.553628199421567</v>
      </c>
      <c r="L459" s="102">
        <v>0.58120000000000005</v>
      </c>
      <c r="M459" s="102">
        <v>12.380268192199997</v>
      </c>
      <c r="N459" s="102">
        <v>88.708119061799849</v>
      </c>
      <c r="O459" s="102">
        <v>12.1794417416</v>
      </c>
      <c r="P459" s="102">
        <v>2.3643000000000001</v>
      </c>
      <c r="Q459" s="102">
        <v>50.080179268799988</v>
      </c>
      <c r="R459" s="102">
        <v>45.002570476500004</v>
      </c>
      <c r="S459" s="102">
        <v>1715.5495069403214</v>
      </c>
      <c r="T459" s="102"/>
    </row>
    <row r="460" spans="1:20" ht="15" x14ac:dyDescent="0.25">
      <c r="A460" s="102" t="s">
        <v>638</v>
      </c>
      <c r="B460" s="102">
        <v>470.03110199999998</v>
      </c>
      <c r="C460" s="102">
        <v>145.69579199999998</v>
      </c>
      <c r="D460" s="102">
        <v>1</v>
      </c>
      <c r="E460" s="102">
        <v>11.548955999999999</v>
      </c>
      <c r="F460" s="102">
        <v>58.410401999999998</v>
      </c>
      <c r="G460" s="102">
        <v>0</v>
      </c>
      <c r="H460" s="102">
        <v>1.8106000000000001E-2</v>
      </c>
      <c r="I460" s="102">
        <v>6</v>
      </c>
      <c r="J460" s="102">
        <v>3</v>
      </c>
      <c r="K460" s="102">
        <v>9.2674168605017595</v>
      </c>
      <c r="L460" s="102">
        <v>0.29060000000000002</v>
      </c>
      <c r="M460" s="102">
        <v>3.3561266135999999</v>
      </c>
      <c r="N460" s="102">
        <v>43.071830434800042</v>
      </c>
      <c r="O460" s="102">
        <v>0</v>
      </c>
      <c r="P460" s="102">
        <v>4.2808015800000002E-2</v>
      </c>
      <c r="Q460" s="102">
        <v>19.213200000000001</v>
      </c>
      <c r="R460" s="102">
        <v>14.1615</v>
      </c>
      <c r="S460" s="102">
        <v>559.43458392470177</v>
      </c>
      <c r="T460" s="102"/>
    </row>
    <row r="461" spans="1:20" ht="15" x14ac:dyDescent="0.25">
      <c r="A461" s="102" t="s">
        <v>639</v>
      </c>
      <c r="B461" s="102">
        <v>1301.3662360000005</v>
      </c>
      <c r="C461" s="102">
        <v>351.82533000000001</v>
      </c>
      <c r="D461" s="102">
        <v>0</v>
      </c>
      <c r="E461" s="102">
        <v>33.399061000000003</v>
      </c>
      <c r="F461" s="102">
        <v>65.112937000000002</v>
      </c>
      <c r="G461" s="102">
        <v>4</v>
      </c>
      <c r="H461" s="102">
        <v>2</v>
      </c>
      <c r="I461" s="102">
        <v>1</v>
      </c>
      <c r="J461" s="102">
        <v>3.7794989999999999</v>
      </c>
      <c r="K461" s="102">
        <v>19.363624557601305</v>
      </c>
      <c r="L461" s="102">
        <v>0</v>
      </c>
      <c r="M461" s="102">
        <v>9.705767126600005</v>
      </c>
      <c r="N461" s="102">
        <v>48.014279743800024</v>
      </c>
      <c r="O461" s="102">
        <v>7.0864000000000003</v>
      </c>
      <c r="P461" s="102">
        <v>4.7286000000000001</v>
      </c>
      <c r="Q461" s="102">
        <v>3.2021999999999999</v>
      </c>
      <c r="R461" s="102">
        <v>17.841125029500002</v>
      </c>
      <c r="S461" s="102">
        <v>1411.3082324575018</v>
      </c>
      <c r="T461" s="102"/>
    </row>
    <row r="462" spans="1:20" ht="15" x14ac:dyDescent="0.25">
      <c r="A462" s="102" t="s">
        <v>640</v>
      </c>
      <c r="B462" s="102">
        <v>74.636913000000007</v>
      </c>
      <c r="C462" s="102">
        <v>0</v>
      </c>
      <c r="D462" s="102">
        <v>0</v>
      </c>
      <c r="E462" s="102">
        <v>1</v>
      </c>
      <c r="F462" s="102">
        <v>4</v>
      </c>
      <c r="G462" s="102">
        <v>0</v>
      </c>
      <c r="H462" s="102">
        <v>0</v>
      </c>
      <c r="I462" s="102">
        <v>0</v>
      </c>
      <c r="J462" s="102">
        <v>0</v>
      </c>
      <c r="K462" s="102">
        <v>0</v>
      </c>
      <c r="L462" s="102">
        <v>0</v>
      </c>
      <c r="M462" s="102">
        <v>0.29060000000000002</v>
      </c>
      <c r="N462" s="102">
        <v>2.9496000000000002</v>
      </c>
      <c r="O462" s="102">
        <v>0</v>
      </c>
      <c r="P462" s="102">
        <v>0</v>
      </c>
      <c r="Q462" s="102">
        <v>0</v>
      </c>
      <c r="R462" s="102">
        <v>0</v>
      </c>
      <c r="S462" s="102">
        <v>77.877113000000008</v>
      </c>
      <c r="T462" s="102"/>
    </row>
    <row r="463" spans="1:20" ht="15" x14ac:dyDescent="0.25">
      <c r="A463" s="102" t="s">
        <v>641</v>
      </c>
      <c r="B463" s="102">
        <v>702.9499400000002</v>
      </c>
      <c r="C463" s="102">
        <v>221.26701100000005</v>
      </c>
      <c r="D463" s="102">
        <v>0</v>
      </c>
      <c r="E463" s="102">
        <v>51.947955</v>
      </c>
      <c r="F463" s="102">
        <v>50.313162000000005</v>
      </c>
      <c r="G463" s="102">
        <v>4.163958</v>
      </c>
      <c r="H463" s="102">
        <v>1</v>
      </c>
      <c r="I463" s="102">
        <v>2.2625440000000001</v>
      </c>
      <c r="J463" s="102">
        <v>8.0265009999999997</v>
      </c>
      <c r="K463" s="102">
        <v>14.359337178858656</v>
      </c>
      <c r="L463" s="102">
        <v>0</v>
      </c>
      <c r="M463" s="102">
        <v>15.096075722999997</v>
      </c>
      <c r="N463" s="102">
        <v>37.100925658800037</v>
      </c>
      <c r="O463" s="102">
        <v>7.3768679928000003</v>
      </c>
      <c r="P463" s="102">
        <v>2.3643000000000001</v>
      </c>
      <c r="Q463" s="102">
        <v>7.2451183967999997</v>
      </c>
      <c r="R463" s="102">
        <v>37.889097970500003</v>
      </c>
      <c r="S463" s="102">
        <v>824.38166292075891</v>
      </c>
      <c r="T463" s="102"/>
    </row>
    <row r="464" spans="1:20" ht="15" x14ac:dyDescent="0.25">
      <c r="A464" s="102" t="s">
        <v>642</v>
      </c>
      <c r="B464" s="102">
        <v>918.4329170000002</v>
      </c>
      <c r="C464" s="102">
        <v>367.53261399999991</v>
      </c>
      <c r="D464" s="102">
        <v>0</v>
      </c>
      <c r="E464" s="102">
        <v>21.75733</v>
      </c>
      <c r="F464" s="102">
        <v>105.374369</v>
      </c>
      <c r="G464" s="102">
        <v>3</v>
      </c>
      <c r="H464" s="102">
        <v>0</v>
      </c>
      <c r="I464" s="102">
        <v>10.746968000000001</v>
      </c>
      <c r="J464" s="102">
        <v>11.03565</v>
      </c>
      <c r="K464" s="102">
        <v>30.724022228568654</v>
      </c>
      <c r="L464" s="102">
        <v>0</v>
      </c>
      <c r="M464" s="102">
        <v>6.3226800980000029</v>
      </c>
      <c r="N464" s="102">
        <v>77.703059700599965</v>
      </c>
      <c r="O464" s="102">
        <v>5.3148</v>
      </c>
      <c r="P464" s="102">
        <v>0</v>
      </c>
      <c r="Q464" s="102">
        <v>34.413940929600003</v>
      </c>
      <c r="R464" s="102">
        <v>52.093785825000012</v>
      </c>
      <c r="S464" s="102">
        <v>1125.0052057817688</v>
      </c>
      <c r="T464"/>
    </row>
    <row r="465" spans="1:20" ht="15" x14ac:dyDescent="0.25">
      <c r="A465" s="102" t="s">
        <v>643</v>
      </c>
      <c r="B465" s="102">
        <v>2188.6414669999986</v>
      </c>
      <c r="C465" s="102">
        <v>903.3308080000005</v>
      </c>
      <c r="D465" s="102">
        <v>0</v>
      </c>
      <c r="E465" s="102">
        <v>25.439144999999996</v>
      </c>
      <c r="F465" s="102">
        <v>162.41152399999996</v>
      </c>
      <c r="G465" s="102">
        <v>10.323291000000001</v>
      </c>
      <c r="H465" s="102">
        <v>2.4157299999999999</v>
      </c>
      <c r="I465" s="102">
        <v>24.797753</v>
      </c>
      <c r="J465" s="102">
        <v>16.059629000000001</v>
      </c>
      <c r="K465" s="102">
        <v>77.157777913041798</v>
      </c>
      <c r="L465" s="102">
        <v>0</v>
      </c>
      <c r="M465" s="102">
        <v>7.3926155370000037</v>
      </c>
      <c r="N465" s="102">
        <v>119.76225779759972</v>
      </c>
      <c r="O465" s="102">
        <v>18.288742335599999</v>
      </c>
      <c r="P465" s="102">
        <v>5.7115104389999996</v>
      </c>
      <c r="Q465" s="102">
        <v>79.407364656600009</v>
      </c>
      <c r="R465" s="102">
        <v>75.809478694500001</v>
      </c>
      <c r="S465" s="102">
        <v>2572.1712143733403</v>
      </c>
      <c r="T465" s="102"/>
    </row>
    <row r="466" spans="1:20" ht="15" x14ac:dyDescent="0.25">
      <c r="A466" s="102" t="s">
        <v>644</v>
      </c>
      <c r="B466" s="102">
        <v>683.62891700000057</v>
      </c>
      <c r="C466" s="102">
        <v>450.33767599999999</v>
      </c>
      <c r="D466" s="102">
        <v>0</v>
      </c>
      <c r="E466" s="102">
        <v>16.498933000000001</v>
      </c>
      <c r="F466" s="102">
        <v>97.388754999999989</v>
      </c>
      <c r="G466" s="102">
        <v>4.7374890000000001</v>
      </c>
      <c r="H466" s="102">
        <v>1</v>
      </c>
      <c r="I466" s="102">
        <v>7</v>
      </c>
      <c r="J466" s="102">
        <v>13</v>
      </c>
      <c r="K466" s="102">
        <v>63.083847207790164</v>
      </c>
      <c r="L466" s="102">
        <v>0</v>
      </c>
      <c r="M466" s="102">
        <v>4.7945899298000008</v>
      </c>
      <c r="N466" s="102">
        <v>71.814467937000018</v>
      </c>
      <c r="O466" s="102">
        <v>8.3929355124000011</v>
      </c>
      <c r="P466" s="102">
        <v>2.3643000000000001</v>
      </c>
      <c r="Q466" s="102">
        <v>22.415400000000002</v>
      </c>
      <c r="R466" s="102">
        <v>61.366500000000009</v>
      </c>
      <c r="S466" s="102">
        <v>917.86095758699071</v>
      </c>
      <c r="T466" s="102"/>
    </row>
    <row r="467" spans="1:20" ht="15" x14ac:dyDescent="0.25">
      <c r="A467" s="102" t="s">
        <v>645</v>
      </c>
      <c r="B467" s="102">
        <v>1732.6649149999985</v>
      </c>
      <c r="C467" s="102">
        <v>674.87218000000018</v>
      </c>
      <c r="D467" s="102">
        <v>0</v>
      </c>
      <c r="E467" s="102">
        <v>18.671744000000004</v>
      </c>
      <c r="F467" s="102">
        <v>209.74303100000014</v>
      </c>
      <c r="G467" s="102">
        <v>8.7898029999999991</v>
      </c>
      <c r="H467" s="102">
        <v>0</v>
      </c>
      <c r="I467" s="102">
        <v>9.1290709999999997</v>
      </c>
      <c r="J467" s="102">
        <v>10.932867999999999</v>
      </c>
      <c r="K467" s="102">
        <v>54.617712451872883</v>
      </c>
      <c r="L467" s="102">
        <v>0</v>
      </c>
      <c r="M467" s="102">
        <v>5.4260088064000014</v>
      </c>
      <c r="N467" s="102">
        <v>154.66451105939987</v>
      </c>
      <c r="O467" s="102">
        <v>15.572014994799998</v>
      </c>
      <c r="P467" s="102">
        <v>0</v>
      </c>
      <c r="Q467" s="102">
        <v>29.233111156200003</v>
      </c>
      <c r="R467" s="102">
        <v>51.608603394000006</v>
      </c>
      <c r="S467" s="102">
        <v>2043.7868768626713</v>
      </c>
      <c r="T467" s="102"/>
    </row>
    <row r="468" spans="1:20" ht="15" x14ac:dyDescent="0.25">
      <c r="A468" s="102" t="s">
        <v>646</v>
      </c>
      <c r="B468" s="102">
        <v>3891.3472440000041</v>
      </c>
      <c r="C468" s="102">
        <v>1249.2366079999988</v>
      </c>
      <c r="D468" s="102">
        <v>6.7786829999999991</v>
      </c>
      <c r="E468" s="102">
        <v>53.300144000000003</v>
      </c>
      <c r="F468" s="102">
        <v>273.04455200000007</v>
      </c>
      <c r="G468" s="102">
        <v>21.490054999999998</v>
      </c>
      <c r="H468" s="102">
        <v>3.5247169999999999</v>
      </c>
      <c r="I468" s="102">
        <v>21.870570000000001</v>
      </c>
      <c r="J468" s="102">
        <v>29.054991999999999</v>
      </c>
      <c r="K468" s="102">
        <v>84.103244239833941</v>
      </c>
      <c r="L468" s="102">
        <v>1.9698852797999999</v>
      </c>
      <c r="M468" s="102">
        <v>15.489021846399998</v>
      </c>
      <c r="N468" s="102">
        <v>201.34305264480017</v>
      </c>
      <c r="O468" s="102">
        <v>38.071781437999988</v>
      </c>
      <c r="P468" s="102">
        <v>8.3334884031000005</v>
      </c>
      <c r="Q468" s="102">
        <v>70.033939253999989</v>
      </c>
      <c r="R468" s="102">
        <v>137.154089736</v>
      </c>
      <c r="S468" s="102">
        <v>4447.8457468419383</v>
      </c>
      <c r="T468" s="102"/>
    </row>
    <row r="469" spans="1:20" ht="15" x14ac:dyDescent="0.25">
      <c r="A469" s="102" t="s">
        <v>647</v>
      </c>
      <c r="B469" s="102">
        <v>1365.7732070000015</v>
      </c>
      <c r="C469" s="102">
        <v>602.80915899999945</v>
      </c>
      <c r="D469" s="102">
        <v>3.9998499999999999</v>
      </c>
      <c r="E469" s="102">
        <v>26.698096000000003</v>
      </c>
      <c r="F469" s="102">
        <v>122.96171899999997</v>
      </c>
      <c r="G469" s="102">
        <v>4.4227669999999994</v>
      </c>
      <c r="H469" s="102">
        <v>3.240545</v>
      </c>
      <c r="I469" s="102">
        <v>7.2741499999999997</v>
      </c>
      <c r="J469" s="102">
        <v>11.853399000000001</v>
      </c>
      <c r="K469" s="102">
        <v>55.114353984296883</v>
      </c>
      <c r="L469" s="102">
        <v>1.1623564100000001</v>
      </c>
      <c r="M469" s="102">
        <v>7.7584666976000038</v>
      </c>
      <c r="N469" s="102">
        <v>90.671971590599867</v>
      </c>
      <c r="O469" s="102">
        <v>7.8353740172000004</v>
      </c>
      <c r="P469" s="102">
        <v>7.6616205434999998</v>
      </c>
      <c r="Q469" s="102">
        <v>23.293283130000003</v>
      </c>
      <c r="R469" s="102">
        <v>55.953969979500009</v>
      </c>
      <c r="S469" s="102">
        <v>1615.2246033526983</v>
      </c>
      <c r="T469" s="102"/>
    </row>
    <row r="470" spans="1:20" ht="15" x14ac:dyDescent="0.25">
      <c r="A470" s="102" t="s">
        <v>648</v>
      </c>
      <c r="B470" s="102">
        <v>878.41966099999968</v>
      </c>
      <c r="C470" s="102">
        <v>849.14204500000017</v>
      </c>
      <c r="D470" s="102">
        <v>0</v>
      </c>
      <c r="E470" s="102">
        <v>23.392272999999999</v>
      </c>
      <c r="F470" s="102">
        <v>102.77068199999999</v>
      </c>
      <c r="G470" s="102">
        <v>12.317979999999999</v>
      </c>
      <c r="H470" s="102">
        <v>5</v>
      </c>
      <c r="I470" s="102">
        <v>4.5406190000000004</v>
      </c>
      <c r="J470" s="102">
        <v>6.9077000000000002</v>
      </c>
      <c r="K470" s="102">
        <v>171.78990463095968</v>
      </c>
      <c r="L470" s="102">
        <v>0</v>
      </c>
      <c r="M470" s="102">
        <v>6.7977945338000039</v>
      </c>
      <c r="N470" s="102">
        <v>75.783100906800016</v>
      </c>
      <c r="O470" s="102">
        <v>21.822533367999998</v>
      </c>
      <c r="P470" s="102">
        <v>11.8215</v>
      </c>
      <c r="Q470" s="102">
        <v>14.539970161799999</v>
      </c>
      <c r="R470" s="102">
        <v>32.607797850000004</v>
      </c>
      <c r="S470" s="102">
        <v>1213.5822624513594</v>
      </c>
      <c r="T470" s="102"/>
    </row>
    <row r="471" spans="1:20" ht="15" x14ac:dyDescent="0.25">
      <c r="A471" s="102" t="s">
        <v>650</v>
      </c>
      <c r="B471" s="102">
        <v>1316.5413779999985</v>
      </c>
      <c r="C471" s="102">
        <v>765.25189399999977</v>
      </c>
      <c r="D471" s="102">
        <v>0</v>
      </c>
      <c r="E471" s="102">
        <v>26.675083999999998</v>
      </c>
      <c r="F471" s="102">
        <v>125.05799299999997</v>
      </c>
      <c r="G471" s="102">
        <v>9.6880310000000005</v>
      </c>
      <c r="H471" s="102">
        <v>3.5535540000000001</v>
      </c>
      <c r="I471" s="102">
        <v>14.322806</v>
      </c>
      <c r="J471" s="102">
        <v>9.811045</v>
      </c>
      <c r="K471" s="102">
        <v>92.929638507172982</v>
      </c>
      <c r="L471" s="102">
        <v>0</v>
      </c>
      <c r="M471" s="102">
        <v>7.7517794104000028</v>
      </c>
      <c r="N471" s="102">
        <v>92.21776403819986</v>
      </c>
      <c r="O471" s="102">
        <v>17.1633157196</v>
      </c>
      <c r="P471" s="102">
        <v>8.4016677221999991</v>
      </c>
      <c r="Q471" s="102">
        <v>45.864489373200001</v>
      </c>
      <c r="R471" s="102">
        <v>46.313037922500008</v>
      </c>
      <c r="S471" s="102">
        <v>1627.1830706932715</v>
      </c>
      <c r="T471" s="102"/>
    </row>
    <row r="472" spans="1:20" ht="15" x14ac:dyDescent="0.25">
      <c r="A472" s="102" t="s">
        <v>651</v>
      </c>
      <c r="B472" s="102">
        <v>1844.6364489999978</v>
      </c>
      <c r="C472" s="102">
        <v>1555.9537729999997</v>
      </c>
      <c r="D472" s="102">
        <v>0</v>
      </c>
      <c r="E472" s="102">
        <v>34.759727999999996</v>
      </c>
      <c r="F472" s="102">
        <v>156.564243</v>
      </c>
      <c r="G472" s="102">
        <v>9.7456420000000001</v>
      </c>
      <c r="H472" s="102">
        <v>0</v>
      </c>
      <c r="I472" s="102">
        <v>14.005586999999998</v>
      </c>
      <c r="J472" s="102">
        <v>11.497207</v>
      </c>
      <c r="K472" s="102">
        <v>271.10440766252304</v>
      </c>
      <c r="L472" s="102">
        <v>0</v>
      </c>
      <c r="M472" s="102">
        <v>10.101176956800003</v>
      </c>
      <c r="N472" s="102">
        <v>115.45047278819975</v>
      </c>
      <c r="O472" s="102">
        <v>17.265379367200001</v>
      </c>
      <c r="P472" s="102">
        <v>0</v>
      </c>
      <c r="Q472" s="102">
        <v>44.848690691400002</v>
      </c>
      <c r="R472" s="102">
        <v>54.272565643500009</v>
      </c>
      <c r="S472" s="102">
        <v>2357.6791421096204</v>
      </c>
      <c r="T472" s="102"/>
    </row>
    <row r="473" spans="1:20" ht="15" x14ac:dyDescent="0.25">
      <c r="A473" s="102" t="s">
        <v>652</v>
      </c>
      <c r="B473" s="102">
        <v>748.13303700000017</v>
      </c>
      <c r="C473" s="102">
        <v>719.62470200000075</v>
      </c>
      <c r="D473" s="102">
        <v>0</v>
      </c>
      <c r="E473" s="102">
        <v>12.363264999999998</v>
      </c>
      <c r="F473" s="102">
        <v>77.422800999999993</v>
      </c>
      <c r="G473" s="102">
        <v>2.9587629999999998</v>
      </c>
      <c r="H473" s="102">
        <v>4</v>
      </c>
      <c r="I473" s="102">
        <v>9.2115380000000009</v>
      </c>
      <c r="J473" s="102">
        <v>2.6754180000000001</v>
      </c>
      <c r="K473" s="102">
        <v>143.76536596536042</v>
      </c>
      <c r="L473" s="102">
        <v>0</v>
      </c>
      <c r="M473" s="102">
        <v>3.5927648089999997</v>
      </c>
      <c r="N473" s="102">
        <v>57.091573457400024</v>
      </c>
      <c r="O473" s="102">
        <v>5.241744530800001</v>
      </c>
      <c r="P473" s="102">
        <v>9.4572000000000003</v>
      </c>
      <c r="Q473" s="102">
        <v>29.497186983600006</v>
      </c>
      <c r="R473" s="102">
        <v>12.629310669000001</v>
      </c>
      <c r="S473" s="102">
        <v>1009.4081834151606</v>
      </c>
      <c r="T473" s="102"/>
    </row>
    <row r="474" spans="1:20" ht="15" x14ac:dyDescent="0.25">
      <c r="A474" s="102" t="s">
        <v>653</v>
      </c>
      <c r="B474" s="102">
        <v>2879.2270290000019</v>
      </c>
      <c r="C474" s="102">
        <v>244.561824</v>
      </c>
      <c r="D474" s="102">
        <v>20.490235999999999</v>
      </c>
      <c r="E474" s="102">
        <v>29.053191999999999</v>
      </c>
      <c r="F474" s="102">
        <v>166.395433</v>
      </c>
      <c r="G474" s="102">
        <v>3</v>
      </c>
      <c r="H474" s="102">
        <v>1</v>
      </c>
      <c r="I474" s="102">
        <v>17.677305</v>
      </c>
      <c r="J474" s="102">
        <v>26.223403999999999</v>
      </c>
      <c r="K474" s="102">
        <v>4.2394425316747162</v>
      </c>
      <c r="L474" s="102">
        <v>5.9544625816000023</v>
      </c>
      <c r="M474" s="102">
        <v>8.4428575952000031</v>
      </c>
      <c r="N474" s="102">
        <v>122.6999922941996</v>
      </c>
      <c r="O474" s="102">
        <v>5.3148</v>
      </c>
      <c r="P474" s="102">
        <v>2.3643000000000001</v>
      </c>
      <c r="Q474" s="102">
        <v>56.606266071</v>
      </c>
      <c r="R474" s="102">
        <v>123.78757858200002</v>
      </c>
      <c r="S474" s="102">
        <v>3208.6367286556765</v>
      </c>
      <c r="T474" s="102"/>
    </row>
    <row r="475" spans="1:20" ht="15" x14ac:dyDescent="0.25">
      <c r="A475" s="102" t="s">
        <v>654</v>
      </c>
      <c r="B475" s="102">
        <v>1791.8976279999977</v>
      </c>
      <c r="C475" s="102">
        <v>505.31080100000025</v>
      </c>
      <c r="D475" s="102">
        <v>2.387283</v>
      </c>
      <c r="E475" s="102">
        <v>27.566913</v>
      </c>
      <c r="F475" s="102">
        <v>140.07446000000004</v>
      </c>
      <c r="G475" s="102">
        <v>9.4219650000000001</v>
      </c>
      <c r="H475" s="102">
        <v>2.0872090000000001</v>
      </c>
      <c r="I475" s="102">
        <v>20.718879999999999</v>
      </c>
      <c r="J475" s="102">
        <v>8.1811070000000008</v>
      </c>
      <c r="K475" s="102">
        <v>29.548118104668482</v>
      </c>
      <c r="L475" s="102">
        <v>0.69374443980000011</v>
      </c>
      <c r="M475" s="102">
        <v>8.0109449178000052</v>
      </c>
      <c r="N475" s="102">
        <v>103.29090680399985</v>
      </c>
      <c r="O475" s="102">
        <v>16.691953194</v>
      </c>
      <c r="P475" s="102">
        <v>4.9347882387000004</v>
      </c>
      <c r="Q475" s="102">
        <v>66.345997535999985</v>
      </c>
      <c r="R475" s="102">
        <v>38.618915593500006</v>
      </c>
      <c r="S475" s="102">
        <v>2060.0329968284659</v>
      </c>
      <c r="T475" s="102"/>
    </row>
    <row r="476" spans="1:20" ht="15" x14ac:dyDescent="0.25">
      <c r="A476" s="102" t="s">
        <v>655</v>
      </c>
      <c r="B476" s="102">
        <v>2044.906792999999</v>
      </c>
      <c r="C476" s="102">
        <v>632.98643500000048</v>
      </c>
      <c r="D476" s="102">
        <v>46.772244000000001</v>
      </c>
      <c r="E476" s="102">
        <v>22.539791000000001</v>
      </c>
      <c r="F476" s="102">
        <v>167.57721600000008</v>
      </c>
      <c r="G476" s="102">
        <v>14.853465</v>
      </c>
      <c r="H476" s="102">
        <v>1</v>
      </c>
      <c r="I476" s="102">
        <v>9.9073039999999999</v>
      </c>
      <c r="J476" s="102">
        <v>21.294443999999999</v>
      </c>
      <c r="K476" s="102">
        <v>41.193600824418368</v>
      </c>
      <c r="L476" s="102">
        <v>13.592014106399997</v>
      </c>
      <c r="M476" s="102">
        <v>6.550063264600003</v>
      </c>
      <c r="N476" s="102">
        <v>123.57143907839962</v>
      </c>
      <c r="O476" s="102">
        <v>26.314398593999996</v>
      </c>
      <c r="P476" s="102">
        <v>2.3643000000000001</v>
      </c>
      <c r="Q476" s="102">
        <v>31.725168868800004</v>
      </c>
      <c r="R476" s="102">
        <v>100.52042290200001</v>
      </c>
      <c r="S476" s="102">
        <v>2390.7382006386169</v>
      </c>
      <c r="T476" s="102"/>
    </row>
    <row r="477" spans="1:20" ht="15" x14ac:dyDescent="0.25">
      <c r="A477" s="102" t="s">
        <v>656</v>
      </c>
      <c r="B477" s="102">
        <v>1469.7844910000006</v>
      </c>
      <c r="C477" s="102">
        <v>552.3305660000002</v>
      </c>
      <c r="D477" s="102">
        <v>0</v>
      </c>
      <c r="E477" s="102">
        <v>42.878906000000001</v>
      </c>
      <c r="F477" s="102">
        <v>107.31360100000002</v>
      </c>
      <c r="G477" s="102">
        <v>4.369319</v>
      </c>
      <c r="H477" s="102">
        <v>0</v>
      </c>
      <c r="I477" s="102">
        <v>6.9159079999999999</v>
      </c>
      <c r="J477" s="102">
        <v>11.99422</v>
      </c>
      <c r="K477" s="102">
        <v>42.852330116341435</v>
      </c>
      <c r="L477" s="102">
        <v>0</v>
      </c>
      <c r="M477" s="102">
        <v>12.460610083599997</v>
      </c>
      <c r="N477" s="102">
        <v>79.133049377399956</v>
      </c>
      <c r="O477" s="102">
        <v>7.7406855404000003</v>
      </c>
      <c r="P477" s="102">
        <v>0</v>
      </c>
      <c r="Q477" s="102">
        <v>22.1461205976</v>
      </c>
      <c r="R477" s="102">
        <v>56.618715510000008</v>
      </c>
      <c r="S477" s="102">
        <v>1690.736002225342</v>
      </c>
      <c r="T477" s="102"/>
    </row>
    <row r="478" spans="1:20" ht="15" x14ac:dyDescent="0.25">
      <c r="A478" s="102" t="s">
        <v>657</v>
      </c>
      <c r="B478" s="102">
        <v>1198.31134</v>
      </c>
      <c r="C478" s="102">
        <v>302.30429400000003</v>
      </c>
      <c r="D478" s="102">
        <v>12.765714000000001</v>
      </c>
      <c r="E478" s="102">
        <v>25.505747</v>
      </c>
      <c r="F478" s="102">
        <v>107.783467</v>
      </c>
      <c r="G478" s="102">
        <v>14.384309000000002</v>
      </c>
      <c r="H478" s="102">
        <v>1</v>
      </c>
      <c r="I478" s="102">
        <v>2</v>
      </c>
      <c r="J478" s="102">
        <v>6</v>
      </c>
      <c r="K478" s="102">
        <v>16.100589688402504</v>
      </c>
      <c r="L478" s="102">
        <v>3.7097164884000002</v>
      </c>
      <c r="M478" s="102">
        <v>7.4119700782000049</v>
      </c>
      <c r="N478" s="102">
        <v>79.479528565799939</v>
      </c>
      <c r="O478" s="102">
        <v>25.483241824399997</v>
      </c>
      <c r="P478" s="102">
        <v>2.3643000000000001</v>
      </c>
      <c r="Q478" s="102">
        <v>6.4043999999999999</v>
      </c>
      <c r="R478" s="102">
        <v>28.323000000000004</v>
      </c>
      <c r="S478" s="102">
        <v>1367.5880866452023</v>
      </c>
      <c r="T478" s="102"/>
    </row>
    <row r="479" spans="1:20" ht="15" x14ac:dyDescent="0.25">
      <c r="A479" s="102" t="s">
        <v>658</v>
      </c>
      <c r="B479" s="102">
        <v>1624.7028209999994</v>
      </c>
      <c r="C479" s="102">
        <v>683.85597500000006</v>
      </c>
      <c r="D479" s="102">
        <v>0</v>
      </c>
      <c r="E479" s="102">
        <v>9.9830500000000004</v>
      </c>
      <c r="F479" s="102">
        <v>176.19814300000002</v>
      </c>
      <c r="G479" s="102">
        <v>16.066991000000002</v>
      </c>
      <c r="H479" s="102">
        <v>0</v>
      </c>
      <c r="I479" s="102">
        <v>20.005747</v>
      </c>
      <c r="J479" s="102">
        <v>27.638807999999997</v>
      </c>
      <c r="K479" s="102">
        <v>60.433040969770325</v>
      </c>
      <c r="L479" s="102">
        <v>0</v>
      </c>
      <c r="M479" s="102">
        <v>2.9010743300000001</v>
      </c>
      <c r="N479" s="102">
        <v>129.92851064819956</v>
      </c>
      <c r="O479" s="102">
        <v>28.464281255599996</v>
      </c>
      <c r="P479" s="102">
        <v>0</v>
      </c>
      <c r="Q479" s="102">
        <v>64.062403043399996</v>
      </c>
      <c r="R479" s="102">
        <v>130.46899316400001</v>
      </c>
      <c r="S479" s="102">
        <v>2040.9611244109692</v>
      </c>
      <c r="T479" s="102"/>
    </row>
    <row r="480" spans="1:20" ht="15" x14ac:dyDescent="0.25">
      <c r="A480" s="102" t="s">
        <v>659</v>
      </c>
      <c r="B480" s="102">
        <v>2147.6135859999999</v>
      </c>
      <c r="C480" s="102">
        <v>799.33384899999976</v>
      </c>
      <c r="D480" s="102">
        <v>33.110526</v>
      </c>
      <c r="E480" s="102">
        <v>28.863550999999998</v>
      </c>
      <c r="F480" s="102">
        <v>169.93157800000006</v>
      </c>
      <c r="G480" s="102">
        <v>12.960851</v>
      </c>
      <c r="H480" s="102">
        <v>0</v>
      </c>
      <c r="I480" s="102">
        <v>8</v>
      </c>
      <c r="J480" s="102">
        <v>33.164819999999999</v>
      </c>
      <c r="K480" s="102">
        <v>61.990930575297206</v>
      </c>
      <c r="L480" s="102">
        <v>9.6219188556000042</v>
      </c>
      <c r="M480" s="102">
        <v>8.3877479206000061</v>
      </c>
      <c r="N480" s="102">
        <v>125.30754561719962</v>
      </c>
      <c r="O480" s="102">
        <v>22.961443631599998</v>
      </c>
      <c r="P480" s="102">
        <v>0</v>
      </c>
      <c r="Q480" s="102">
        <v>25.617600000000003</v>
      </c>
      <c r="R480" s="102">
        <v>156.55453280999996</v>
      </c>
      <c r="S480" s="102">
        <v>2558.0553054102966</v>
      </c>
      <c r="T480" s="102"/>
    </row>
    <row r="481" spans="1:20" ht="15" x14ac:dyDescent="0.25">
      <c r="A481" s="102" t="s">
        <v>660</v>
      </c>
      <c r="B481" s="102">
        <v>1075.603844</v>
      </c>
      <c r="C481" s="102">
        <v>373.53443099999998</v>
      </c>
      <c r="D481" s="102">
        <v>0</v>
      </c>
      <c r="E481" s="102">
        <v>26.421150000000001</v>
      </c>
      <c r="F481" s="102">
        <v>85.362228000000016</v>
      </c>
      <c r="G481" s="102">
        <v>7.9673829999999999</v>
      </c>
      <c r="H481" s="102">
        <v>0</v>
      </c>
      <c r="I481" s="102">
        <v>12.219101</v>
      </c>
      <c r="J481" s="102">
        <v>12.954561999999999</v>
      </c>
      <c r="K481" s="102">
        <v>26.969231191211612</v>
      </c>
      <c r="L481" s="102">
        <v>0</v>
      </c>
      <c r="M481" s="102">
        <v>7.6779861900000057</v>
      </c>
      <c r="N481" s="102">
        <v>62.946106927200056</v>
      </c>
      <c r="O481" s="102">
        <v>14.115015722799999</v>
      </c>
      <c r="P481" s="102">
        <v>0</v>
      </c>
      <c r="Q481" s="102">
        <v>39.128005222200002</v>
      </c>
      <c r="R481" s="102">
        <v>61.152009921000008</v>
      </c>
      <c r="S481" s="102">
        <v>1287.5921991744117</v>
      </c>
      <c r="T481" s="102"/>
    </row>
    <row r="482" spans="1:20" ht="15" x14ac:dyDescent="0.25">
      <c r="A482" s="102" t="s">
        <v>661</v>
      </c>
      <c r="B482" s="102">
        <v>974.45606799999848</v>
      </c>
      <c r="C482" s="102">
        <v>454.56020899999999</v>
      </c>
      <c r="D482" s="102">
        <v>1</v>
      </c>
      <c r="E482" s="102">
        <v>10.203032</v>
      </c>
      <c r="F482" s="102">
        <v>84.618797000000001</v>
      </c>
      <c r="G482" s="102">
        <v>4.6839589999999998</v>
      </c>
      <c r="H482" s="102">
        <v>0</v>
      </c>
      <c r="I482" s="102">
        <v>10.89</v>
      </c>
      <c r="J482" s="102">
        <v>8.1628100000000003</v>
      </c>
      <c r="K482" s="102">
        <v>43.813309352073396</v>
      </c>
      <c r="L482" s="102">
        <v>0.29060000000000002</v>
      </c>
      <c r="M482" s="102">
        <v>2.9650010991999998</v>
      </c>
      <c r="N482" s="102">
        <v>62.397900907800057</v>
      </c>
      <c r="O482" s="102">
        <v>8.2981017644000001</v>
      </c>
      <c r="P482" s="102">
        <v>0</v>
      </c>
      <c r="Q482" s="102">
        <v>34.871958000000006</v>
      </c>
      <c r="R482" s="102">
        <v>38.532544604999998</v>
      </c>
      <c r="S482" s="102">
        <v>1165.6254837284719</v>
      </c>
      <c r="T482" s="102"/>
    </row>
    <row r="483" spans="1:20" ht="15" x14ac:dyDescent="0.25">
      <c r="A483" s="102" t="s">
        <v>662</v>
      </c>
      <c r="B483" s="102">
        <v>1348.2581389999989</v>
      </c>
      <c r="C483" s="102">
        <v>726.57580500000006</v>
      </c>
      <c r="D483" s="102">
        <v>1</v>
      </c>
      <c r="E483" s="102">
        <v>38.191065000000002</v>
      </c>
      <c r="F483" s="102">
        <v>126.842151</v>
      </c>
      <c r="G483" s="102">
        <v>8.2160590000000013</v>
      </c>
      <c r="H483" s="102">
        <v>0</v>
      </c>
      <c r="I483" s="102">
        <v>5</v>
      </c>
      <c r="J483" s="102">
        <v>7.5323739999999999</v>
      </c>
      <c r="K483" s="102">
        <v>80.651600381893658</v>
      </c>
      <c r="L483" s="102">
        <v>0.29060000000000002</v>
      </c>
      <c r="M483" s="102">
        <v>11.098323489000002</v>
      </c>
      <c r="N483" s="102">
        <v>93.53340214739984</v>
      </c>
      <c r="O483" s="102">
        <v>14.555570124399997</v>
      </c>
      <c r="P483" s="102">
        <v>0</v>
      </c>
      <c r="Q483" s="102">
        <v>16.010999999999999</v>
      </c>
      <c r="R483" s="102">
        <v>35.556571467000005</v>
      </c>
      <c r="S483" s="102">
        <v>1599.9552066096924</v>
      </c>
      <c r="T483" s="102"/>
    </row>
    <row r="484" spans="1:20" ht="15" x14ac:dyDescent="0.25">
      <c r="A484" s="102" t="s">
        <v>663</v>
      </c>
      <c r="B484" s="102">
        <v>831.07285800000045</v>
      </c>
      <c r="C484" s="102">
        <v>390.36901000000046</v>
      </c>
      <c r="D484" s="102">
        <v>2</v>
      </c>
      <c r="E484" s="102">
        <v>11.139936000000002</v>
      </c>
      <c r="F484" s="102">
        <v>68.782105999999999</v>
      </c>
      <c r="G484" s="102">
        <v>5.2722009999999999</v>
      </c>
      <c r="H484" s="102">
        <v>0</v>
      </c>
      <c r="I484" s="102">
        <v>5.0955060000000003</v>
      </c>
      <c r="J484" s="102">
        <v>6</v>
      </c>
      <c r="K484" s="102">
        <v>38.077676429511357</v>
      </c>
      <c r="L484" s="102">
        <v>0.58120000000000005</v>
      </c>
      <c r="M484" s="102">
        <v>3.2372654016000002</v>
      </c>
      <c r="N484" s="102">
        <v>50.719924964400036</v>
      </c>
      <c r="O484" s="102">
        <v>9.3402312916000003</v>
      </c>
      <c r="P484" s="102">
        <v>0</v>
      </c>
      <c r="Q484" s="102">
        <v>16.3168293132</v>
      </c>
      <c r="R484" s="102">
        <v>28.323000000000004</v>
      </c>
      <c r="S484" s="102">
        <v>977.66898540031184</v>
      </c>
      <c r="T484" s="102"/>
    </row>
    <row r="485" spans="1:20" ht="15" x14ac:dyDescent="0.25">
      <c r="A485" s="102" t="s">
        <v>664</v>
      </c>
      <c r="B485" s="102">
        <v>865.92533700000024</v>
      </c>
      <c r="C485" s="102">
        <v>256.12590999999998</v>
      </c>
      <c r="D485" s="102">
        <v>0</v>
      </c>
      <c r="E485" s="102">
        <v>19.502441000000001</v>
      </c>
      <c r="F485" s="102">
        <v>70.478217999999998</v>
      </c>
      <c r="G485" s="102">
        <v>1.828357</v>
      </c>
      <c r="H485" s="102">
        <v>2</v>
      </c>
      <c r="I485" s="102">
        <v>10</v>
      </c>
      <c r="J485" s="102">
        <v>8.9827010000000005</v>
      </c>
      <c r="K485" s="102">
        <v>15.574956551748137</v>
      </c>
      <c r="L485" s="102">
        <v>0</v>
      </c>
      <c r="M485" s="102">
        <v>5.6674093546000019</v>
      </c>
      <c r="N485" s="102">
        <v>51.970637953200061</v>
      </c>
      <c r="O485" s="102">
        <v>3.2391172612000001</v>
      </c>
      <c r="P485" s="102">
        <v>4.7286000000000001</v>
      </c>
      <c r="Q485" s="102">
        <v>32.022000000000006</v>
      </c>
      <c r="R485" s="102">
        <v>42.402840070500005</v>
      </c>
      <c r="S485" s="102">
        <v>1021.5308981912484</v>
      </c>
      <c r="T485" s="102"/>
    </row>
    <row r="486" spans="1:20" ht="15" x14ac:dyDescent="0.25">
      <c r="A486" s="102" t="s">
        <v>666</v>
      </c>
      <c r="B486" s="102">
        <v>446.44657800000004</v>
      </c>
      <c r="C486" s="102">
        <v>162.03498499999998</v>
      </c>
      <c r="D486" s="102">
        <v>0</v>
      </c>
      <c r="E486" s="102">
        <v>18.9206</v>
      </c>
      <c r="F486" s="102">
        <v>51.915305000000011</v>
      </c>
      <c r="G486" s="102">
        <v>3.5565020000000001</v>
      </c>
      <c r="H486" s="102">
        <v>1</v>
      </c>
      <c r="I486" s="102">
        <v>11.316539000000001</v>
      </c>
      <c r="J486" s="102">
        <v>8.710011999999999</v>
      </c>
      <c r="K486" s="102">
        <v>13.006742951019092</v>
      </c>
      <c r="L486" s="102">
        <v>0</v>
      </c>
      <c r="M486" s="102">
        <v>5.4983263600000019</v>
      </c>
      <c r="N486" s="102">
        <v>38.282345907000035</v>
      </c>
      <c r="O486" s="102">
        <v>6.3006989432000005</v>
      </c>
      <c r="P486" s="102">
        <v>2.3643000000000001</v>
      </c>
      <c r="Q486" s="102">
        <v>36.237821185800001</v>
      </c>
      <c r="R486" s="102">
        <v>41.115611646000005</v>
      </c>
      <c r="S486" s="102">
        <v>589.25242499301919</v>
      </c>
      <c r="T486" s="102"/>
    </row>
    <row r="487" spans="1:20" ht="15" x14ac:dyDescent="0.25">
      <c r="A487" s="102" t="s">
        <v>667</v>
      </c>
      <c r="B487" s="102">
        <v>372.08324900000008</v>
      </c>
      <c r="C487" s="102">
        <v>79.590761999999998</v>
      </c>
      <c r="D487" s="102">
        <v>0</v>
      </c>
      <c r="E487" s="102">
        <v>9</v>
      </c>
      <c r="F487" s="102">
        <v>28.732182000000002</v>
      </c>
      <c r="G487" s="102">
        <v>1</v>
      </c>
      <c r="H487" s="102">
        <v>0</v>
      </c>
      <c r="I487" s="102">
        <v>3</v>
      </c>
      <c r="J487" s="102">
        <v>1</v>
      </c>
      <c r="K487" s="102">
        <v>3.5329191369215867</v>
      </c>
      <c r="L487" s="102">
        <v>0</v>
      </c>
      <c r="M487" s="102">
        <v>2.6154000000000002</v>
      </c>
      <c r="N487" s="102">
        <v>21.187111006800016</v>
      </c>
      <c r="O487" s="102">
        <v>1.7716000000000001</v>
      </c>
      <c r="P487" s="102">
        <v>0</v>
      </c>
      <c r="Q487" s="102">
        <v>9.6066000000000003</v>
      </c>
      <c r="R487" s="102">
        <v>4.7205000000000004</v>
      </c>
      <c r="S487" s="102">
        <v>415.51737914372171</v>
      </c>
      <c r="T487" s="102"/>
    </row>
    <row r="488" spans="1:20" ht="15" x14ac:dyDescent="0.25">
      <c r="A488" s="102" t="s">
        <v>668</v>
      </c>
      <c r="B488" s="102">
        <v>599.36904100000004</v>
      </c>
      <c r="C488" s="102">
        <v>75.163816999999995</v>
      </c>
      <c r="D488" s="102">
        <v>0</v>
      </c>
      <c r="E488" s="102">
        <v>22</v>
      </c>
      <c r="F488" s="102">
        <v>33.725010000000005</v>
      </c>
      <c r="G488" s="102">
        <v>1</v>
      </c>
      <c r="H488" s="102">
        <v>1</v>
      </c>
      <c r="I488" s="102">
        <v>8</v>
      </c>
      <c r="J488" s="102">
        <v>4</v>
      </c>
      <c r="K488" s="102">
        <v>1.9588373952608871</v>
      </c>
      <c r="L488" s="102">
        <v>0</v>
      </c>
      <c r="M488" s="102">
        <v>6.3932000000000038</v>
      </c>
      <c r="N488" s="102">
        <v>24.868822374000022</v>
      </c>
      <c r="O488" s="102">
        <v>1.7716000000000001</v>
      </c>
      <c r="P488" s="102">
        <v>2.3643000000000001</v>
      </c>
      <c r="Q488" s="102">
        <v>25.617600000000003</v>
      </c>
      <c r="R488" s="102">
        <v>18.882000000000001</v>
      </c>
      <c r="S488" s="102">
        <v>681.225400769261</v>
      </c>
      <c r="T488" s="102"/>
    </row>
    <row r="489" spans="1:20" ht="15" x14ac:dyDescent="0.25">
      <c r="A489" s="102" t="s">
        <v>669</v>
      </c>
      <c r="B489" s="102">
        <v>633.12041799999997</v>
      </c>
      <c r="C489" s="102">
        <v>318.40325399999989</v>
      </c>
      <c r="D489" s="102">
        <v>26.564703999999995</v>
      </c>
      <c r="E489" s="102">
        <v>16</v>
      </c>
      <c r="F489" s="102">
        <v>73.018411000000015</v>
      </c>
      <c r="G489" s="102">
        <v>5.4793770000000004</v>
      </c>
      <c r="H489" s="102">
        <v>2</v>
      </c>
      <c r="I489" s="102">
        <v>6.8800749999999997</v>
      </c>
      <c r="J489" s="102">
        <v>5.8484990000000003</v>
      </c>
      <c r="K489" s="102">
        <v>33.607793054975282</v>
      </c>
      <c r="L489" s="102">
        <v>7.7197029824000047</v>
      </c>
      <c r="M489" s="102">
        <v>4.6496000000000013</v>
      </c>
      <c r="N489" s="102">
        <v>53.843776271400046</v>
      </c>
      <c r="O489" s="102">
        <v>9.7072642932000015</v>
      </c>
      <c r="P489" s="102">
        <v>4.7286000000000001</v>
      </c>
      <c r="Q489" s="102">
        <v>22.031376165000001</v>
      </c>
      <c r="R489" s="102">
        <v>27.607839529500005</v>
      </c>
      <c r="S489" s="102">
        <v>797.01637029647532</v>
      </c>
      <c r="T489" s="102"/>
    </row>
    <row r="490" spans="1:20" ht="15" x14ac:dyDescent="0.25">
      <c r="A490" s="102" t="s">
        <v>670</v>
      </c>
      <c r="B490" s="102">
        <v>476.46360600000014</v>
      </c>
      <c r="C490" s="102">
        <v>0</v>
      </c>
      <c r="D490" s="102">
        <v>0</v>
      </c>
      <c r="E490" s="102">
        <v>10</v>
      </c>
      <c r="F490" s="102">
        <v>35.671266000000003</v>
      </c>
      <c r="G490" s="102">
        <v>1</v>
      </c>
      <c r="H490" s="102">
        <v>0</v>
      </c>
      <c r="I490" s="102">
        <v>0</v>
      </c>
      <c r="J490" s="102">
        <v>3</v>
      </c>
      <c r="K490" s="102">
        <v>0</v>
      </c>
      <c r="L490" s="102">
        <v>0</v>
      </c>
      <c r="M490" s="102">
        <v>2.9060000000000001</v>
      </c>
      <c r="N490" s="102">
        <v>26.303991548400024</v>
      </c>
      <c r="O490" s="102">
        <v>1.7716000000000001</v>
      </c>
      <c r="P490" s="102">
        <v>0</v>
      </c>
      <c r="Q490" s="102">
        <v>0</v>
      </c>
      <c r="R490" s="102">
        <v>14.1615</v>
      </c>
      <c r="S490" s="102">
        <v>521.60669754840012</v>
      </c>
      <c r="T490" s="102"/>
    </row>
    <row r="491" spans="1:20" ht="15" x14ac:dyDescent="0.25">
      <c r="A491" s="102" t="s">
        <v>671</v>
      </c>
      <c r="B491" s="102">
        <v>1510.6186769999997</v>
      </c>
      <c r="C491" s="102">
        <v>322.97549200000009</v>
      </c>
      <c r="D491" s="102">
        <v>12</v>
      </c>
      <c r="E491" s="102">
        <v>29.516504000000001</v>
      </c>
      <c r="F491" s="102">
        <v>104.81392700000001</v>
      </c>
      <c r="G491" s="102">
        <v>9.630704999999999</v>
      </c>
      <c r="H491" s="102">
        <v>2</v>
      </c>
      <c r="I491" s="102">
        <v>16.953682999999998</v>
      </c>
      <c r="J491" s="102">
        <v>10</v>
      </c>
      <c r="K491" s="102">
        <v>14.618720925894033</v>
      </c>
      <c r="L491" s="102">
        <v>3.4872000000000001</v>
      </c>
      <c r="M491" s="102">
        <v>8.5774960624000052</v>
      </c>
      <c r="N491" s="102">
        <v>77.289789769799967</v>
      </c>
      <c r="O491" s="102">
        <v>17.061756977999998</v>
      </c>
      <c r="P491" s="102">
        <v>4.7286000000000001</v>
      </c>
      <c r="Q491" s="102">
        <v>54.289083702599989</v>
      </c>
      <c r="R491" s="102">
        <v>47.205000000000005</v>
      </c>
      <c r="S491" s="102">
        <v>1737.8763244386937</v>
      </c>
      <c r="T491" s="102"/>
    </row>
    <row r="492" spans="1:20" ht="15" x14ac:dyDescent="0.25">
      <c r="A492" s="102" t="s">
        <v>672</v>
      </c>
      <c r="B492" s="102">
        <v>417.10369099999991</v>
      </c>
      <c r="C492" s="102">
        <v>52.426066999999989</v>
      </c>
      <c r="D492" s="102">
        <v>0</v>
      </c>
      <c r="E492" s="102">
        <v>9.999998999999999</v>
      </c>
      <c r="F492" s="102">
        <v>37.624609</v>
      </c>
      <c r="G492" s="102">
        <v>5</v>
      </c>
      <c r="H492" s="102">
        <v>0</v>
      </c>
      <c r="I492" s="102">
        <v>3</v>
      </c>
      <c r="J492" s="102">
        <v>2</v>
      </c>
      <c r="K492" s="102">
        <v>1.3338920604377509</v>
      </c>
      <c r="L492" s="102">
        <v>0</v>
      </c>
      <c r="M492" s="102">
        <v>2.9059997094000001</v>
      </c>
      <c r="N492" s="102">
        <v>27.744386676600023</v>
      </c>
      <c r="O492" s="102">
        <v>8.8580000000000005</v>
      </c>
      <c r="P492" s="102">
        <v>0</v>
      </c>
      <c r="Q492" s="102">
        <v>9.6066000000000003</v>
      </c>
      <c r="R492" s="102">
        <v>9.4410000000000007</v>
      </c>
      <c r="S492" s="102">
        <v>476.99356944643768</v>
      </c>
      <c r="T492" s="102"/>
    </row>
    <row r="493" spans="1:20" ht="15" x14ac:dyDescent="0.25">
      <c r="A493" s="102" t="s">
        <v>673</v>
      </c>
      <c r="B493" s="102">
        <v>540.75922500000001</v>
      </c>
      <c r="C493" s="102">
        <v>121.79369599999998</v>
      </c>
      <c r="D493" s="102">
        <v>0</v>
      </c>
      <c r="E493" s="102">
        <v>14</v>
      </c>
      <c r="F493" s="102">
        <v>38.904973999999996</v>
      </c>
      <c r="G493" s="102">
        <v>2.5878019999999999</v>
      </c>
      <c r="H493" s="102">
        <v>0</v>
      </c>
      <c r="I493" s="102">
        <v>5.6403780000000001</v>
      </c>
      <c r="J493" s="102">
        <v>3.9829689999999998</v>
      </c>
      <c r="K493" s="102">
        <v>5.8402604695079496</v>
      </c>
      <c r="L493" s="102">
        <v>0</v>
      </c>
      <c r="M493" s="102">
        <v>4.0684000000000005</v>
      </c>
      <c r="N493" s="102">
        <v>28.688527827600026</v>
      </c>
      <c r="O493" s="102">
        <v>4.5845500232000003</v>
      </c>
      <c r="P493" s="102">
        <v>0</v>
      </c>
      <c r="Q493" s="102">
        <v>18.061618431599999</v>
      </c>
      <c r="R493" s="102">
        <v>18.801605164500003</v>
      </c>
      <c r="S493" s="102">
        <v>620.80418691640796</v>
      </c>
      <c r="T493" s="102"/>
    </row>
    <row r="494" spans="1:20" ht="15" x14ac:dyDescent="0.25">
      <c r="A494" s="102" t="s">
        <v>674</v>
      </c>
      <c r="B494" s="102">
        <v>1637.5565240000005</v>
      </c>
      <c r="C494" s="102">
        <v>588.37601999999993</v>
      </c>
      <c r="D494" s="102">
        <v>0.339005</v>
      </c>
      <c r="E494" s="102">
        <v>34.442382999999992</v>
      </c>
      <c r="F494" s="102">
        <v>147.65812099999997</v>
      </c>
      <c r="G494" s="102">
        <v>8.5589000000000013</v>
      </c>
      <c r="H494" s="102">
        <v>3</v>
      </c>
      <c r="I494" s="102">
        <v>15.582024000000001</v>
      </c>
      <c r="J494" s="102">
        <v>16.780255</v>
      </c>
      <c r="K494" s="102">
        <v>44.260228159545079</v>
      </c>
      <c r="L494" s="102">
        <v>9.8514853000000013E-2</v>
      </c>
      <c r="M494" s="102">
        <v>10.0089564998</v>
      </c>
      <c r="N494" s="102">
        <v>108.88309842539974</v>
      </c>
      <c r="O494" s="102">
        <v>15.162947239999999</v>
      </c>
      <c r="P494" s="102">
        <v>7.0929000000000002</v>
      </c>
      <c r="Q494" s="102">
        <v>49.896757252799993</v>
      </c>
      <c r="R494" s="102">
        <v>79.211193727500017</v>
      </c>
      <c r="S494" s="102">
        <v>1952.1711201580454</v>
      </c>
      <c r="T494" s="102"/>
    </row>
    <row r="495" spans="1:20" ht="15" x14ac:dyDescent="0.25">
      <c r="A495" s="102" t="s">
        <v>675</v>
      </c>
      <c r="B495" s="102">
        <v>1098.0682460000005</v>
      </c>
      <c r="C495" s="102">
        <v>417.60082000000006</v>
      </c>
      <c r="D495" s="102">
        <v>0</v>
      </c>
      <c r="E495" s="102">
        <v>9.7932930000000002</v>
      </c>
      <c r="F495" s="102">
        <v>90.961561000000003</v>
      </c>
      <c r="G495" s="102">
        <v>8.0648920000000004</v>
      </c>
      <c r="H495" s="102">
        <v>1</v>
      </c>
      <c r="I495" s="102">
        <v>5.827528</v>
      </c>
      <c r="J495" s="102">
        <v>9.6438050000000004</v>
      </c>
      <c r="K495" s="102">
        <v>33.421737203850839</v>
      </c>
      <c r="L495" s="102">
        <v>0</v>
      </c>
      <c r="M495" s="102">
        <v>2.8459309457999997</v>
      </c>
      <c r="N495" s="102">
        <v>67.075055081400038</v>
      </c>
      <c r="O495" s="102">
        <v>14.287762667199999</v>
      </c>
      <c r="P495" s="102">
        <v>2.3643000000000001</v>
      </c>
      <c r="Q495" s="102">
        <v>18.6609101616</v>
      </c>
      <c r="R495" s="102">
        <v>45.523581502500008</v>
      </c>
      <c r="S495" s="102">
        <v>1282.2475235623515</v>
      </c>
      <c r="T495" s="102"/>
    </row>
    <row r="496" spans="1:20" ht="15" x14ac:dyDescent="0.25">
      <c r="A496" s="102" t="s">
        <v>676</v>
      </c>
      <c r="B496" s="102">
        <v>2318.2603139999987</v>
      </c>
      <c r="C496" s="102">
        <v>606.56665099999998</v>
      </c>
      <c r="D496" s="102">
        <v>17.510010000000001</v>
      </c>
      <c r="E496" s="102">
        <v>42.019800000000004</v>
      </c>
      <c r="F496" s="102">
        <v>182.47653699999989</v>
      </c>
      <c r="G496" s="102">
        <v>9.6214179999999985</v>
      </c>
      <c r="H496" s="102">
        <v>3</v>
      </c>
      <c r="I496" s="102">
        <v>17.882677999999999</v>
      </c>
      <c r="J496" s="102">
        <v>21.358398999999999</v>
      </c>
      <c r="K496" s="102">
        <v>33.337373569807788</v>
      </c>
      <c r="L496" s="102">
        <v>5.0884089060000015</v>
      </c>
      <c r="M496" s="102">
        <v>12.210953879999998</v>
      </c>
      <c r="N496" s="102">
        <v>134.55819838379958</v>
      </c>
      <c r="O496" s="102">
        <v>17.045304128800002</v>
      </c>
      <c r="P496" s="102">
        <v>7.0929000000000002</v>
      </c>
      <c r="Q496" s="102">
        <v>57.263911491599984</v>
      </c>
      <c r="R496" s="102">
        <v>100.82232247950002</v>
      </c>
      <c r="S496" s="102">
        <v>2685.6796868395063</v>
      </c>
      <c r="T496" s="102"/>
    </row>
    <row r="497" spans="1:20" ht="15" x14ac:dyDescent="0.25">
      <c r="A497" s="102" t="s">
        <v>677</v>
      </c>
      <c r="B497" s="102">
        <v>526.08871800000009</v>
      </c>
      <c r="C497" s="102">
        <v>192.70133299999989</v>
      </c>
      <c r="D497" s="102">
        <v>0</v>
      </c>
      <c r="E497" s="102">
        <v>12.512361</v>
      </c>
      <c r="F497" s="102">
        <v>36.563360999999993</v>
      </c>
      <c r="G497" s="102">
        <v>3.295976</v>
      </c>
      <c r="H497" s="102">
        <v>0</v>
      </c>
      <c r="I497" s="102">
        <v>0</v>
      </c>
      <c r="J497" s="102">
        <v>1</v>
      </c>
      <c r="K497" s="102">
        <v>14.454275505879966</v>
      </c>
      <c r="L497" s="102">
        <v>0</v>
      </c>
      <c r="M497" s="102">
        <v>3.6360921066</v>
      </c>
      <c r="N497" s="102">
        <v>26.961822401400013</v>
      </c>
      <c r="O497" s="102">
        <v>5.8391510815999998</v>
      </c>
      <c r="P497" s="102">
        <v>0</v>
      </c>
      <c r="Q497" s="102">
        <v>0</v>
      </c>
      <c r="R497" s="102">
        <v>4.7205000000000004</v>
      </c>
      <c r="S497" s="102">
        <v>581.70055909548012</v>
      </c>
      <c r="T497" s="102"/>
    </row>
    <row r="498" spans="1:20" ht="15" x14ac:dyDescent="0.25">
      <c r="A498" s="102" t="s">
        <v>678</v>
      </c>
      <c r="B498" s="102">
        <v>3107.8343179999956</v>
      </c>
      <c r="C498" s="102">
        <v>1658.7529880000006</v>
      </c>
      <c r="D498" s="102">
        <v>0.66674500000000003</v>
      </c>
      <c r="E498" s="102">
        <v>84.348634000000004</v>
      </c>
      <c r="F498" s="102">
        <v>251.37492699999993</v>
      </c>
      <c r="G498" s="102">
        <v>30.768411000000004</v>
      </c>
      <c r="H498" s="102">
        <v>2</v>
      </c>
      <c r="I498" s="102">
        <v>29.038225999999998</v>
      </c>
      <c r="J498" s="102">
        <v>17.839592</v>
      </c>
      <c r="K498" s="102">
        <v>184.54717344369803</v>
      </c>
      <c r="L498" s="102">
        <v>0.19375609700000002</v>
      </c>
      <c r="M498" s="102">
        <v>24.511713040400025</v>
      </c>
      <c r="N498" s="102">
        <v>185.36387116980006</v>
      </c>
      <c r="O498" s="102">
        <v>54.509316927599983</v>
      </c>
      <c r="P498" s="102">
        <v>4.7286000000000001</v>
      </c>
      <c r="Q498" s="102">
        <v>92.986207297200011</v>
      </c>
      <c r="R498" s="102">
        <v>84.211794036000015</v>
      </c>
      <c r="S498" s="102">
        <v>3738.8867500116939</v>
      </c>
      <c r="T498" s="102"/>
    </row>
    <row r="499" spans="1:20" ht="15" x14ac:dyDescent="0.25">
      <c r="A499" s="102" t="s">
        <v>679</v>
      </c>
      <c r="B499" s="102">
        <v>723.14098600000057</v>
      </c>
      <c r="C499" s="102">
        <v>377.16651700000011</v>
      </c>
      <c r="D499" s="102">
        <v>7.2874270000000001</v>
      </c>
      <c r="E499" s="102">
        <v>20.379830999999999</v>
      </c>
      <c r="F499" s="102">
        <v>57.713018000000012</v>
      </c>
      <c r="G499" s="102">
        <v>0</v>
      </c>
      <c r="H499" s="102">
        <v>0</v>
      </c>
      <c r="I499" s="102">
        <v>12.785667999999999</v>
      </c>
      <c r="J499" s="102">
        <v>4</v>
      </c>
      <c r="K499" s="102">
        <v>41.261548419881102</v>
      </c>
      <c r="L499" s="102">
        <v>2.1177262861999999</v>
      </c>
      <c r="M499" s="102">
        <v>5.9223788886000026</v>
      </c>
      <c r="N499" s="102">
        <v>42.557579473200029</v>
      </c>
      <c r="O499" s="102">
        <v>0</v>
      </c>
      <c r="P499" s="102">
        <v>0</v>
      </c>
      <c r="Q499" s="102">
        <v>40.942266069600002</v>
      </c>
      <c r="R499" s="102">
        <v>18.882000000000001</v>
      </c>
      <c r="S499" s="102">
        <v>874.8244851374817</v>
      </c>
      <c r="T499" s="102"/>
    </row>
    <row r="500" spans="1:20" ht="15" x14ac:dyDescent="0.25">
      <c r="A500" s="102" t="s">
        <v>680</v>
      </c>
      <c r="B500" s="102">
        <v>1905.4674760000009</v>
      </c>
      <c r="C500" s="102">
        <v>707.76632299999983</v>
      </c>
      <c r="D500" s="102">
        <v>16</v>
      </c>
      <c r="E500" s="102">
        <v>36</v>
      </c>
      <c r="F500" s="102">
        <v>97.146686000000017</v>
      </c>
      <c r="G500" s="102">
        <v>10.182846000000001</v>
      </c>
      <c r="H500" s="102">
        <v>0.77672000000000008</v>
      </c>
      <c r="I500" s="102">
        <v>13.349784999999999</v>
      </c>
      <c r="J500" s="102">
        <v>14.261482000000001</v>
      </c>
      <c r="K500" s="102">
        <v>55.186302027047887</v>
      </c>
      <c r="L500" s="102">
        <v>4.6496000000000013</v>
      </c>
      <c r="M500" s="102">
        <v>10.461600000000002</v>
      </c>
      <c r="N500" s="102">
        <v>71.63596625640001</v>
      </c>
      <c r="O500" s="102">
        <v>18.0399299736</v>
      </c>
      <c r="P500" s="102">
        <v>1.8363990960000003</v>
      </c>
      <c r="Q500" s="102">
        <v>42.748681527000002</v>
      </c>
      <c r="R500" s="102">
        <v>67.321325781000013</v>
      </c>
      <c r="S500" s="102">
        <v>2177.3472806610489</v>
      </c>
      <c r="T500" s="102"/>
    </row>
    <row r="501" spans="1:20" ht="15" x14ac:dyDescent="0.25">
      <c r="A501" s="102" t="s">
        <v>681</v>
      </c>
      <c r="B501" s="102">
        <v>1203.5569200000002</v>
      </c>
      <c r="C501" s="102">
        <v>591.00972999999942</v>
      </c>
      <c r="D501" s="102">
        <v>0</v>
      </c>
      <c r="E501" s="102">
        <v>25.777426999999996</v>
      </c>
      <c r="F501" s="102">
        <v>104.17961300000002</v>
      </c>
      <c r="G501" s="102">
        <v>3.4716040000000001</v>
      </c>
      <c r="H501" s="102">
        <v>3</v>
      </c>
      <c r="I501" s="102">
        <v>3</v>
      </c>
      <c r="J501" s="102">
        <v>6</v>
      </c>
      <c r="K501" s="102">
        <v>59.344376331299557</v>
      </c>
      <c r="L501" s="102">
        <v>0</v>
      </c>
      <c r="M501" s="102">
        <v>7.4909202862000042</v>
      </c>
      <c r="N501" s="102">
        <v>76.822046626199977</v>
      </c>
      <c r="O501" s="102">
        <v>6.1502936463999998</v>
      </c>
      <c r="P501" s="102">
        <v>7.0929000000000002</v>
      </c>
      <c r="Q501" s="102">
        <v>9.6066000000000003</v>
      </c>
      <c r="R501" s="102">
        <v>28.323000000000004</v>
      </c>
      <c r="S501" s="102">
        <v>1398.3870568900998</v>
      </c>
      <c r="T501" s="102"/>
    </row>
    <row r="502" spans="1:20" ht="15" x14ac:dyDescent="0.25">
      <c r="A502" s="102" t="s">
        <v>682</v>
      </c>
      <c r="B502" s="102">
        <v>1155.7948140000005</v>
      </c>
      <c r="C502" s="102">
        <v>1119.5186990000004</v>
      </c>
      <c r="D502" s="102">
        <v>0</v>
      </c>
      <c r="E502" s="102">
        <v>19.851751999999998</v>
      </c>
      <c r="F502" s="102">
        <v>125.15075800000002</v>
      </c>
      <c r="G502" s="102">
        <v>8.3575340000000011</v>
      </c>
      <c r="H502" s="102">
        <v>3.4050880000000001</v>
      </c>
      <c r="I502" s="102">
        <v>11.958904</v>
      </c>
      <c r="J502" s="102">
        <v>6.7268950000000007</v>
      </c>
      <c r="K502" s="102">
        <v>223.32223288694476</v>
      </c>
      <c r="L502" s="102">
        <v>0</v>
      </c>
      <c r="M502" s="102">
        <v>5.7689191312000023</v>
      </c>
      <c r="N502" s="102">
        <v>92.286168949199833</v>
      </c>
      <c r="O502" s="102">
        <v>14.806207234399999</v>
      </c>
      <c r="P502" s="102">
        <v>8.0506495584</v>
      </c>
      <c r="Q502" s="102">
        <v>38.294802388800001</v>
      </c>
      <c r="R502" s="102">
        <v>31.754307847500005</v>
      </c>
      <c r="S502" s="102">
        <v>1570.0781019964452</v>
      </c>
      <c r="T502" s="102"/>
    </row>
    <row r="503" spans="1:20" ht="15" x14ac:dyDescent="0.25">
      <c r="A503" s="102" t="s">
        <v>683</v>
      </c>
      <c r="B503" s="102">
        <v>825.35100700000078</v>
      </c>
      <c r="C503" s="102">
        <v>443.74469600000003</v>
      </c>
      <c r="D503" s="102">
        <v>0</v>
      </c>
      <c r="E503" s="102">
        <v>13.687796000000001</v>
      </c>
      <c r="F503" s="102">
        <v>78.916396999999989</v>
      </c>
      <c r="G503" s="102">
        <v>7.2605219999999999</v>
      </c>
      <c r="H503" s="102">
        <v>0</v>
      </c>
      <c r="I503" s="102">
        <v>7</v>
      </c>
      <c r="J503" s="102">
        <v>6.8708400000000003</v>
      </c>
      <c r="K503" s="102">
        <v>49.813862911452276</v>
      </c>
      <c r="L503" s="102">
        <v>0</v>
      </c>
      <c r="M503" s="102">
        <v>3.9776735176</v>
      </c>
      <c r="N503" s="102">
        <v>58.192951147800024</v>
      </c>
      <c r="O503" s="102">
        <v>12.862740775200001</v>
      </c>
      <c r="P503" s="102">
        <v>0</v>
      </c>
      <c r="Q503" s="102">
        <v>22.415400000000002</v>
      </c>
      <c r="R503" s="102">
        <v>32.433800220000002</v>
      </c>
      <c r="S503" s="102">
        <v>1005.0474355720531</v>
      </c>
      <c r="T503" s="102"/>
    </row>
    <row r="504" spans="1:20" ht="15" x14ac:dyDescent="0.25">
      <c r="A504" s="102" t="s">
        <v>684</v>
      </c>
      <c r="B504" s="102">
        <v>1106.1274539999999</v>
      </c>
      <c r="C504" s="102">
        <v>620.15968599999997</v>
      </c>
      <c r="D504" s="102">
        <v>0</v>
      </c>
      <c r="E504" s="102">
        <v>18.203374</v>
      </c>
      <c r="F504" s="102">
        <v>91.950442999999993</v>
      </c>
      <c r="G504" s="102">
        <v>4.1700870000000005</v>
      </c>
      <c r="H504" s="102">
        <v>1</v>
      </c>
      <c r="I504" s="102">
        <v>6</v>
      </c>
      <c r="J504" s="102">
        <v>10</v>
      </c>
      <c r="K504" s="102">
        <v>71.643552384351935</v>
      </c>
      <c r="L504" s="102">
        <v>0</v>
      </c>
      <c r="M504" s="102">
        <v>5.2899004844000022</v>
      </c>
      <c r="N504" s="102">
        <v>67.804256668200011</v>
      </c>
      <c r="O504" s="102">
        <v>7.3877261291999998</v>
      </c>
      <c r="P504" s="102">
        <v>2.3643000000000001</v>
      </c>
      <c r="Q504" s="102">
        <v>19.213200000000001</v>
      </c>
      <c r="R504" s="102">
        <v>47.205000000000005</v>
      </c>
      <c r="S504" s="102">
        <v>1327.0353896661518</v>
      </c>
      <c r="T504" s="102"/>
    </row>
    <row r="505" spans="1:20" ht="15" x14ac:dyDescent="0.25">
      <c r="A505" s="102" t="s">
        <v>685</v>
      </c>
      <c r="B505" s="102">
        <v>2098.7576139999978</v>
      </c>
      <c r="C505" s="102">
        <v>964.35434900000098</v>
      </c>
      <c r="D505" s="102">
        <v>1.628824</v>
      </c>
      <c r="E505" s="102">
        <v>35.070578999999995</v>
      </c>
      <c r="F505" s="102">
        <v>156.34676900000008</v>
      </c>
      <c r="G505" s="102">
        <v>12.271815000000002</v>
      </c>
      <c r="H505" s="102">
        <v>0</v>
      </c>
      <c r="I505" s="102">
        <v>8</v>
      </c>
      <c r="J505" s="102">
        <v>12.393787</v>
      </c>
      <c r="K505" s="102">
        <v>91.181618896608995</v>
      </c>
      <c r="L505" s="102">
        <v>0.47333625440000004</v>
      </c>
      <c r="M505" s="102">
        <v>10.191510257400001</v>
      </c>
      <c r="N505" s="102">
        <v>115.29010746059967</v>
      </c>
      <c r="O505" s="102">
        <v>21.740747453999997</v>
      </c>
      <c r="P505" s="102">
        <v>0</v>
      </c>
      <c r="Q505" s="102">
        <v>25.617600000000003</v>
      </c>
      <c r="R505" s="102">
        <v>58.504871533500008</v>
      </c>
      <c r="S505" s="102">
        <v>2421.7574058565065</v>
      </c>
      <c r="T505" s="102"/>
    </row>
    <row r="506" spans="1:20" ht="15" x14ac:dyDescent="0.25">
      <c r="A506" s="102" t="s">
        <v>686</v>
      </c>
      <c r="B506" s="102">
        <v>1272.7677649999989</v>
      </c>
      <c r="C506" s="102">
        <v>457.4790610000004</v>
      </c>
      <c r="D506" s="102">
        <v>1</v>
      </c>
      <c r="E506" s="102">
        <v>26.865808999999999</v>
      </c>
      <c r="F506" s="102">
        <v>116.80444600000006</v>
      </c>
      <c r="G506" s="102">
        <v>1.4412590000000001</v>
      </c>
      <c r="H506" s="102">
        <v>1</v>
      </c>
      <c r="I506" s="102">
        <v>9.3082999999999991</v>
      </c>
      <c r="J506" s="102">
        <v>6.9219420000000005</v>
      </c>
      <c r="K506" s="102">
        <v>33.67032783429174</v>
      </c>
      <c r="L506" s="102">
        <v>0.29060000000000002</v>
      </c>
      <c r="M506" s="102">
        <v>7.8072040954000048</v>
      </c>
      <c r="N506" s="102">
        <v>86.131598480399873</v>
      </c>
      <c r="O506" s="102">
        <v>2.5533344443999999</v>
      </c>
      <c r="P506" s="102">
        <v>2.3643000000000001</v>
      </c>
      <c r="Q506" s="102">
        <v>29.807038260000006</v>
      </c>
      <c r="R506" s="102">
        <v>32.675027211</v>
      </c>
      <c r="S506" s="102">
        <v>1468.0671953254905</v>
      </c>
      <c r="T506" s="102"/>
    </row>
    <row r="507" spans="1:20" ht="15" x14ac:dyDescent="0.25">
      <c r="A507" s="102" t="s">
        <v>687</v>
      </c>
      <c r="B507" s="102">
        <v>978.57667800000104</v>
      </c>
      <c r="C507" s="102">
        <v>361.25724900000023</v>
      </c>
      <c r="D507" s="102">
        <v>2.5292940000000002</v>
      </c>
      <c r="E507" s="102">
        <v>18.500999</v>
      </c>
      <c r="F507" s="102">
        <v>76.761440999999991</v>
      </c>
      <c r="G507" s="102">
        <v>7.3940940000000008</v>
      </c>
      <c r="H507" s="102">
        <v>0</v>
      </c>
      <c r="I507" s="102">
        <v>2</v>
      </c>
      <c r="J507" s="102">
        <v>13.919142000000001</v>
      </c>
      <c r="K507" s="102">
        <v>27.663083674443371</v>
      </c>
      <c r="L507" s="102">
        <v>0.73501283640000004</v>
      </c>
      <c r="M507" s="102">
        <v>5.3763903094000014</v>
      </c>
      <c r="N507" s="102">
        <v>56.603886593400048</v>
      </c>
      <c r="O507" s="102">
        <v>13.0993769304</v>
      </c>
      <c r="P507" s="102">
        <v>0</v>
      </c>
      <c r="Q507" s="102">
        <v>6.4043999999999999</v>
      </c>
      <c r="R507" s="102">
        <v>65.705309811000006</v>
      </c>
      <c r="S507" s="102">
        <v>1154.1641381550444</v>
      </c>
      <c r="T507" s="102"/>
    </row>
    <row r="508" spans="1:20" ht="15" x14ac:dyDescent="0.25">
      <c r="A508" s="102" t="s">
        <v>688</v>
      </c>
      <c r="B508" s="102">
        <v>989.52324299999975</v>
      </c>
      <c r="C508" s="102">
        <v>282.98601700000006</v>
      </c>
      <c r="D508" s="102">
        <v>0</v>
      </c>
      <c r="E508" s="102">
        <v>18.834713999999998</v>
      </c>
      <c r="F508" s="102">
        <v>62.498314999999991</v>
      </c>
      <c r="G508" s="102">
        <v>2.9218060000000001</v>
      </c>
      <c r="H508" s="102">
        <v>0</v>
      </c>
      <c r="I508" s="102">
        <v>7.274648</v>
      </c>
      <c r="J508" s="102">
        <v>15.870000000000001</v>
      </c>
      <c r="K508" s="102">
        <v>16.914661011671328</v>
      </c>
      <c r="L508" s="102">
        <v>0</v>
      </c>
      <c r="M508" s="102">
        <v>5.4733678884000012</v>
      </c>
      <c r="N508" s="102">
        <v>46.086257481000032</v>
      </c>
      <c r="O508" s="102">
        <v>5.1762715096000003</v>
      </c>
      <c r="P508" s="102">
        <v>0</v>
      </c>
      <c r="Q508" s="102">
        <v>23.2948778256</v>
      </c>
      <c r="R508" s="102">
        <v>74.914335000000008</v>
      </c>
      <c r="S508" s="102">
        <v>1161.3830137162711</v>
      </c>
      <c r="T508" s="102"/>
    </row>
    <row r="509" spans="1:20" ht="15" x14ac:dyDescent="0.25">
      <c r="A509" s="102" t="s">
        <v>689</v>
      </c>
      <c r="B509" s="102">
        <v>867.09497600000032</v>
      </c>
      <c r="C509" s="102">
        <v>449.16318799999993</v>
      </c>
      <c r="D509" s="102">
        <v>0</v>
      </c>
      <c r="E509" s="102">
        <v>17.983036999999999</v>
      </c>
      <c r="F509" s="102">
        <v>56.128994000000013</v>
      </c>
      <c r="G509" s="102">
        <v>5.7556159999999998</v>
      </c>
      <c r="H509" s="102">
        <v>1</v>
      </c>
      <c r="I509" s="102">
        <v>27.355419999999999</v>
      </c>
      <c r="J509" s="102">
        <v>2.680107</v>
      </c>
      <c r="K509" s="102">
        <v>50.603323231466561</v>
      </c>
      <c r="L509" s="102">
        <v>0</v>
      </c>
      <c r="M509" s="102">
        <v>5.2258705522000017</v>
      </c>
      <c r="N509" s="102">
        <v>41.389520175600026</v>
      </c>
      <c r="O509" s="102">
        <v>10.196649305599999</v>
      </c>
      <c r="P509" s="102">
        <v>2.3643000000000001</v>
      </c>
      <c r="Q509" s="102">
        <v>87.59752592400001</v>
      </c>
      <c r="R509" s="102">
        <v>12.651445093500001</v>
      </c>
      <c r="S509" s="102">
        <v>1077.1236102823668</v>
      </c>
      <c r="T509" s="102"/>
    </row>
    <row r="510" spans="1:20" ht="15" x14ac:dyDescent="0.25">
      <c r="A510" s="102" t="s">
        <v>690</v>
      </c>
      <c r="B510" s="102">
        <v>666.59057399999995</v>
      </c>
      <c r="C510" s="102">
        <v>410.16405999999995</v>
      </c>
      <c r="D510" s="102">
        <v>0</v>
      </c>
      <c r="E510" s="102">
        <v>17.455908000000001</v>
      </c>
      <c r="F510" s="102">
        <v>51.769109999999991</v>
      </c>
      <c r="G510" s="102">
        <v>9</v>
      </c>
      <c r="H510" s="102">
        <v>2</v>
      </c>
      <c r="I510" s="102">
        <v>14</v>
      </c>
      <c r="J510" s="102">
        <v>5</v>
      </c>
      <c r="K510" s="102">
        <v>53.704558673125931</v>
      </c>
      <c r="L510" s="102">
        <v>0</v>
      </c>
      <c r="M510" s="102">
        <v>5.0726868648000014</v>
      </c>
      <c r="N510" s="102">
        <v>38.174541714000036</v>
      </c>
      <c r="O510" s="102">
        <v>15.944399999999998</v>
      </c>
      <c r="P510" s="102">
        <v>4.7286000000000001</v>
      </c>
      <c r="Q510" s="102">
        <v>44.830799999999996</v>
      </c>
      <c r="R510" s="102">
        <v>23.602500000000003</v>
      </c>
      <c r="S510" s="102">
        <v>852.64866125192589</v>
      </c>
      <c r="T510" s="102"/>
    </row>
    <row r="511" spans="1:20" ht="15" x14ac:dyDescent="0.25">
      <c r="A511" s="102" t="s">
        <v>691</v>
      </c>
      <c r="B511" s="102">
        <v>585.54356500000085</v>
      </c>
      <c r="C511" s="102">
        <v>320.95409100000006</v>
      </c>
      <c r="D511" s="102">
        <v>0</v>
      </c>
      <c r="E511" s="102">
        <v>16.507871999999999</v>
      </c>
      <c r="F511" s="102">
        <v>63.58491999999999</v>
      </c>
      <c r="G511" s="102">
        <v>3.2380070000000001</v>
      </c>
      <c r="H511" s="102">
        <v>0</v>
      </c>
      <c r="I511" s="102">
        <v>6.5554579999999998</v>
      </c>
      <c r="J511" s="102">
        <v>2</v>
      </c>
      <c r="K511" s="102">
        <v>36.032944991236619</v>
      </c>
      <c r="L511" s="102">
        <v>0</v>
      </c>
      <c r="M511" s="102">
        <v>4.7971876032000011</v>
      </c>
      <c r="N511" s="102">
        <v>46.88752000800001</v>
      </c>
      <c r="O511" s="102">
        <v>5.7364532012000007</v>
      </c>
      <c r="P511" s="102">
        <v>0</v>
      </c>
      <c r="Q511" s="102">
        <v>20.991887607599999</v>
      </c>
      <c r="R511" s="102">
        <v>9.4410000000000007</v>
      </c>
      <c r="S511" s="102">
        <v>709.43055841123748</v>
      </c>
      <c r="T511" s="102"/>
    </row>
    <row r="512" spans="1:20" ht="15" x14ac:dyDescent="0.25">
      <c r="A512" s="102" t="s">
        <v>692</v>
      </c>
      <c r="B512" s="102">
        <v>1394.8822780000003</v>
      </c>
      <c r="C512" s="102">
        <v>587.39356100000055</v>
      </c>
      <c r="D512" s="102">
        <v>0</v>
      </c>
      <c r="E512" s="102">
        <v>42.979722999999993</v>
      </c>
      <c r="F512" s="102">
        <v>116.67720700000002</v>
      </c>
      <c r="G512" s="102">
        <v>8.9419109999999993</v>
      </c>
      <c r="H512" s="102">
        <v>1.8599999999999999</v>
      </c>
      <c r="I512" s="102">
        <v>23.242488999999999</v>
      </c>
      <c r="J512" s="102">
        <v>5.8599999999999994</v>
      </c>
      <c r="K512" s="102">
        <v>52.142962021667202</v>
      </c>
      <c r="L512" s="102">
        <v>0</v>
      </c>
      <c r="M512" s="102">
        <v>12.4899075038</v>
      </c>
      <c r="N512" s="102">
        <v>86.037772441799873</v>
      </c>
      <c r="O512" s="102">
        <v>15.841489527599999</v>
      </c>
      <c r="P512" s="102">
        <v>4.3975980000000003</v>
      </c>
      <c r="Q512" s="102">
        <v>74.427098275800006</v>
      </c>
      <c r="R512" s="102">
        <v>27.662130000000005</v>
      </c>
      <c r="S512" s="102">
        <v>1667.8812357706674</v>
      </c>
      <c r="T512" s="102"/>
    </row>
    <row r="513" spans="1:20" ht="15" x14ac:dyDescent="0.25">
      <c r="A513" s="102" t="s">
        <v>693</v>
      </c>
      <c r="B513" s="102">
        <v>1465.7075319999997</v>
      </c>
      <c r="C513" s="102">
        <v>1103.4465719999989</v>
      </c>
      <c r="D513" s="102">
        <v>0</v>
      </c>
      <c r="E513" s="102">
        <v>39.230491999999998</v>
      </c>
      <c r="F513" s="102">
        <v>172.91636200000002</v>
      </c>
      <c r="G513" s="102">
        <v>9.8675029999999992</v>
      </c>
      <c r="H513" s="102">
        <v>2.9842599999999999</v>
      </c>
      <c r="I513" s="102">
        <v>17.994150000000001</v>
      </c>
      <c r="J513" s="102">
        <v>19.835723000000002</v>
      </c>
      <c r="K513" s="102">
        <v>175.04748273830222</v>
      </c>
      <c r="L513" s="102">
        <v>0</v>
      </c>
      <c r="M513" s="102">
        <v>11.400380975200001</v>
      </c>
      <c r="N513" s="102">
        <v>127.5085253387996</v>
      </c>
      <c r="O513" s="102">
        <v>17.481268314800001</v>
      </c>
      <c r="P513" s="102">
        <v>7.055685918</v>
      </c>
      <c r="Q513" s="102">
        <v>57.620867129999986</v>
      </c>
      <c r="R513" s="102">
        <v>93.634530421500017</v>
      </c>
      <c r="S513" s="102">
        <v>1955.4562728366016</v>
      </c>
      <c r="T513" s="102"/>
    </row>
    <row r="514" spans="1:20" ht="15" x14ac:dyDescent="0.25">
      <c r="A514" s="102" t="s">
        <v>694</v>
      </c>
      <c r="B514" s="102">
        <v>1019.1000179999997</v>
      </c>
      <c r="C514" s="102">
        <v>535.25867000000017</v>
      </c>
      <c r="D514" s="102">
        <v>0</v>
      </c>
      <c r="E514" s="102">
        <v>30.720840999999997</v>
      </c>
      <c r="F514" s="102">
        <v>74.907825999999986</v>
      </c>
      <c r="G514" s="102">
        <v>9.9450900000000004</v>
      </c>
      <c r="H514" s="102">
        <v>1</v>
      </c>
      <c r="I514" s="102">
        <v>21.999428999999999</v>
      </c>
      <c r="J514" s="102">
        <v>7.9241029999999997</v>
      </c>
      <c r="K514" s="102">
        <v>60.416626276349696</v>
      </c>
      <c r="L514" s="102">
        <v>0</v>
      </c>
      <c r="M514" s="102">
        <v>8.9274763946000029</v>
      </c>
      <c r="N514" s="102">
        <v>55.23703089240005</v>
      </c>
      <c r="O514" s="102">
        <v>17.618721444000002</v>
      </c>
      <c r="P514" s="102">
        <v>2.3643000000000001</v>
      </c>
      <c r="Q514" s="102">
        <v>70.44657154379999</v>
      </c>
      <c r="R514" s="102">
        <v>37.405728211500005</v>
      </c>
      <c r="S514" s="102">
        <v>1271.5164727626495</v>
      </c>
      <c r="T514" s="102"/>
    </row>
    <row r="515" spans="1:20" ht="15" x14ac:dyDescent="0.25">
      <c r="A515" s="102" t="s">
        <v>695</v>
      </c>
      <c r="B515" s="102">
        <v>1484.894633000001</v>
      </c>
      <c r="C515" s="102">
        <v>726.32512800000029</v>
      </c>
      <c r="D515" s="102">
        <v>0</v>
      </c>
      <c r="E515" s="102">
        <v>30.679071</v>
      </c>
      <c r="F515" s="102">
        <v>137.34992300000002</v>
      </c>
      <c r="G515" s="102">
        <v>11.717124</v>
      </c>
      <c r="H515" s="102">
        <v>1</v>
      </c>
      <c r="I515" s="102">
        <v>23.243422000000002</v>
      </c>
      <c r="J515" s="102">
        <v>18.377752000000001</v>
      </c>
      <c r="K515" s="102">
        <v>74.020041456629102</v>
      </c>
      <c r="L515" s="102">
        <v>0</v>
      </c>
      <c r="M515" s="102">
        <v>8.9153380326000047</v>
      </c>
      <c r="N515" s="102">
        <v>101.2818332201998</v>
      </c>
      <c r="O515" s="102">
        <v>20.758056878400001</v>
      </c>
      <c r="P515" s="102">
        <v>2.3643000000000001</v>
      </c>
      <c r="Q515" s="102">
        <v>74.430085928400004</v>
      </c>
      <c r="R515" s="102">
        <v>86.752178316000013</v>
      </c>
      <c r="S515" s="102">
        <v>1853.4164668322298</v>
      </c>
      <c r="T515" s="102"/>
    </row>
    <row r="516" spans="1:20" ht="15" x14ac:dyDescent="0.25">
      <c r="A516" s="102" t="s">
        <v>696</v>
      </c>
      <c r="B516" s="102">
        <v>1595.5621949999997</v>
      </c>
      <c r="C516" s="102">
        <v>604.53615200000013</v>
      </c>
      <c r="D516" s="102">
        <v>0</v>
      </c>
      <c r="E516" s="102">
        <v>31.882338000000001</v>
      </c>
      <c r="F516" s="102">
        <v>89.892133000000001</v>
      </c>
      <c r="G516" s="102">
        <v>10.448827</v>
      </c>
      <c r="H516" s="102">
        <v>1</v>
      </c>
      <c r="I516" s="102">
        <v>15.897550000000001</v>
      </c>
      <c r="J516" s="102">
        <v>12.08286</v>
      </c>
      <c r="K516" s="102">
        <v>47.807264153741549</v>
      </c>
      <c r="L516" s="102">
        <v>0</v>
      </c>
      <c r="M516" s="102">
        <v>9.2650074228000037</v>
      </c>
      <c r="N516" s="102">
        <v>66.286458874200036</v>
      </c>
      <c r="O516" s="102">
        <v>18.511141913199996</v>
      </c>
      <c r="P516" s="102">
        <v>2.3643000000000001</v>
      </c>
      <c r="Q516" s="102">
        <v>50.907134609999993</v>
      </c>
      <c r="R516" s="102">
        <v>57.03714063000001</v>
      </c>
      <c r="S516" s="102">
        <v>1847.7406426039413</v>
      </c>
      <c r="T516" s="102"/>
    </row>
    <row r="517" spans="1:20" ht="15" x14ac:dyDescent="0.25">
      <c r="A517" s="102" t="s">
        <v>697</v>
      </c>
      <c r="B517" s="102">
        <v>904.46913600000005</v>
      </c>
      <c r="C517" s="102">
        <v>280.17096100000003</v>
      </c>
      <c r="D517" s="102">
        <v>1.248723</v>
      </c>
      <c r="E517" s="102">
        <v>21.402093000000001</v>
      </c>
      <c r="F517" s="102">
        <v>90.342411999999996</v>
      </c>
      <c r="G517" s="102">
        <v>1.630091</v>
      </c>
      <c r="H517" s="102">
        <v>0</v>
      </c>
      <c r="I517" s="102">
        <v>1.792761</v>
      </c>
      <c r="J517" s="102">
        <v>7.023542</v>
      </c>
      <c r="K517" s="102">
        <v>17.80789228601979</v>
      </c>
      <c r="L517" s="102">
        <v>0.36287890380000004</v>
      </c>
      <c r="M517" s="102">
        <v>6.2194482258000026</v>
      </c>
      <c r="N517" s="102">
        <v>66.618494608800034</v>
      </c>
      <c r="O517" s="102">
        <v>2.8878692155999999</v>
      </c>
      <c r="P517" s="102">
        <v>0</v>
      </c>
      <c r="Q517" s="102">
        <v>5.7407792741999994</v>
      </c>
      <c r="R517" s="102">
        <v>33.154630011000002</v>
      </c>
      <c r="S517" s="102">
        <v>1037.2611285252199</v>
      </c>
      <c r="T517" s="102"/>
    </row>
    <row r="518" spans="1:20" ht="15" x14ac:dyDescent="0.25">
      <c r="A518" s="102" t="s">
        <v>698</v>
      </c>
      <c r="B518" s="102">
        <v>826.11310399999968</v>
      </c>
      <c r="C518" s="102">
        <v>219.73120600000001</v>
      </c>
      <c r="D518" s="102">
        <v>0</v>
      </c>
      <c r="E518" s="102">
        <v>31</v>
      </c>
      <c r="F518" s="102">
        <v>70.368369000000001</v>
      </c>
      <c r="G518" s="102">
        <v>4.7800089999999997</v>
      </c>
      <c r="H518" s="102">
        <v>0</v>
      </c>
      <c r="I518" s="102">
        <v>2.2551350000000001</v>
      </c>
      <c r="J518" s="102">
        <v>7</v>
      </c>
      <c r="K518" s="102">
        <v>12.155745648355369</v>
      </c>
      <c r="L518" s="102">
        <v>0</v>
      </c>
      <c r="M518" s="102">
        <v>9.0086000000000048</v>
      </c>
      <c r="N518" s="102">
        <v>51.889635300600034</v>
      </c>
      <c r="O518" s="102">
        <v>8.4682639444000003</v>
      </c>
      <c r="P518" s="102">
        <v>0</v>
      </c>
      <c r="Q518" s="102">
        <v>7.2213932970000005</v>
      </c>
      <c r="R518" s="102">
        <v>33.043500000000002</v>
      </c>
      <c r="S518" s="102">
        <v>947.90024219035513</v>
      </c>
      <c r="T518" s="102"/>
    </row>
    <row r="519" spans="1:20" ht="15" x14ac:dyDescent="0.25">
      <c r="A519" s="102" t="s">
        <v>699</v>
      </c>
      <c r="B519" s="102">
        <v>373.31850699999995</v>
      </c>
      <c r="C519" s="102">
        <v>81.228972000000013</v>
      </c>
      <c r="D519" s="102">
        <v>0</v>
      </c>
      <c r="E519" s="102">
        <v>12</v>
      </c>
      <c r="F519" s="102">
        <v>23.747893000000001</v>
      </c>
      <c r="G519" s="102">
        <v>0</v>
      </c>
      <c r="H519" s="102">
        <v>0</v>
      </c>
      <c r="I519" s="102">
        <v>1</v>
      </c>
      <c r="J519" s="102">
        <v>2.5</v>
      </c>
      <c r="K519" s="102">
        <v>3.6438394099711058</v>
      </c>
      <c r="L519" s="102">
        <v>0</v>
      </c>
      <c r="M519" s="102">
        <v>3.4872000000000001</v>
      </c>
      <c r="N519" s="102">
        <v>17.511696298200004</v>
      </c>
      <c r="O519" s="102">
        <v>0</v>
      </c>
      <c r="P519" s="102">
        <v>0</v>
      </c>
      <c r="Q519" s="102">
        <v>3.2021999999999999</v>
      </c>
      <c r="R519" s="102">
        <v>11.80125</v>
      </c>
      <c r="S519" s="102">
        <v>412.96469270817107</v>
      </c>
      <c r="T519" s="102"/>
    </row>
    <row r="520" spans="1:20" ht="15" x14ac:dyDescent="0.25">
      <c r="A520" s="102" t="s">
        <v>700</v>
      </c>
      <c r="B520" s="102">
        <v>562.25904500000013</v>
      </c>
      <c r="C520" s="102">
        <v>183.73404500000007</v>
      </c>
      <c r="D520" s="102">
        <v>0</v>
      </c>
      <c r="E520" s="102">
        <v>13.907788</v>
      </c>
      <c r="F520" s="102">
        <v>59.593761000000001</v>
      </c>
      <c r="G520" s="102">
        <v>3</v>
      </c>
      <c r="H520" s="102">
        <v>0</v>
      </c>
      <c r="I520" s="102">
        <v>1.3969529999999999</v>
      </c>
      <c r="J520" s="102">
        <v>5</v>
      </c>
      <c r="K520" s="102">
        <v>12.352272240735243</v>
      </c>
      <c r="L520" s="102">
        <v>0</v>
      </c>
      <c r="M520" s="102">
        <v>4.0416031928000002</v>
      </c>
      <c r="N520" s="102">
        <v>43.94443936140005</v>
      </c>
      <c r="O520" s="102">
        <v>5.3148</v>
      </c>
      <c r="P520" s="102">
        <v>0</v>
      </c>
      <c r="Q520" s="102">
        <v>4.4733228966</v>
      </c>
      <c r="R520" s="102">
        <v>23.602500000000003</v>
      </c>
      <c r="S520" s="102">
        <v>655.98798269153542</v>
      </c>
      <c r="T520" s="102"/>
    </row>
    <row r="521" spans="1:20" ht="15" x14ac:dyDescent="0.25">
      <c r="A521" s="102" t="s">
        <v>701</v>
      </c>
      <c r="B521" s="102">
        <v>1185.5705349999998</v>
      </c>
      <c r="C521" s="102">
        <v>137.763351</v>
      </c>
      <c r="D521" s="102">
        <v>0</v>
      </c>
      <c r="E521" s="102">
        <v>27</v>
      </c>
      <c r="F521" s="102">
        <v>88.397708000000009</v>
      </c>
      <c r="G521" s="102">
        <v>5.7391909999999999</v>
      </c>
      <c r="H521" s="102">
        <v>1</v>
      </c>
      <c r="I521" s="102">
        <v>9.7925699999999996</v>
      </c>
      <c r="J521" s="102">
        <v>9.5</v>
      </c>
      <c r="K521" s="102">
        <v>3.4142934009394508</v>
      </c>
      <c r="L521" s="102">
        <v>0</v>
      </c>
      <c r="M521" s="102">
        <v>7.8462000000000032</v>
      </c>
      <c r="N521" s="102">
        <v>65.184469879200051</v>
      </c>
      <c r="O521" s="102">
        <v>10.167550775600001</v>
      </c>
      <c r="P521" s="102">
        <v>2.3643000000000001</v>
      </c>
      <c r="Q521" s="102">
        <v>31.357767654000007</v>
      </c>
      <c r="R521" s="102">
        <v>44.844750000000005</v>
      </c>
      <c r="S521" s="102">
        <v>1350.7498667097393</v>
      </c>
      <c r="T521" s="102"/>
    </row>
    <row r="522" spans="1:20" ht="15" x14ac:dyDescent="0.25">
      <c r="A522" s="102" t="s">
        <v>702</v>
      </c>
      <c r="B522" s="102">
        <v>639.41373499999997</v>
      </c>
      <c r="C522" s="102">
        <v>128.88895299999999</v>
      </c>
      <c r="D522" s="102">
        <v>1</v>
      </c>
      <c r="E522" s="102">
        <v>17.5</v>
      </c>
      <c r="F522" s="102">
        <v>25.706434000000002</v>
      </c>
      <c r="G522" s="102">
        <v>5</v>
      </c>
      <c r="H522" s="102">
        <v>0</v>
      </c>
      <c r="I522" s="102">
        <v>4.5</v>
      </c>
      <c r="J522" s="102">
        <v>5</v>
      </c>
      <c r="K522" s="102">
        <v>5.4224153231043237</v>
      </c>
      <c r="L522" s="102">
        <v>0.29060000000000002</v>
      </c>
      <c r="M522" s="102">
        <v>5.0855000000000006</v>
      </c>
      <c r="N522" s="102">
        <v>18.955924431600014</v>
      </c>
      <c r="O522" s="102">
        <v>8.8580000000000005</v>
      </c>
      <c r="P522" s="102">
        <v>0</v>
      </c>
      <c r="Q522" s="102">
        <v>14.409899999999999</v>
      </c>
      <c r="R522" s="102">
        <v>23.602500000000003</v>
      </c>
      <c r="S522" s="102">
        <v>716.03857475470431</v>
      </c>
      <c r="T522" s="102"/>
    </row>
    <row r="523" spans="1:20" ht="15" x14ac:dyDescent="0.25">
      <c r="A523" s="102" t="s">
        <v>703</v>
      </c>
      <c r="B523" s="102">
        <v>621.26301699999988</v>
      </c>
      <c r="C523" s="102">
        <v>195.06817500000002</v>
      </c>
      <c r="D523" s="102">
        <v>0</v>
      </c>
      <c r="E523" s="102">
        <v>17.616997999999999</v>
      </c>
      <c r="F523" s="102">
        <v>60.370301000000012</v>
      </c>
      <c r="G523" s="102">
        <v>4.4745189999999999</v>
      </c>
      <c r="H523" s="102">
        <v>0</v>
      </c>
      <c r="I523" s="102">
        <v>3.6309979999999999</v>
      </c>
      <c r="J523" s="102">
        <v>3.6899850000000001</v>
      </c>
      <c r="K523" s="102">
        <v>12.844680534579846</v>
      </c>
      <c r="L523" s="102">
        <v>0</v>
      </c>
      <c r="M523" s="102">
        <v>5.1194996188000008</v>
      </c>
      <c r="N523" s="102">
        <v>44.517059957400029</v>
      </c>
      <c r="O523" s="102">
        <v>7.9270578604000006</v>
      </c>
      <c r="P523" s="102">
        <v>0</v>
      </c>
      <c r="Q523" s="102">
        <v>11.627181795599999</v>
      </c>
      <c r="R523" s="102">
        <v>17.418574192499999</v>
      </c>
      <c r="S523" s="102">
        <v>720.71707095927979</v>
      </c>
      <c r="T523" s="102"/>
    </row>
    <row r="524" spans="1:20" ht="15" x14ac:dyDescent="0.25">
      <c r="A524" s="102" t="s">
        <v>704</v>
      </c>
      <c r="B524" s="102">
        <v>756.16529000000116</v>
      </c>
      <c r="C524" s="102">
        <v>66.916875000000019</v>
      </c>
      <c r="D524" s="102">
        <v>0</v>
      </c>
      <c r="E524" s="102">
        <v>36.015141</v>
      </c>
      <c r="F524" s="102">
        <v>47.403694999999999</v>
      </c>
      <c r="G524" s="102">
        <v>2</v>
      </c>
      <c r="H524" s="102">
        <v>1</v>
      </c>
      <c r="I524" s="102">
        <v>2.941621</v>
      </c>
      <c r="J524" s="102">
        <v>4</v>
      </c>
      <c r="K524" s="102">
        <v>1.2166531143789359</v>
      </c>
      <c r="L524" s="102">
        <v>0</v>
      </c>
      <c r="M524" s="102">
        <v>10.465999974600003</v>
      </c>
      <c r="N524" s="102">
        <v>34.955484693000017</v>
      </c>
      <c r="O524" s="102">
        <v>3.5432000000000001</v>
      </c>
      <c r="P524" s="102">
        <v>2.3643000000000001</v>
      </c>
      <c r="Q524" s="102">
        <v>9.4196587661999995</v>
      </c>
      <c r="R524" s="102">
        <v>18.882000000000001</v>
      </c>
      <c r="S524" s="102">
        <v>837.01258654818014</v>
      </c>
      <c r="T524" s="102"/>
    </row>
    <row r="525" spans="1:20" ht="15" x14ac:dyDescent="0.25">
      <c r="A525" s="102" t="s">
        <v>705</v>
      </c>
      <c r="B525" s="102">
        <v>806.08692900000017</v>
      </c>
      <c r="C525" s="102">
        <v>277.40230799999995</v>
      </c>
      <c r="D525" s="102">
        <v>0</v>
      </c>
      <c r="E525" s="102">
        <v>37.751061</v>
      </c>
      <c r="F525" s="102">
        <v>42.181388999999996</v>
      </c>
      <c r="G525" s="102">
        <v>7.3645190000000005</v>
      </c>
      <c r="H525" s="102">
        <v>1.88</v>
      </c>
      <c r="I525" s="102">
        <v>12.311192999999999</v>
      </c>
      <c r="J525" s="102">
        <v>3.922587</v>
      </c>
      <c r="K525" s="102">
        <v>19.812143812812238</v>
      </c>
      <c r="L525" s="102">
        <v>0</v>
      </c>
      <c r="M525" s="102">
        <v>10.970458326600001</v>
      </c>
      <c r="N525" s="102">
        <v>31.104556248600023</v>
      </c>
      <c r="O525" s="102">
        <v>13.046981860400001</v>
      </c>
      <c r="P525" s="102">
        <v>4.4448840000000001</v>
      </c>
      <c r="Q525" s="102">
        <v>39.422902224600001</v>
      </c>
      <c r="R525" s="102">
        <v>18.516571933500003</v>
      </c>
      <c r="S525" s="102">
        <v>943.40542740651244</v>
      </c>
      <c r="T525" s="102"/>
    </row>
    <row r="526" spans="1:20" ht="15" x14ac:dyDescent="0.25">
      <c r="A526" s="102" t="s">
        <v>706</v>
      </c>
      <c r="B526" s="102">
        <v>495.38445300000029</v>
      </c>
      <c r="C526" s="102">
        <v>145.30717300000001</v>
      </c>
      <c r="D526" s="102">
        <v>0</v>
      </c>
      <c r="E526" s="102">
        <v>21.473803</v>
      </c>
      <c r="F526" s="102">
        <v>41.477457000000001</v>
      </c>
      <c r="G526" s="102">
        <v>7.294492</v>
      </c>
      <c r="H526" s="102">
        <v>0</v>
      </c>
      <c r="I526" s="102">
        <v>2</v>
      </c>
      <c r="J526" s="102">
        <v>8.2611039999999996</v>
      </c>
      <c r="K526" s="102">
        <v>9.0589755314414049</v>
      </c>
      <c r="L526" s="102">
        <v>0</v>
      </c>
      <c r="M526" s="102">
        <v>6.2402871518000032</v>
      </c>
      <c r="N526" s="102">
        <v>30.585476791800019</v>
      </c>
      <c r="O526" s="102">
        <v>12.922922027199998</v>
      </c>
      <c r="P526" s="102">
        <v>0</v>
      </c>
      <c r="Q526" s="102">
        <v>6.4043999999999999</v>
      </c>
      <c r="R526" s="102">
        <v>38.996541432000001</v>
      </c>
      <c r="S526" s="102">
        <v>599.59305593424176</v>
      </c>
      <c r="T526" s="102"/>
    </row>
    <row r="527" spans="1:20" ht="15" x14ac:dyDescent="0.25">
      <c r="A527" s="102" t="s">
        <v>707</v>
      </c>
      <c r="B527" s="102">
        <v>405.79038099999991</v>
      </c>
      <c r="C527" s="102">
        <v>24.722825999999998</v>
      </c>
      <c r="D527" s="102">
        <v>0</v>
      </c>
      <c r="E527" s="102">
        <v>4.8700349999999997</v>
      </c>
      <c r="F527" s="102">
        <v>21.182032</v>
      </c>
      <c r="G527" s="102">
        <v>0</v>
      </c>
      <c r="H527" s="102">
        <v>0</v>
      </c>
      <c r="I527" s="102">
        <v>1.939468</v>
      </c>
      <c r="J527" s="102">
        <v>3.813739</v>
      </c>
      <c r="K527" s="102">
        <v>0.31723800369285649</v>
      </c>
      <c r="L527" s="102">
        <v>0</v>
      </c>
      <c r="M527" s="102">
        <v>1.415232171</v>
      </c>
      <c r="N527" s="102">
        <v>15.619630396800009</v>
      </c>
      <c r="O527" s="102">
        <v>0</v>
      </c>
      <c r="P527" s="102">
        <v>0</v>
      </c>
      <c r="Q527" s="102">
        <v>6.2105644295999998</v>
      </c>
      <c r="R527" s="102">
        <v>18.002754949500002</v>
      </c>
      <c r="S527" s="102">
        <v>447.35580095059277</v>
      </c>
      <c r="T527" s="102"/>
    </row>
    <row r="528" spans="1:20" ht="15" x14ac:dyDescent="0.25">
      <c r="A528" s="102" t="s">
        <v>708</v>
      </c>
      <c r="B528" s="102">
        <v>1965.6446960000035</v>
      </c>
      <c r="C528" s="102">
        <v>1517.5290989999999</v>
      </c>
      <c r="D528" s="102">
        <v>1</v>
      </c>
      <c r="E528" s="102">
        <v>14.747719999999999</v>
      </c>
      <c r="F528" s="102">
        <v>221.81850599999999</v>
      </c>
      <c r="G528" s="102">
        <v>15.487474000000001</v>
      </c>
      <c r="H528" s="102">
        <v>2</v>
      </c>
      <c r="I528" s="102">
        <v>13.057471</v>
      </c>
      <c r="J528" s="102">
        <v>21.822780000000002</v>
      </c>
      <c r="K528" s="102">
        <v>243.76674648921716</v>
      </c>
      <c r="L528" s="102">
        <v>0.29060000000000002</v>
      </c>
      <c r="M528" s="102">
        <v>4.2856874320000005</v>
      </c>
      <c r="N528" s="102">
        <v>163.56896632440001</v>
      </c>
      <c r="O528" s="102">
        <v>27.437608938399997</v>
      </c>
      <c r="P528" s="102">
        <v>4.7286000000000001</v>
      </c>
      <c r="Q528" s="102">
        <v>41.812633636199998</v>
      </c>
      <c r="R528" s="102">
        <v>103.01443299000002</v>
      </c>
      <c r="S528" s="102">
        <v>2554.5499718102205</v>
      </c>
      <c r="T528" s="102"/>
    </row>
    <row r="529" spans="1:20" ht="15" x14ac:dyDescent="0.25">
      <c r="A529" s="102" t="s">
        <v>709</v>
      </c>
      <c r="B529" s="102">
        <v>1518.118768000001</v>
      </c>
      <c r="C529" s="102">
        <v>712.89836200000002</v>
      </c>
      <c r="D529" s="102">
        <v>4</v>
      </c>
      <c r="E529" s="102">
        <v>21.094882999999999</v>
      </c>
      <c r="F529" s="102">
        <v>179.84889200000001</v>
      </c>
      <c r="G529" s="102">
        <v>13.213187</v>
      </c>
      <c r="H529" s="102">
        <v>1</v>
      </c>
      <c r="I529" s="102">
        <v>15.769206000000001</v>
      </c>
      <c r="J529" s="102">
        <v>11.952626</v>
      </c>
      <c r="K529" s="102">
        <v>70.1822155618285</v>
      </c>
      <c r="L529" s="102">
        <v>1.1624000000000001</v>
      </c>
      <c r="M529" s="102">
        <v>6.1301729998000027</v>
      </c>
      <c r="N529" s="102">
        <v>132.62057296079959</v>
      </c>
      <c r="O529" s="102">
        <v>23.4084820892</v>
      </c>
      <c r="P529" s="102">
        <v>2.3643000000000001</v>
      </c>
      <c r="Q529" s="102">
        <v>50.496151453199992</v>
      </c>
      <c r="R529" s="102">
        <v>56.422371033000012</v>
      </c>
      <c r="S529" s="102">
        <v>1860.9054340978291</v>
      </c>
      <c r="T529" s="102"/>
    </row>
    <row r="530" spans="1:20" ht="15" x14ac:dyDescent="0.25">
      <c r="A530" s="102" t="s">
        <v>710</v>
      </c>
      <c r="B530" s="102">
        <v>5903.3776090000019</v>
      </c>
      <c r="C530" s="102">
        <v>916.53664800000001</v>
      </c>
      <c r="D530" s="102">
        <v>48.919133999999993</v>
      </c>
      <c r="E530" s="102">
        <v>26.896552</v>
      </c>
      <c r="F530" s="102">
        <v>423.00443200000001</v>
      </c>
      <c r="G530" s="102">
        <v>29.742621000000007</v>
      </c>
      <c r="H530" s="102">
        <v>1.8448280000000001</v>
      </c>
      <c r="I530" s="102">
        <v>22.798850999999999</v>
      </c>
      <c r="J530" s="102">
        <v>63.701150000000005</v>
      </c>
      <c r="K530" s="102">
        <v>29.952474236848342</v>
      </c>
      <c r="L530" s="102">
        <v>14.215900340399999</v>
      </c>
      <c r="M530" s="102">
        <v>7.8161380112000058</v>
      </c>
      <c r="N530" s="102">
        <v>311.92346815679946</v>
      </c>
      <c r="O530" s="102">
        <v>52.692027363599983</v>
      </c>
      <c r="P530" s="102">
        <v>4.3617268404000002</v>
      </c>
      <c r="Q530" s="102">
        <v>73.006480672199999</v>
      </c>
      <c r="R530" s="102">
        <v>300.70127857499983</v>
      </c>
      <c r="S530" s="102">
        <v>6698.0471031964498</v>
      </c>
      <c r="T530" s="102"/>
    </row>
    <row r="531" spans="1:20" ht="15" x14ac:dyDescent="0.25">
      <c r="A531" s="102" t="s">
        <v>711</v>
      </c>
      <c r="B531" s="102">
        <v>3267.5676980000007</v>
      </c>
      <c r="C531" s="102">
        <v>545.98737200000016</v>
      </c>
      <c r="D531" s="102">
        <v>18</v>
      </c>
      <c r="E531" s="102">
        <v>27</v>
      </c>
      <c r="F531" s="102">
        <v>272.071755</v>
      </c>
      <c r="G531" s="102">
        <v>13.656146</v>
      </c>
      <c r="H531" s="102">
        <v>0</v>
      </c>
      <c r="I531" s="102">
        <v>18.983051</v>
      </c>
      <c r="J531" s="102">
        <v>29</v>
      </c>
      <c r="K531" s="102">
        <v>19.150786448051033</v>
      </c>
      <c r="L531" s="102">
        <v>5.2308000000000021</v>
      </c>
      <c r="M531" s="102">
        <v>7.8462000000000058</v>
      </c>
      <c r="N531" s="102">
        <v>200.62571213700028</v>
      </c>
      <c r="O531" s="102">
        <v>24.193228253599997</v>
      </c>
      <c r="P531" s="102">
        <v>0</v>
      </c>
      <c r="Q531" s="102">
        <v>60.787525912199982</v>
      </c>
      <c r="R531" s="102">
        <v>136.89449999999999</v>
      </c>
      <c r="S531" s="102">
        <v>3722.2964507508518</v>
      </c>
      <c r="T531" s="102"/>
    </row>
    <row r="532" spans="1:20" ht="15" x14ac:dyDescent="0.25">
      <c r="A532" s="102" t="s">
        <v>712</v>
      </c>
      <c r="B532" s="102">
        <v>2875.6455519999981</v>
      </c>
      <c r="C532" s="102">
        <v>1048.3987440000003</v>
      </c>
      <c r="D532" s="102">
        <v>7.3333319999999995</v>
      </c>
      <c r="E532" s="102">
        <v>41.525421999999999</v>
      </c>
      <c r="F532" s="102">
        <v>306.32225600000004</v>
      </c>
      <c r="G532" s="102">
        <v>11.107761</v>
      </c>
      <c r="H532" s="102">
        <v>4</v>
      </c>
      <c r="I532" s="102">
        <v>17.971751999999999</v>
      </c>
      <c r="J532" s="102">
        <v>25.206964000000003</v>
      </c>
      <c r="K532" s="102">
        <v>79.324916251787783</v>
      </c>
      <c r="L532" s="102">
        <v>2.1310662792000001</v>
      </c>
      <c r="M532" s="102">
        <v>12.067287633200001</v>
      </c>
      <c r="N532" s="102">
        <v>225.88203157440054</v>
      </c>
      <c r="O532" s="102">
        <v>19.678509387599998</v>
      </c>
      <c r="P532" s="102">
        <v>9.4572000000000003</v>
      </c>
      <c r="Q532" s="102">
        <v>57.549144254399984</v>
      </c>
      <c r="R532" s="102">
        <v>118.98947356200001</v>
      </c>
      <c r="S532" s="102">
        <v>3400.7251809425866</v>
      </c>
      <c r="T532" s="102"/>
    </row>
    <row r="533" spans="1:20" ht="15" x14ac:dyDescent="0.25">
      <c r="A533" s="102" t="s">
        <v>713</v>
      </c>
      <c r="B533" s="102">
        <v>2280.7806959999998</v>
      </c>
      <c r="C533" s="102">
        <v>913.06026999999983</v>
      </c>
      <c r="D533" s="102">
        <v>19.795941000000003</v>
      </c>
      <c r="E533" s="102">
        <v>28.803808000000004</v>
      </c>
      <c r="F533" s="102">
        <v>200.13904000000002</v>
      </c>
      <c r="G533" s="102">
        <v>9.7277779999999989</v>
      </c>
      <c r="H533" s="102">
        <v>0</v>
      </c>
      <c r="I533" s="102">
        <v>13.883333</v>
      </c>
      <c r="J533" s="102">
        <v>20.988139999999998</v>
      </c>
      <c r="K533" s="102">
        <v>76.047781090550316</v>
      </c>
      <c r="L533" s="102">
        <v>5.7527004545999993</v>
      </c>
      <c r="M533" s="102">
        <v>8.3703866048000055</v>
      </c>
      <c r="N533" s="102">
        <v>147.58252809599983</v>
      </c>
      <c r="O533" s="102">
        <v>17.233731504799998</v>
      </c>
      <c r="P533" s="102">
        <v>0</v>
      </c>
      <c r="Q533" s="102">
        <v>44.457208932599997</v>
      </c>
      <c r="R533" s="102">
        <v>99.074514870000016</v>
      </c>
      <c r="S533" s="102">
        <v>2679.2995475533498</v>
      </c>
      <c r="T533" s="102"/>
    </row>
    <row r="534" spans="1:20" ht="15" x14ac:dyDescent="0.25">
      <c r="A534" s="102" t="s">
        <v>714</v>
      </c>
      <c r="B534" s="102">
        <v>1817.204248999999</v>
      </c>
      <c r="C534" s="102">
        <v>866.21243200000072</v>
      </c>
      <c r="D534" s="102">
        <v>2.188571</v>
      </c>
      <c r="E534" s="102">
        <v>53.76</v>
      </c>
      <c r="F534" s="102">
        <v>149.55153300000001</v>
      </c>
      <c r="G534" s="102">
        <v>26.857143000000001</v>
      </c>
      <c r="H534" s="102">
        <v>0</v>
      </c>
      <c r="I534" s="102">
        <v>20</v>
      </c>
      <c r="J534" s="102">
        <v>29.92801</v>
      </c>
      <c r="K534" s="102">
        <v>88.772309853785401</v>
      </c>
      <c r="L534" s="102">
        <v>0.63599873260000006</v>
      </c>
      <c r="M534" s="102">
        <v>15.622655999999994</v>
      </c>
      <c r="N534" s="102">
        <v>110.27930043419973</v>
      </c>
      <c r="O534" s="102">
        <v>47.58011453879999</v>
      </c>
      <c r="P534" s="102">
        <v>0</v>
      </c>
      <c r="Q534" s="102">
        <v>64.043999999999983</v>
      </c>
      <c r="R534" s="102">
        <v>141.27517120499999</v>
      </c>
      <c r="S534" s="102">
        <v>2285.4137997643843</v>
      </c>
      <c r="T534" s="102"/>
    </row>
    <row r="535" spans="1:20" ht="15" x14ac:dyDescent="0.25">
      <c r="A535" s="102" t="s">
        <v>715</v>
      </c>
      <c r="B535" s="102">
        <v>1859.7798119999998</v>
      </c>
      <c r="C535" s="102">
        <v>543.30931699999996</v>
      </c>
      <c r="D535" s="102">
        <v>4.4831459999999996</v>
      </c>
      <c r="E535" s="102">
        <v>22.497297</v>
      </c>
      <c r="F535" s="102">
        <v>206.172641</v>
      </c>
      <c r="G535" s="102">
        <v>7.2696630000000004</v>
      </c>
      <c r="H535" s="102">
        <v>0</v>
      </c>
      <c r="I535" s="102">
        <v>3</v>
      </c>
      <c r="J535" s="102">
        <v>12.940085</v>
      </c>
      <c r="K535" s="102">
        <v>32.365970131862248</v>
      </c>
      <c r="L535" s="102">
        <v>1.3028022276</v>
      </c>
      <c r="M535" s="102">
        <v>6.5377145082000032</v>
      </c>
      <c r="N535" s="102">
        <v>152.03170547339985</v>
      </c>
      <c r="O535" s="102">
        <v>12.8789349708</v>
      </c>
      <c r="P535" s="102">
        <v>0</v>
      </c>
      <c r="Q535" s="102">
        <v>9.6066000000000003</v>
      </c>
      <c r="R535" s="102">
        <v>61.08367124250001</v>
      </c>
      <c r="S535" s="102">
        <v>2135.5872105543617</v>
      </c>
      <c r="T535" s="102"/>
    </row>
    <row r="536" spans="1:20" ht="15" x14ac:dyDescent="0.25">
      <c r="A536" s="102" t="s">
        <v>716</v>
      </c>
      <c r="B536" s="102">
        <v>814.54915199999948</v>
      </c>
      <c r="C536" s="102">
        <v>360.48595899999987</v>
      </c>
      <c r="D536" s="102">
        <v>5</v>
      </c>
      <c r="E536" s="102">
        <v>13.323864</v>
      </c>
      <c r="F536" s="102">
        <v>65.998148999999984</v>
      </c>
      <c r="G536" s="102">
        <v>3.6363639999999999</v>
      </c>
      <c r="H536" s="102">
        <v>0</v>
      </c>
      <c r="I536" s="102">
        <v>4</v>
      </c>
      <c r="J536" s="102">
        <v>13.210228000000001</v>
      </c>
      <c r="K536" s="102">
        <v>33.492281911312482</v>
      </c>
      <c r="L536" s="102">
        <v>1.4530000000000001</v>
      </c>
      <c r="M536" s="102">
        <v>3.8719148784000001</v>
      </c>
      <c r="N536" s="102">
        <v>48.667035072600058</v>
      </c>
      <c r="O536" s="102">
        <v>6.4421824624000008</v>
      </c>
      <c r="P536" s="102">
        <v>0</v>
      </c>
      <c r="Q536" s="102">
        <v>12.8088</v>
      </c>
      <c r="R536" s="102">
        <v>62.358881274000012</v>
      </c>
      <c r="S536" s="102">
        <v>983.64324759871204</v>
      </c>
      <c r="T536" s="102"/>
    </row>
    <row r="537" spans="1:20" ht="15" x14ac:dyDescent="0.25">
      <c r="A537" s="102" t="s">
        <v>717</v>
      </c>
      <c r="B537" s="102">
        <v>4748.7305810000034</v>
      </c>
      <c r="C537" s="102">
        <v>1703.2701980000006</v>
      </c>
      <c r="D537" s="102">
        <v>25.386362999999999</v>
      </c>
      <c r="E537" s="102">
        <v>30.917991000000004</v>
      </c>
      <c r="F537" s="102">
        <v>342.42970799999989</v>
      </c>
      <c r="G537" s="102">
        <v>29.928992999999998</v>
      </c>
      <c r="H537" s="102">
        <v>4.3232619999999997</v>
      </c>
      <c r="I537" s="102">
        <v>28.191985000000003</v>
      </c>
      <c r="J537" s="102">
        <v>49.980730000000001</v>
      </c>
      <c r="K537" s="102">
        <v>126.87787613416801</v>
      </c>
      <c r="L537" s="102">
        <v>7.3772770878000049</v>
      </c>
      <c r="M537" s="102">
        <v>8.9847681846000054</v>
      </c>
      <c r="N537" s="102">
        <v>252.50766667920087</v>
      </c>
      <c r="O537" s="102">
        <v>53.022203998799988</v>
      </c>
      <c r="P537" s="102">
        <v>10.221488346599999</v>
      </c>
      <c r="Q537" s="102">
        <v>90.276374367000017</v>
      </c>
      <c r="R537" s="102">
        <v>235.93403596499977</v>
      </c>
      <c r="S537" s="102">
        <v>5533.9322717631721</v>
      </c>
      <c r="T537" s="102"/>
    </row>
    <row r="538" spans="1:20" ht="15" x14ac:dyDescent="0.25">
      <c r="A538" s="102" t="s">
        <v>718</v>
      </c>
      <c r="B538" s="102">
        <v>5894.6924949999893</v>
      </c>
      <c r="C538" s="102">
        <v>2511.9561000000026</v>
      </c>
      <c r="D538" s="102">
        <v>54.159244000000001</v>
      </c>
      <c r="E538" s="102">
        <v>29.913633999999995</v>
      </c>
      <c r="F538" s="102">
        <v>533.21376299999974</v>
      </c>
      <c r="G538" s="102">
        <v>48.718796000000005</v>
      </c>
      <c r="H538" s="102">
        <v>1</v>
      </c>
      <c r="I538" s="102">
        <v>41.587469000000006</v>
      </c>
      <c r="J538" s="102">
        <v>68.168571999999983</v>
      </c>
      <c r="K538" s="102">
        <v>223.90021999606401</v>
      </c>
      <c r="L538" s="102">
        <v>15.738676306399995</v>
      </c>
      <c r="M538" s="102">
        <v>8.6929020404000052</v>
      </c>
      <c r="N538" s="102">
        <v>393.19182883619766</v>
      </c>
      <c r="O538" s="102">
        <v>86.31021899360006</v>
      </c>
      <c r="P538" s="102">
        <v>2.3643000000000001</v>
      </c>
      <c r="Q538" s="102">
        <v>133.17139323180007</v>
      </c>
      <c r="R538" s="102">
        <v>321.7897441259999</v>
      </c>
      <c r="S538" s="102">
        <v>7079.8517785304512</v>
      </c>
      <c r="T538" s="102"/>
    </row>
    <row r="539" spans="1:20" ht="15" x14ac:dyDescent="0.25">
      <c r="A539" s="102" t="s">
        <v>719</v>
      </c>
      <c r="B539" s="102">
        <v>1381.1409839999999</v>
      </c>
      <c r="C539" s="102">
        <v>662.37654499999962</v>
      </c>
      <c r="D539" s="102">
        <v>0</v>
      </c>
      <c r="E539" s="102">
        <v>15</v>
      </c>
      <c r="F539" s="102">
        <v>133.86315099999999</v>
      </c>
      <c r="G539" s="102">
        <v>17.296057999999999</v>
      </c>
      <c r="H539" s="102">
        <v>2</v>
      </c>
      <c r="I539" s="102">
        <v>7.9085710000000002</v>
      </c>
      <c r="J539" s="102">
        <v>20.898173</v>
      </c>
      <c r="K539" s="102">
        <v>67.517442274894762</v>
      </c>
      <c r="L539" s="102">
        <v>0</v>
      </c>
      <c r="M539" s="102">
        <v>4.3590000000000009</v>
      </c>
      <c r="N539" s="102">
        <v>98.710687547399814</v>
      </c>
      <c r="O539" s="102">
        <v>30.641696352799993</v>
      </c>
      <c r="P539" s="102">
        <v>4.7286000000000001</v>
      </c>
      <c r="Q539" s="102">
        <v>25.324826056200003</v>
      </c>
      <c r="R539" s="102">
        <v>98.64982564650002</v>
      </c>
      <c r="S539" s="102">
        <v>1711.0730618777945</v>
      </c>
      <c r="T539" s="102"/>
    </row>
    <row r="540" spans="1:20" ht="15" x14ac:dyDescent="0.25">
      <c r="A540" s="102" t="s">
        <v>720</v>
      </c>
      <c r="B540" s="102">
        <v>1375.9106469999992</v>
      </c>
      <c r="C540" s="102">
        <v>392.64218399999999</v>
      </c>
      <c r="D540" s="102">
        <v>0.36516900000000002</v>
      </c>
      <c r="E540" s="102">
        <v>16.685394000000002</v>
      </c>
      <c r="F540" s="102">
        <v>101.321518</v>
      </c>
      <c r="G540" s="102">
        <v>12.036404000000001</v>
      </c>
      <c r="H540" s="102">
        <v>3</v>
      </c>
      <c r="I540" s="102">
        <v>12.219101</v>
      </c>
      <c r="J540" s="102">
        <v>8.8146070000000005</v>
      </c>
      <c r="K540" s="102">
        <v>23.595164561964186</v>
      </c>
      <c r="L540" s="102">
        <v>0.10611811140000002</v>
      </c>
      <c r="M540" s="102">
        <v>4.8487754964000009</v>
      </c>
      <c r="N540" s="102">
        <v>74.714487373199987</v>
      </c>
      <c r="O540" s="102">
        <v>21.323693326399997</v>
      </c>
      <c r="P540" s="102">
        <v>7.0929000000000002</v>
      </c>
      <c r="Q540" s="102">
        <v>39.128005222200002</v>
      </c>
      <c r="R540" s="102">
        <v>41.609352343500007</v>
      </c>
      <c r="S540" s="102">
        <v>1588.3291434350633</v>
      </c>
      <c r="T540" s="102"/>
    </row>
    <row r="541" spans="1:20" ht="15" x14ac:dyDescent="0.25">
      <c r="A541" s="102" t="s">
        <v>721</v>
      </c>
      <c r="B541" s="102">
        <v>1998.2552620000019</v>
      </c>
      <c r="C541" s="102">
        <v>420.4784479999999</v>
      </c>
      <c r="D541" s="102">
        <v>71.572861000000017</v>
      </c>
      <c r="E541" s="102">
        <v>16.531168000000001</v>
      </c>
      <c r="F541" s="102">
        <v>162.5929450000001</v>
      </c>
      <c r="G541" s="102">
        <v>25.130680999999999</v>
      </c>
      <c r="H541" s="102">
        <v>3</v>
      </c>
      <c r="I541" s="102">
        <v>13.511364</v>
      </c>
      <c r="J541" s="102">
        <v>26.717908999999999</v>
      </c>
      <c r="K541" s="102">
        <v>18.725579004825512</v>
      </c>
      <c r="L541" s="102">
        <v>20.799073406600012</v>
      </c>
      <c r="M541" s="102">
        <v>4.8039574208000007</v>
      </c>
      <c r="N541" s="102">
        <v>119.89603764299969</v>
      </c>
      <c r="O541" s="102">
        <v>44.521514459599985</v>
      </c>
      <c r="P541" s="102">
        <v>7.0929000000000002</v>
      </c>
      <c r="Q541" s="102">
        <v>43.266089800799996</v>
      </c>
      <c r="R541" s="102">
        <v>126.12188943450001</v>
      </c>
      <c r="S541" s="102">
        <v>2383.4823031701271</v>
      </c>
      <c r="T541" s="102"/>
    </row>
    <row r="542" spans="1:20" ht="15" x14ac:dyDescent="0.25">
      <c r="A542" s="102" t="s">
        <v>722</v>
      </c>
      <c r="B542" s="102">
        <v>2825.0679110000001</v>
      </c>
      <c r="C542" s="102">
        <v>460.95628799999997</v>
      </c>
      <c r="D542" s="102">
        <v>63.584476000000002</v>
      </c>
      <c r="E542" s="102">
        <v>15.1</v>
      </c>
      <c r="F542" s="102">
        <v>175.68077399999999</v>
      </c>
      <c r="G542" s="102">
        <v>12.023133</v>
      </c>
      <c r="H542" s="102">
        <v>0</v>
      </c>
      <c r="I542" s="102">
        <v>18.897142000000002</v>
      </c>
      <c r="J542" s="102">
        <v>38.948571000000001</v>
      </c>
      <c r="K542" s="102">
        <v>15.852680305631305</v>
      </c>
      <c r="L542" s="102">
        <v>18.477648725600002</v>
      </c>
      <c r="M542" s="102">
        <v>4.3880600000000003</v>
      </c>
      <c r="N542" s="102">
        <v>129.54700274759955</v>
      </c>
      <c r="O542" s="102">
        <v>21.300182422799995</v>
      </c>
      <c r="P542" s="102">
        <v>0</v>
      </c>
      <c r="Q542" s="102">
        <v>60.512428112399988</v>
      </c>
      <c r="R542" s="102">
        <v>183.85672940549986</v>
      </c>
      <c r="S542" s="102">
        <v>3259.0026427195307</v>
      </c>
      <c r="T542" s="102"/>
    </row>
    <row r="543" spans="1:20" ht="15" x14ac:dyDescent="0.25">
      <c r="A543" s="102" t="s">
        <v>723</v>
      </c>
      <c r="B543" s="102">
        <v>2051.2657279999989</v>
      </c>
      <c r="C543" s="102">
        <v>869.2342600000004</v>
      </c>
      <c r="D543" s="102">
        <v>23.318653000000001</v>
      </c>
      <c r="E543" s="102">
        <v>46.232229000000004</v>
      </c>
      <c r="F543" s="102">
        <v>203.609329</v>
      </c>
      <c r="G543" s="102">
        <v>18.541727000000002</v>
      </c>
      <c r="H543" s="102">
        <v>5</v>
      </c>
      <c r="I543" s="102">
        <v>7</v>
      </c>
      <c r="J543" s="102">
        <v>27.634142000000004</v>
      </c>
      <c r="K543" s="102">
        <v>77.093277448614984</v>
      </c>
      <c r="L543" s="102">
        <v>6.7764005618000036</v>
      </c>
      <c r="M543" s="102">
        <v>13.435085747399997</v>
      </c>
      <c r="N543" s="102">
        <v>150.14151920459972</v>
      </c>
      <c r="O543" s="102">
        <v>32.848523553199996</v>
      </c>
      <c r="P543" s="102">
        <v>11.8215</v>
      </c>
      <c r="Q543" s="102">
        <v>22.415400000000002</v>
      </c>
      <c r="R543" s="102">
        <v>130.44696731100001</v>
      </c>
      <c r="S543" s="102">
        <v>2496.2444018266137</v>
      </c>
      <c r="T543" s="102"/>
    </row>
    <row r="544" spans="1:20" ht="15" x14ac:dyDescent="0.25">
      <c r="A544" s="102" t="s">
        <v>724</v>
      </c>
      <c r="B544" s="102">
        <v>1319.4951910000002</v>
      </c>
      <c r="C544" s="102">
        <v>301.17890599999998</v>
      </c>
      <c r="D544" s="102">
        <v>3.0363759999999997</v>
      </c>
      <c r="E544" s="102">
        <v>17.657304</v>
      </c>
      <c r="F544" s="102">
        <v>166.01082000000002</v>
      </c>
      <c r="G544" s="102">
        <v>8</v>
      </c>
      <c r="H544" s="102">
        <v>1</v>
      </c>
      <c r="I544" s="102">
        <v>4</v>
      </c>
      <c r="J544" s="102">
        <v>13.168538999999999</v>
      </c>
      <c r="K544" s="102">
        <v>14.293330545095378</v>
      </c>
      <c r="L544" s="102">
        <v>0.8823708656</v>
      </c>
      <c r="M544" s="102">
        <v>5.1312125424000019</v>
      </c>
      <c r="N544" s="102">
        <v>122.41637866799961</v>
      </c>
      <c r="O544" s="102">
        <v>14.172799999999999</v>
      </c>
      <c r="P544" s="102">
        <v>2.3643000000000001</v>
      </c>
      <c r="Q544" s="102">
        <v>12.8088</v>
      </c>
      <c r="R544" s="102">
        <v>62.16208834950001</v>
      </c>
      <c r="S544" s="102">
        <v>1553.7264719705952</v>
      </c>
      <c r="T544" s="102"/>
    </row>
    <row r="545" spans="1:20" ht="15" x14ac:dyDescent="0.25">
      <c r="A545" s="102" t="s">
        <v>725</v>
      </c>
      <c r="B545" s="102">
        <v>4012.5539529999946</v>
      </c>
      <c r="C545" s="102">
        <v>747.60544699999946</v>
      </c>
      <c r="D545" s="102">
        <v>31.261409</v>
      </c>
      <c r="E545" s="102">
        <v>33.061797999999996</v>
      </c>
      <c r="F545" s="102">
        <v>335.48914500000006</v>
      </c>
      <c r="G545" s="102">
        <v>14.775279999999999</v>
      </c>
      <c r="H545" s="102">
        <v>2.123596</v>
      </c>
      <c r="I545" s="102">
        <v>19.617978000000001</v>
      </c>
      <c r="J545" s="102">
        <v>55.504031000000005</v>
      </c>
      <c r="K545" s="102">
        <v>29.110297622347133</v>
      </c>
      <c r="L545" s="102">
        <v>9.0845654554000035</v>
      </c>
      <c r="M545" s="102">
        <v>9.6077584988000027</v>
      </c>
      <c r="N545" s="102">
        <v>247.38969552300077</v>
      </c>
      <c r="O545" s="102">
        <v>26.175886047999995</v>
      </c>
      <c r="P545" s="102">
        <v>5.0208180228000003</v>
      </c>
      <c r="Q545" s="102">
        <v>62.820689151599986</v>
      </c>
      <c r="R545" s="102">
        <v>262.00677833549975</v>
      </c>
      <c r="S545" s="102">
        <v>4663.7704416574425</v>
      </c>
      <c r="T545" s="102"/>
    </row>
    <row r="546" spans="1:20" ht="15" x14ac:dyDescent="0.25">
      <c r="A546" s="102" t="s">
        <v>726</v>
      </c>
      <c r="B546" s="102">
        <v>4460.7065140000032</v>
      </c>
      <c r="C546" s="102">
        <v>203.675996</v>
      </c>
      <c r="D546" s="102">
        <v>37.840703000000005</v>
      </c>
      <c r="E546" s="102">
        <v>16.103752999999998</v>
      </c>
      <c r="F546" s="102">
        <v>428.59184799999997</v>
      </c>
      <c r="G546" s="102">
        <v>27.977336999999999</v>
      </c>
      <c r="H546" s="102">
        <v>1</v>
      </c>
      <c r="I546" s="102">
        <v>47.661971999999999</v>
      </c>
      <c r="J546" s="102">
        <v>78.938241000000005</v>
      </c>
      <c r="K546" s="102">
        <v>2.0570292408160875</v>
      </c>
      <c r="L546" s="102">
        <v>10.9965082918</v>
      </c>
      <c r="M546" s="102">
        <v>4.679750621800002</v>
      </c>
      <c r="N546" s="102">
        <v>316.04362871519919</v>
      </c>
      <c r="O546" s="102">
        <v>49.564650229199991</v>
      </c>
      <c r="P546" s="102">
        <v>2.3643000000000001</v>
      </c>
      <c r="Q546" s="102">
        <v>152.6231667384001</v>
      </c>
      <c r="R546" s="102">
        <v>372.62796664050006</v>
      </c>
      <c r="S546" s="102">
        <v>5371.6635144777183</v>
      </c>
      <c r="T546" s="102"/>
    </row>
    <row r="547" spans="1:20" ht="15" x14ac:dyDescent="0.25">
      <c r="A547" s="102" t="s">
        <v>727</v>
      </c>
      <c r="B547" s="102">
        <v>868.23383999999987</v>
      </c>
      <c r="C547" s="102">
        <v>272.39293900000001</v>
      </c>
      <c r="D547" s="102">
        <v>0</v>
      </c>
      <c r="E547" s="102">
        <v>7.8876400000000002</v>
      </c>
      <c r="F547" s="102">
        <v>84.128348999999986</v>
      </c>
      <c r="G547" s="102">
        <v>6.3089890000000004</v>
      </c>
      <c r="H547" s="102">
        <v>3</v>
      </c>
      <c r="I547" s="102">
        <v>6</v>
      </c>
      <c r="J547" s="102">
        <v>5</v>
      </c>
      <c r="K547" s="102">
        <v>17.680213978371381</v>
      </c>
      <c r="L547" s="102">
        <v>0</v>
      </c>
      <c r="M547" s="102">
        <v>2.2921481840000002</v>
      </c>
      <c r="N547" s="102">
        <v>62.036244552600067</v>
      </c>
      <c r="O547" s="102">
        <v>11.177004912399999</v>
      </c>
      <c r="P547" s="102">
        <v>7.0929000000000002</v>
      </c>
      <c r="Q547" s="102">
        <v>19.213200000000001</v>
      </c>
      <c r="R547" s="102">
        <v>23.602500000000003</v>
      </c>
      <c r="S547" s="102">
        <v>1011.3280516273713</v>
      </c>
      <c r="T547" s="102"/>
    </row>
    <row r="548" spans="1:20" ht="15" x14ac:dyDescent="0.25">
      <c r="A548" s="102" t="s">
        <v>728</v>
      </c>
      <c r="B548" s="102">
        <v>3528.8745540000009</v>
      </c>
      <c r="C548" s="102">
        <v>538.28197499999999</v>
      </c>
      <c r="D548" s="102">
        <v>55.053646000000001</v>
      </c>
      <c r="E548" s="102">
        <v>38.705353000000002</v>
      </c>
      <c r="F548" s="102">
        <v>235.82680200000001</v>
      </c>
      <c r="G548" s="102">
        <v>23.085865999999999</v>
      </c>
      <c r="H548" s="102">
        <v>0</v>
      </c>
      <c r="I548" s="102">
        <v>21.563305999999997</v>
      </c>
      <c r="J548" s="102">
        <v>33.989678999999995</v>
      </c>
      <c r="K548" s="102">
        <v>17.128618131103394</v>
      </c>
      <c r="L548" s="102">
        <v>15.998589527599997</v>
      </c>
      <c r="M548" s="102">
        <v>11.247775581800001</v>
      </c>
      <c r="N548" s="102">
        <v>173.89868379479998</v>
      </c>
      <c r="O548" s="102">
        <v>40.898920205599993</v>
      </c>
      <c r="P548" s="102">
        <v>0</v>
      </c>
      <c r="Q548" s="102">
        <v>69.050018473199984</v>
      </c>
      <c r="R548" s="102">
        <v>160.44827971949994</v>
      </c>
      <c r="S548" s="102">
        <v>4017.5454394336043</v>
      </c>
      <c r="T548" s="102"/>
    </row>
    <row r="549" spans="1:20" ht="15" x14ac:dyDescent="0.25">
      <c r="A549" s="102" t="s">
        <v>729</v>
      </c>
      <c r="B549" s="102">
        <v>2619.7195629999992</v>
      </c>
      <c r="C549" s="102">
        <v>151.298812</v>
      </c>
      <c r="D549" s="102">
        <v>17.280899999999999</v>
      </c>
      <c r="E549" s="102">
        <v>22.593031</v>
      </c>
      <c r="F549" s="102">
        <v>147.27274599999998</v>
      </c>
      <c r="G549" s="102">
        <v>13.477528</v>
      </c>
      <c r="H549" s="102">
        <v>3</v>
      </c>
      <c r="I549" s="102">
        <v>11</v>
      </c>
      <c r="J549" s="102">
        <v>35.159660000000002</v>
      </c>
      <c r="K549" s="102">
        <v>1.867022310141244</v>
      </c>
      <c r="L549" s="102">
        <v>5.0218295400000006</v>
      </c>
      <c r="M549" s="102">
        <v>6.5655348086000025</v>
      </c>
      <c r="N549" s="102">
        <v>108.59892290039973</v>
      </c>
      <c r="O549" s="102">
        <v>23.876788604799998</v>
      </c>
      <c r="P549" s="102">
        <v>7.0929000000000002</v>
      </c>
      <c r="Q549" s="102">
        <v>35.224200000000003</v>
      </c>
      <c r="R549" s="102">
        <v>165.97117502999996</v>
      </c>
      <c r="S549" s="102">
        <v>2973.93793619394</v>
      </c>
      <c r="T549" s="102"/>
    </row>
    <row r="550" spans="1:20" ht="15" x14ac:dyDescent="0.25">
      <c r="A550" s="102" t="s">
        <v>730</v>
      </c>
      <c r="B550" s="102">
        <v>2223.677748000001</v>
      </c>
      <c r="C550" s="102">
        <v>1169.7479410000001</v>
      </c>
      <c r="D550" s="102">
        <v>11.463698000000001</v>
      </c>
      <c r="E550" s="102">
        <v>57.224867000000003</v>
      </c>
      <c r="F550" s="102">
        <v>252.85520700000004</v>
      </c>
      <c r="G550" s="102">
        <v>27.314361999999999</v>
      </c>
      <c r="H550" s="102">
        <v>5</v>
      </c>
      <c r="I550" s="102">
        <v>20.595506</v>
      </c>
      <c r="J550" s="102">
        <v>25.863151999999999</v>
      </c>
      <c r="K550" s="102">
        <v>129.47217604014753</v>
      </c>
      <c r="L550" s="102">
        <v>3.3313506388</v>
      </c>
      <c r="M550" s="102">
        <v>16.629546350199998</v>
      </c>
      <c r="N550" s="102">
        <v>186.45542964180001</v>
      </c>
      <c r="O550" s="102">
        <v>48.390123719199984</v>
      </c>
      <c r="P550" s="102">
        <v>11.8215</v>
      </c>
      <c r="Q550" s="102">
        <v>65.950929313199993</v>
      </c>
      <c r="R550" s="102">
        <v>122.08700901600002</v>
      </c>
      <c r="S550" s="102">
        <v>2807.8158127193483</v>
      </c>
      <c r="T550" s="102"/>
    </row>
    <row r="551" spans="1:20" ht="15" x14ac:dyDescent="0.25">
      <c r="A551" s="102" t="s">
        <v>731</v>
      </c>
      <c r="B551" s="102">
        <v>4087.0570379999976</v>
      </c>
      <c r="C551" s="102">
        <v>743.95598099999938</v>
      </c>
      <c r="D551" s="102">
        <v>102.370401</v>
      </c>
      <c r="E551" s="102">
        <v>32.674078999999992</v>
      </c>
      <c r="F551" s="102">
        <v>284.08410600000008</v>
      </c>
      <c r="G551" s="102">
        <v>16.482175000000002</v>
      </c>
      <c r="H551" s="102">
        <v>1</v>
      </c>
      <c r="I551" s="102">
        <v>17.320129000000005</v>
      </c>
      <c r="J551" s="102">
        <v>40.805362000000002</v>
      </c>
      <c r="K551" s="102">
        <v>28.139532530144788</v>
      </c>
      <c r="L551" s="102">
        <v>29.748838530600047</v>
      </c>
      <c r="M551" s="102">
        <v>9.4950873574000028</v>
      </c>
      <c r="N551" s="102">
        <v>209.48361976440029</v>
      </c>
      <c r="O551" s="102">
        <v>29.199821229999994</v>
      </c>
      <c r="P551" s="102">
        <v>2.3643000000000001</v>
      </c>
      <c r="Q551" s="102">
        <v>55.462517083799987</v>
      </c>
      <c r="R551" s="102">
        <v>192.62171132099985</v>
      </c>
      <c r="S551" s="102">
        <v>4643.5724658173422</v>
      </c>
      <c r="T551" s="102"/>
    </row>
    <row r="552" spans="1:20" ht="15" x14ac:dyDescent="0.25">
      <c r="A552" s="102" t="s">
        <v>732</v>
      </c>
      <c r="B552" s="102">
        <v>254.99354299999993</v>
      </c>
      <c r="C552" s="102">
        <v>138.61167399999997</v>
      </c>
      <c r="D552" s="102">
        <v>47.297819000000004</v>
      </c>
      <c r="E552" s="102">
        <v>3</v>
      </c>
      <c r="F552" s="102">
        <v>29.730795999999998</v>
      </c>
      <c r="G552" s="102">
        <v>3</v>
      </c>
      <c r="H552" s="102">
        <v>0</v>
      </c>
      <c r="I552" s="102">
        <v>2.7079140000000002</v>
      </c>
      <c r="J552" s="102">
        <v>1.5307710000000001</v>
      </c>
      <c r="K552" s="102">
        <v>15.641001975101103</v>
      </c>
      <c r="L552" s="102">
        <v>13.744746201399996</v>
      </c>
      <c r="M552" s="102">
        <v>0.87180000000000013</v>
      </c>
      <c r="N552" s="102">
        <v>21.923488970400015</v>
      </c>
      <c r="O552" s="102">
        <v>5.3148</v>
      </c>
      <c r="P552" s="102">
        <v>0</v>
      </c>
      <c r="Q552" s="102">
        <v>8.6712822108000012</v>
      </c>
      <c r="R552" s="102">
        <v>7.2260045055000006</v>
      </c>
      <c r="S552" s="102">
        <v>328.38666686320107</v>
      </c>
      <c r="T552" s="102"/>
    </row>
    <row r="553" spans="1:20" ht="15" x14ac:dyDescent="0.25">
      <c r="A553" s="102" t="s">
        <v>733</v>
      </c>
      <c r="B553" s="102">
        <v>586.84267599999998</v>
      </c>
      <c r="C553" s="102">
        <v>277.16681199999988</v>
      </c>
      <c r="D553" s="102">
        <v>22</v>
      </c>
      <c r="E553" s="102">
        <v>2</v>
      </c>
      <c r="F553" s="102">
        <v>66.595165000000009</v>
      </c>
      <c r="G553" s="102">
        <v>0.74640799999999996</v>
      </c>
      <c r="H553" s="102">
        <v>1</v>
      </c>
      <c r="I553" s="102">
        <v>4.8991829999999998</v>
      </c>
      <c r="J553" s="102">
        <v>5.9623070000000009</v>
      </c>
      <c r="K553" s="102">
        <v>26.977610673731938</v>
      </c>
      <c r="L553" s="102">
        <v>6.3932000000000038</v>
      </c>
      <c r="M553" s="102">
        <v>0.58120000000000005</v>
      </c>
      <c r="N553" s="102">
        <v>49.107274671000049</v>
      </c>
      <c r="O553" s="102">
        <v>1.3223364127999999</v>
      </c>
      <c r="P553" s="102">
        <v>2.3643000000000001</v>
      </c>
      <c r="Q553" s="102">
        <v>15.6881638026</v>
      </c>
      <c r="R553" s="102">
        <v>28.145070193500004</v>
      </c>
      <c r="S553" s="102">
        <v>717.42183175363198</v>
      </c>
      <c r="T553" s="102"/>
    </row>
    <row r="554" spans="1:20" ht="15" x14ac:dyDescent="0.25">
      <c r="A554" s="102" t="s">
        <v>734</v>
      </c>
      <c r="B554" s="102">
        <v>999.30344500000024</v>
      </c>
      <c r="C554" s="102">
        <v>479.51095700000002</v>
      </c>
      <c r="D554" s="102">
        <v>0</v>
      </c>
      <c r="E554" s="102">
        <v>30.266076999999999</v>
      </c>
      <c r="F554" s="102">
        <v>65.832656</v>
      </c>
      <c r="G554" s="102">
        <v>16.748491999999999</v>
      </c>
      <c r="H554" s="102">
        <v>2</v>
      </c>
      <c r="I554" s="102">
        <v>14.421562999999999</v>
      </c>
      <c r="J554" s="102">
        <v>2</v>
      </c>
      <c r="K554" s="102">
        <v>49.006462990362358</v>
      </c>
      <c r="L554" s="102">
        <v>0</v>
      </c>
      <c r="M554" s="102">
        <v>8.7953219762000039</v>
      </c>
      <c r="N554" s="102">
        <v>48.545000534400039</v>
      </c>
      <c r="O554" s="102">
        <v>29.671628427199995</v>
      </c>
      <c r="P554" s="102">
        <v>4.7286000000000001</v>
      </c>
      <c r="Q554" s="102">
        <v>46.180729038599992</v>
      </c>
      <c r="R554" s="102">
        <v>9.4410000000000007</v>
      </c>
      <c r="S554" s="102">
        <v>1195.6721879667625</v>
      </c>
      <c r="T554" s="102"/>
    </row>
    <row r="555" spans="1:20" ht="15" x14ac:dyDescent="0.25">
      <c r="A555" s="102" t="s">
        <v>735</v>
      </c>
      <c r="B555" s="102">
        <v>1349.3258669999998</v>
      </c>
      <c r="C555" s="102">
        <v>380.15807500000011</v>
      </c>
      <c r="D555" s="102">
        <v>3</v>
      </c>
      <c r="E555" s="102">
        <v>11.983146</v>
      </c>
      <c r="F555" s="102">
        <v>95.734880000000004</v>
      </c>
      <c r="G555" s="102">
        <v>25.925035999999999</v>
      </c>
      <c r="H555" s="102">
        <v>2.0173030000000001</v>
      </c>
      <c r="I555" s="102">
        <v>12.224909999999999</v>
      </c>
      <c r="J555" s="102">
        <v>11.184540999999999</v>
      </c>
      <c r="K555" s="102">
        <v>23.174146640496961</v>
      </c>
      <c r="L555" s="102">
        <v>0.87180000000000013</v>
      </c>
      <c r="M555" s="102">
        <v>3.4823022276</v>
      </c>
      <c r="N555" s="102">
        <v>70.594900512000009</v>
      </c>
      <c r="O555" s="102">
        <v>45.928793777599992</v>
      </c>
      <c r="P555" s="102">
        <v>4.7695094829000002</v>
      </c>
      <c r="Q555" s="102">
        <v>39.146606802000001</v>
      </c>
      <c r="R555" s="102">
        <v>52.796625790500009</v>
      </c>
      <c r="S555" s="102">
        <v>1590.0905522330968</v>
      </c>
      <c r="T555" s="102"/>
    </row>
    <row r="556" spans="1:20" ht="15" x14ac:dyDescent="0.25">
      <c r="A556" s="102" t="s">
        <v>736</v>
      </c>
      <c r="B556" s="102">
        <v>686.11690099999987</v>
      </c>
      <c r="C556" s="102">
        <v>242.57447799999994</v>
      </c>
      <c r="D556" s="102">
        <v>0.13259899999999999</v>
      </c>
      <c r="E556" s="102">
        <v>33.096750999999998</v>
      </c>
      <c r="F556" s="102">
        <v>44.918973000000001</v>
      </c>
      <c r="G556" s="102">
        <v>2</v>
      </c>
      <c r="H556" s="102">
        <v>3</v>
      </c>
      <c r="I556" s="102">
        <v>8</v>
      </c>
      <c r="J556" s="102">
        <v>4</v>
      </c>
      <c r="K556" s="102">
        <v>17.646772005339752</v>
      </c>
      <c r="L556" s="102">
        <v>3.85332694E-2</v>
      </c>
      <c r="M556" s="102">
        <v>9.6179158406000038</v>
      </c>
      <c r="N556" s="102">
        <v>33.123250690200024</v>
      </c>
      <c r="O556" s="102">
        <v>3.5432000000000001</v>
      </c>
      <c r="P556" s="102">
        <v>7.0929000000000002</v>
      </c>
      <c r="Q556" s="102">
        <v>25.617600000000003</v>
      </c>
      <c r="R556" s="102">
        <v>18.882000000000001</v>
      </c>
      <c r="S556" s="102">
        <v>801.6790728055397</v>
      </c>
      <c r="T556" s="102"/>
    </row>
    <row r="557" spans="1:20" ht="15" x14ac:dyDescent="0.25">
      <c r="A557" s="102" t="s">
        <v>737</v>
      </c>
      <c r="B557" s="102">
        <v>2614.759561000003</v>
      </c>
      <c r="C557" s="102">
        <v>980.20907100000193</v>
      </c>
      <c r="D557" s="102">
        <v>19.527625</v>
      </c>
      <c r="E557" s="102">
        <v>37.425931999999996</v>
      </c>
      <c r="F557" s="102">
        <v>199.35336699999993</v>
      </c>
      <c r="G557" s="102">
        <v>25.721531000000002</v>
      </c>
      <c r="H557" s="102">
        <v>3.699535</v>
      </c>
      <c r="I557" s="102">
        <v>21.761398999999997</v>
      </c>
      <c r="J557" s="102">
        <v>19.951118999999998</v>
      </c>
      <c r="K557" s="102">
        <v>77.349066533870968</v>
      </c>
      <c r="L557" s="102">
        <v>5.6747278250000024</v>
      </c>
      <c r="M557" s="102">
        <v>10.875975839199999</v>
      </c>
      <c r="N557" s="102">
        <v>147.00317282579979</v>
      </c>
      <c r="O557" s="102">
        <v>45.56826431959999</v>
      </c>
      <c r="P557" s="102">
        <v>8.7468106004999999</v>
      </c>
      <c r="Q557" s="102">
        <v>69.684351877800012</v>
      </c>
      <c r="R557" s="102">
        <v>94.179257239500018</v>
      </c>
      <c r="S557" s="102">
        <v>3073.8411880612739</v>
      </c>
      <c r="T557" s="102"/>
    </row>
    <row r="558" spans="1:20" ht="15" x14ac:dyDescent="0.25">
      <c r="A558" s="102" t="s">
        <v>738</v>
      </c>
      <c r="B558" s="102">
        <v>786.51958499999978</v>
      </c>
      <c r="C558" s="102">
        <v>334.39971199999997</v>
      </c>
      <c r="D558" s="102">
        <v>0.82781800000000005</v>
      </c>
      <c r="E558" s="102">
        <v>15.087946000000001</v>
      </c>
      <c r="F558" s="102">
        <v>87.263317000000001</v>
      </c>
      <c r="G558" s="102">
        <v>1.891645</v>
      </c>
      <c r="H558" s="102">
        <v>0.76468400000000003</v>
      </c>
      <c r="I558" s="102">
        <v>3</v>
      </c>
      <c r="J558" s="102">
        <v>5.6657370000000009</v>
      </c>
      <c r="K558" s="102">
        <v>29.181664133170141</v>
      </c>
      <c r="L558" s="102">
        <v>0.24056391080000003</v>
      </c>
      <c r="M558" s="102">
        <v>4.3845571076000009</v>
      </c>
      <c r="N558" s="102">
        <v>64.347969955800068</v>
      </c>
      <c r="O558" s="102">
        <v>3.3512382820000002</v>
      </c>
      <c r="P558" s="102">
        <v>1.8079423812000002</v>
      </c>
      <c r="Q558" s="102">
        <v>9.6066000000000003</v>
      </c>
      <c r="R558" s="102">
        <v>26.745111508500003</v>
      </c>
      <c r="S558" s="102">
        <v>926.18523227906996</v>
      </c>
      <c r="T558" s="102"/>
    </row>
    <row r="559" spans="1:20" ht="15" x14ac:dyDescent="0.25">
      <c r="A559" s="102" t="s">
        <v>739</v>
      </c>
      <c r="B559" s="102">
        <v>1680.4662680000006</v>
      </c>
      <c r="C559" s="102">
        <v>471.28341899999987</v>
      </c>
      <c r="D559" s="102">
        <v>2.165832</v>
      </c>
      <c r="E559" s="102">
        <v>21.944597000000002</v>
      </c>
      <c r="F559" s="102">
        <v>117.22262700000002</v>
      </c>
      <c r="G559" s="102">
        <v>2.4334820000000001</v>
      </c>
      <c r="H559" s="102">
        <v>3</v>
      </c>
      <c r="I559" s="102">
        <v>6.6</v>
      </c>
      <c r="J559" s="102">
        <v>13.529030000000001</v>
      </c>
      <c r="K559" s="102">
        <v>27.120350498602811</v>
      </c>
      <c r="L559" s="102">
        <v>0.62939077919999997</v>
      </c>
      <c r="M559" s="102">
        <v>6.3770998882000036</v>
      </c>
      <c r="N559" s="102">
        <v>86.439965149799889</v>
      </c>
      <c r="O559" s="102">
        <v>4.3111567112000007</v>
      </c>
      <c r="P559" s="102">
        <v>7.0929000000000002</v>
      </c>
      <c r="Q559" s="102">
        <v>21.134520000000002</v>
      </c>
      <c r="R559" s="102">
        <v>63.863786115000003</v>
      </c>
      <c r="S559" s="102">
        <v>1897.4354371420034</v>
      </c>
      <c r="T559" s="102"/>
    </row>
    <row r="560" spans="1:20" ht="15" x14ac:dyDescent="0.25">
      <c r="A560" s="102" t="s">
        <v>740</v>
      </c>
      <c r="B560" s="102">
        <v>1170.7136440000002</v>
      </c>
      <c r="C560" s="102">
        <v>738.10929299999987</v>
      </c>
      <c r="D560" s="102">
        <v>2.8221600000000002</v>
      </c>
      <c r="E560" s="102">
        <v>16.229471</v>
      </c>
      <c r="F560" s="102">
        <v>88.147452000000015</v>
      </c>
      <c r="G560" s="102">
        <v>15.691195</v>
      </c>
      <c r="H560" s="102">
        <v>0</v>
      </c>
      <c r="I560" s="102">
        <v>16.736171000000002</v>
      </c>
      <c r="J560" s="102">
        <v>11.906183</v>
      </c>
      <c r="K560" s="102">
        <v>98.11745068172236</v>
      </c>
      <c r="L560" s="102">
        <v>0.82011969600000012</v>
      </c>
      <c r="M560" s="102">
        <v>4.7162842726000012</v>
      </c>
      <c r="N560" s="102">
        <v>64.999931104800041</v>
      </c>
      <c r="O560" s="102">
        <v>27.798521061999995</v>
      </c>
      <c r="P560" s="102">
        <v>0</v>
      </c>
      <c r="Q560" s="102">
        <v>53.592566776199988</v>
      </c>
      <c r="R560" s="102">
        <v>56.203136851500012</v>
      </c>
      <c r="S560" s="102">
        <v>1476.9616544448224</v>
      </c>
      <c r="T560" s="102"/>
    </row>
    <row r="561" spans="1:20" ht="15" x14ac:dyDescent="0.25">
      <c r="A561" s="102" t="s">
        <v>741</v>
      </c>
      <c r="B561" s="102">
        <v>490.85370799999981</v>
      </c>
      <c r="C561" s="102">
        <v>180.05561700000001</v>
      </c>
      <c r="D561" s="102">
        <v>0</v>
      </c>
      <c r="E561" s="102">
        <v>20</v>
      </c>
      <c r="F561" s="102">
        <v>37.028808999999995</v>
      </c>
      <c r="G561" s="102">
        <v>8.9698859999999989</v>
      </c>
      <c r="H561" s="102">
        <v>1</v>
      </c>
      <c r="I561" s="102">
        <v>7</v>
      </c>
      <c r="J561" s="102">
        <v>5</v>
      </c>
      <c r="K561" s="102">
        <v>13.998061023202997</v>
      </c>
      <c r="L561" s="102">
        <v>0</v>
      </c>
      <c r="M561" s="102">
        <v>5.8120000000000029</v>
      </c>
      <c r="N561" s="102">
        <v>27.305043756600025</v>
      </c>
      <c r="O561" s="102">
        <v>15.891050037599998</v>
      </c>
      <c r="P561" s="102">
        <v>2.3643000000000001</v>
      </c>
      <c r="Q561" s="102">
        <v>22.415400000000002</v>
      </c>
      <c r="R561" s="102">
        <v>23.602500000000003</v>
      </c>
      <c r="S561" s="102">
        <v>602.24206281740283</v>
      </c>
      <c r="T561" s="102"/>
    </row>
    <row r="562" spans="1:20" ht="15" x14ac:dyDescent="0.25">
      <c r="A562" s="102" t="s">
        <v>742</v>
      </c>
      <c r="B562" s="102">
        <v>736.1983479999999</v>
      </c>
      <c r="C562" s="102">
        <v>298.56036799999998</v>
      </c>
      <c r="D562" s="102">
        <v>0</v>
      </c>
      <c r="E562" s="102">
        <v>14</v>
      </c>
      <c r="F562" s="102">
        <v>59.482955999999994</v>
      </c>
      <c r="G562" s="102">
        <v>8.3693179999999998</v>
      </c>
      <c r="H562" s="102">
        <v>2</v>
      </c>
      <c r="I562" s="102">
        <v>5.4659089999999999</v>
      </c>
      <c r="J562" s="102">
        <v>3.5397729999999998</v>
      </c>
      <c r="K562" s="102">
        <v>25.166538878222823</v>
      </c>
      <c r="L562" s="102">
        <v>0</v>
      </c>
      <c r="M562" s="102">
        <v>4.0684000000000005</v>
      </c>
      <c r="N562" s="102">
        <v>43.862731754400045</v>
      </c>
      <c r="O562" s="102">
        <v>14.827083768799998</v>
      </c>
      <c r="P562" s="102">
        <v>4.7286000000000001</v>
      </c>
      <c r="Q562" s="102">
        <v>17.502933799800001</v>
      </c>
      <c r="R562" s="102">
        <v>16.7094984465</v>
      </c>
      <c r="S562" s="102">
        <v>863.06413464772277</v>
      </c>
      <c r="T562" s="102"/>
    </row>
    <row r="563" spans="1:20" ht="15" x14ac:dyDescent="0.25">
      <c r="A563" s="102" t="s">
        <v>743</v>
      </c>
      <c r="B563" s="102">
        <v>832.76420099999996</v>
      </c>
      <c r="C563" s="102">
        <v>268.54370300000005</v>
      </c>
      <c r="D563" s="102">
        <v>0</v>
      </c>
      <c r="E563" s="102">
        <v>17</v>
      </c>
      <c r="F563" s="102">
        <v>57.393236999999999</v>
      </c>
      <c r="G563" s="102">
        <v>6.541811</v>
      </c>
      <c r="H563" s="102">
        <v>2</v>
      </c>
      <c r="I563" s="102">
        <v>1</v>
      </c>
      <c r="J563" s="102">
        <v>9</v>
      </c>
      <c r="K563" s="102">
        <v>17.921509097768912</v>
      </c>
      <c r="L563" s="102">
        <v>0</v>
      </c>
      <c r="M563" s="102">
        <v>4.9402000000000017</v>
      </c>
      <c r="N563" s="102">
        <v>42.321772963800036</v>
      </c>
      <c r="O563" s="102">
        <v>11.589472367599999</v>
      </c>
      <c r="P563" s="102">
        <v>4.7286000000000001</v>
      </c>
      <c r="Q563" s="102">
        <v>3.2021999999999999</v>
      </c>
      <c r="R563" s="102">
        <v>42.484500000000004</v>
      </c>
      <c r="S563" s="102">
        <v>959.95245542916894</v>
      </c>
      <c r="T563" s="102"/>
    </row>
    <row r="564" spans="1:20" ht="15" x14ac:dyDescent="0.25">
      <c r="A564" s="102" t="s">
        <v>744</v>
      </c>
      <c r="B564" s="102">
        <v>495.56863599999991</v>
      </c>
      <c r="C564" s="102">
        <v>234.46600300000006</v>
      </c>
      <c r="D564" s="102">
        <v>8.6084449999999997</v>
      </c>
      <c r="E564" s="102">
        <v>7</v>
      </c>
      <c r="F564" s="102">
        <v>45.620133000000003</v>
      </c>
      <c r="G564" s="102">
        <v>4</v>
      </c>
      <c r="H564" s="102">
        <v>0</v>
      </c>
      <c r="I564" s="102">
        <v>3</v>
      </c>
      <c r="J564" s="102">
        <v>3</v>
      </c>
      <c r="K564" s="102">
        <v>23.126090713487059</v>
      </c>
      <c r="L564" s="102">
        <v>2.5016141169999999</v>
      </c>
      <c r="M564" s="102">
        <v>2.0342000000000002</v>
      </c>
      <c r="N564" s="102">
        <v>33.640286074200027</v>
      </c>
      <c r="O564" s="102">
        <v>7.0864000000000003</v>
      </c>
      <c r="P564" s="102">
        <v>0</v>
      </c>
      <c r="Q564" s="102">
        <v>9.6066000000000003</v>
      </c>
      <c r="R564" s="102">
        <v>14.1615</v>
      </c>
      <c r="S564" s="102">
        <v>587.72532690468699</v>
      </c>
      <c r="T564" s="102"/>
    </row>
    <row r="565" spans="1:20" ht="15" x14ac:dyDescent="0.25">
      <c r="A565" s="102" t="s">
        <v>745</v>
      </c>
      <c r="B565" s="102">
        <v>1210.702102</v>
      </c>
      <c r="C565" s="102">
        <v>688.96426700000018</v>
      </c>
      <c r="D565" s="102">
        <v>0</v>
      </c>
      <c r="E565" s="102">
        <v>26.995687000000004</v>
      </c>
      <c r="F565" s="102">
        <v>121.76206999999998</v>
      </c>
      <c r="G565" s="102">
        <v>11.825616</v>
      </c>
      <c r="H565" s="102">
        <v>1.230237</v>
      </c>
      <c r="I565" s="102">
        <v>6.6</v>
      </c>
      <c r="J565" s="102">
        <v>19.450068999999999</v>
      </c>
      <c r="K565" s="102">
        <v>81.979138433056065</v>
      </c>
      <c r="L565" s="102">
        <v>0</v>
      </c>
      <c r="M565" s="102">
        <v>7.8449466422000036</v>
      </c>
      <c r="N565" s="102">
        <v>89.787350417999875</v>
      </c>
      <c r="O565" s="102">
        <v>20.950261305599994</v>
      </c>
      <c r="P565" s="102">
        <v>2.9086493391000001</v>
      </c>
      <c r="Q565" s="102">
        <v>21.134520000000002</v>
      </c>
      <c r="R565" s="102">
        <v>91.814050714500013</v>
      </c>
      <c r="S565" s="102">
        <v>1527.121018852456</v>
      </c>
      <c r="T565" s="102"/>
    </row>
    <row r="566" spans="1:20" ht="15" x14ac:dyDescent="0.25">
      <c r="A566" s="102" t="s">
        <v>746</v>
      </c>
      <c r="B566" s="102">
        <v>937.96617800000001</v>
      </c>
      <c r="C566" s="102">
        <v>464.83609199999995</v>
      </c>
      <c r="D566" s="102">
        <v>0</v>
      </c>
      <c r="E566" s="102">
        <v>20.864674999999998</v>
      </c>
      <c r="F566" s="102">
        <v>80.584865999999991</v>
      </c>
      <c r="G566" s="102">
        <v>7.0225010000000001</v>
      </c>
      <c r="H566" s="102">
        <v>1</v>
      </c>
      <c r="I566" s="102">
        <v>8.2337430000000005</v>
      </c>
      <c r="J566" s="102">
        <v>10.457761999999999</v>
      </c>
      <c r="K566" s="102">
        <v>47.720025178972378</v>
      </c>
      <c r="L566" s="102">
        <v>0</v>
      </c>
      <c r="M566" s="102">
        <v>6.0632745550000031</v>
      </c>
      <c r="N566" s="102">
        <v>59.423280188400071</v>
      </c>
      <c r="O566" s="102">
        <v>12.441062771599999</v>
      </c>
      <c r="P566" s="102">
        <v>2.3643000000000001</v>
      </c>
      <c r="Q566" s="102">
        <v>26.366091834600002</v>
      </c>
      <c r="R566" s="102">
        <v>49.365865521000011</v>
      </c>
      <c r="S566" s="102">
        <v>1141.7100780495725</v>
      </c>
      <c r="T566" s="102"/>
    </row>
    <row r="567" spans="1:20" ht="15" x14ac:dyDescent="0.25">
      <c r="A567" s="102" t="s">
        <v>747</v>
      </c>
      <c r="B567" s="102">
        <v>1151.5637239999994</v>
      </c>
      <c r="C567" s="102">
        <v>425.42905199999961</v>
      </c>
      <c r="D567" s="102">
        <v>3.0060560000000001</v>
      </c>
      <c r="E567" s="102">
        <v>22.108095000000002</v>
      </c>
      <c r="F567" s="102">
        <v>113.58019300000001</v>
      </c>
      <c r="G567" s="102">
        <v>1.64601</v>
      </c>
      <c r="H567" s="102">
        <v>1</v>
      </c>
      <c r="I567" s="102">
        <v>9</v>
      </c>
      <c r="J567" s="102">
        <v>3</v>
      </c>
      <c r="K567" s="102">
        <v>32.528111229288207</v>
      </c>
      <c r="L567" s="102">
        <v>0.87355987360000009</v>
      </c>
      <c r="M567" s="102">
        <v>6.4246124070000032</v>
      </c>
      <c r="N567" s="102">
        <v>83.754034318199885</v>
      </c>
      <c r="O567" s="102">
        <v>2.916071316</v>
      </c>
      <c r="P567" s="102">
        <v>2.3643000000000001</v>
      </c>
      <c r="Q567" s="102">
        <v>28.819800000000004</v>
      </c>
      <c r="R567" s="102">
        <v>14.1615</v>
      </c>
      <c r="S567" s="102">
        <v>1323.4057131440875</v>
      </c>
      <c r="T567" s="102"/>
    </row>
    <row r="568" spans="1:20" ht="15" x14ac:dyDescent="0.25">
      <c r="A568" s="102" t="s">
        <v>748</v>
      </c>
      <c r="B568" s="102">
        <v>1785.4314339999994</v>
      </c>
      <c r="C568" s="102">
        <v>833.75445600000012</v>
      </c>
      <c r="D568" s="102">
        <v>1.628908</v>
      </c>
      <c r="E568" s="102">
        <v>33.273799999999994</v>
      </c>
      <c r="F568" s="102">
        <v>143.62445299999999</v>
      </c>
      <c r="G568" s="102">
        <v>7.4252549999999999</v>
      </c>
      <c r="H568" s="102">
        <v>1</v>
      </c>
      <c r="I568" s="102">
        <v>2</v>
      </c>
      <c r="J568" s="102">
        <v>12.212052999999999</v>
      </c>
      <c r="K568" s="102">
        <v>80.354845120779558</v>
      </c>
      <c r="L568" s="102">
        <v>0.47336066480000005</v>
      </c>
      <c r="M568" s="102">
        <v>9.669366280000002</v>
      </c>
      <c r="N568" s="102">
        <v>105.90867164219979</v>
      </c>
      <c r="O568" s="102">
        <v>13.154581757999999</v>
      </c>
      <c r="P568" s="102">
        <v>2.3643000000000001</v>
      </c>
      <c r="Q568" s="102">
        <v>6.4043999999999999</v>
      </c>
      <c r="R568" s="102">
        <v>57.646996186500004</v>
      </c>
      <c r="S568" s="102">
        <v>2061.4079556522788</v>
      </c>
      <c r="T568" s="102"/>
    </row>
    <row r="569" spans="1:20" ht="15" x14ac:dyDescent="0.25">
      <c r="A569" s="102" t="s">
        <v>749</v>
      </c>
      <c r="B569" s="102">
        <v>574.83215899999993</v>
      </c>
      <c r="C569" s="102">
        <v>176.43700899999999</v>
      </c>
      <c r="D569" s="102">
        <v>5.9186040000000002</v>
      </c>
      <c r="E569" s="102">
        <v>12.616278999999999</v>
      </c>
      <c r="F569" s="102">
        <v>37.005713999999998</v>
      </c>
      <c r="G569" s="102">
        <v>0</v>
      </c>
      <c r="H569" s="102">
        <v>0.74285699999999999</v>
      </c>
      <c r="I569" s="102">
        <v>2.0742859999999999</v>
      </c>
      <c r="J569" s="102">
        <v>4</v>
      </c>
      <c r="K569" s="102">
        <v>11.153484658793595</v>
      </c>
      <c r="L569" s="102">
        <v>1.7199463224</v>
      </c>
      <c r="M569" s="102">
        <v>3.6662906773999997</v>
      </c>
      <c r="N569" s="102">
        <v>27.28801350360002</v>
      </c>
      <c r="O569" s="102">
        <v>0</v>
      </c>
      <c r="P569" s="102">
        <v>1.7563368051000001</v>
      </c>
      <c r="Q569" s="102">
        <v>6.6422786291999998</v>
      </c>
      <c r="R569" s="102">
        <v>18.882000000000001</v>
      </c>
      <c r="S569" s="102">
        <v>645.9405095964936</v>
      </c>
      <c r="T569" s="102"/>
    </row>
    <row r="570" spans="1:20" ht="15" x14ac:dyDescent="0.25">
      <c r="A570" s="102" t="s">
        <v>750</v>
      </c>
      <c r="B570" s="102">
        <v>1337.5458369999992</v>
      </c>
      <c r="C570" s="102">
        <v>368.62407900000011</v>
      </c>
      <c r="D570" s="102">
        <v>3.4697590000000003</v>
      </c>
      <c r="E570" s="102">
        <v>37.640936000000004</v>
      </c>
      <c r="F570" s="102">
        <v>74.930264000000008</v>
      </c>
      <c r="G570" s="102">
        <v>2.35425</v>
      </c>
      <c r="H570" s="102">
        <v>0</v>
      </c>
      <c r="I570" s="102">
        <v>1</v>
      </c>
      <c r="J570" s="102">
        <v>13.52247</v>
      </c>
      <c r="K570" s="102">
        <v>20.788162655305477</v>
      </c>
      <c r="L570" s="102">
        <v>1.0083119654000001</v>
      </c>
      <c r="M570" s="102">
        <v>10.938456001599999</v>
      </c>
      <c r="N570" s="102">
        <v>55.253576673600051</v>
      </c>
      <c r="O570" s="102">
        <v>4.1707893</v>
      </c>
      <c r="P570" s="102">
        <v>0</v>
      </c>
      <c r="Q570" s="102">
        <v>3.2021999999999999</v>
      </c>
      <c r="R570" s="102">
        <v>63.832819635000007</v>
      </c>
      <c r="S570" s="102">
        <v>1496.7401532309048</v>
      </c>
      <c r="T570" s="102"/>
    </row>
    <row r="571" spans="1:20" ht="15" x14ac:dyDescent="0.25">
      <c r="A571" s="102" t="s">
        <v>751</v>
      </c>
      <c r="B571" s="102">
        <v>1039.5032660000006</v>
      </c>
      <c r="C571" s="102">
        <v>150.08642600000002</v>
      </c>
      <c r="D571" s="102">
        <v>4.9299200000000001</v>
      </c>
      <c r="E571" s="102">
        <v>15.702539999999999</v>
      </c>
      <c r="F571" s="102">
        <v>61.967994000000004</v>
      </c>
      <c r="G571" s="102">
        <v>2.4407009999999998</v>
      </c>
      <c r="H571" s="102">
        <v>1</v>
      </c>
      <c r="I571" s="102">
        <v>8</v>
      </c>
      <c r="J571" s="102">
        <v>4.1527209999999997</v>
      </c>
      <c r="K571" s="102">
        <v>4.5619535433395564</v>
      </c>
      <c r="L571" s="102">
        <v>1.4326347520000002</v>
      </c>
      <c r="M571" s="102">
        <v>4.563158124000001</v>
      </c>
      <c r="N571" s="102">
        <v>45.695198775600048</v>
      </c>
      <c r="O571" s="102">
        <v>4.3239458916000002</v>
      </c>
      <c r="P571" s="102">
        <v>2.3643000000000001</v>
      </c>
      <c r="Q571" s="102">
        <v>25.617600000000003</v>
      </c>
      <c r="R571" s="102">
        <v>19.602919480500002</v>
      </c>
      <c r="S571" s="102">
        <v>1147.6649765670402</v>
      </c>
      <c r="T571" s="102"/>
    </row>
    <row r="572" spans="1:20" ht="15" x14ac:dyDescent="0.25">
      <c r="A572" s="102" t="s">
        <v>752</v>
      </c>
      <c r="B572" s="102">
        <v>1498.9997860000008</v>
      </c>
      <c r="C572" s="102">
        <v>583.04415999999992</v>
      </c>
      <c r="D572" s="102">
        <v>0</v>
      </c>
      <c r="E572" s="102">
        <v>31.531653000000002</v>
      </c>
      <c r="F572" s="102">
        <v>163.62175299999998</v>
      </c>
      <c r="G572" s="102">
        <v>9.6352139999999995</v>
      </c>
      <c r="H572" s="102">
        <v>0.124945</v>
      </c>
      <c r="I572" s="102">
        <v>8.2629959999999993</v>
      </c>
      <c r="J572" s="102">
        <v>12.062472</v>
      </c>
      <c r="K572" s="102">
        <v>47.023542805467663</v>
      </c>
      <c r="L572" s="102">
        <v>0</v>
      </c>
      <c r="M572" s="102">
        <v>9.1630983618000048</v>
      </c>
      <c r="N572" s="102">
        <v>120.65468066219964</v>
      </c>
      <c r="O572" s="102">
        <v>17.069745122400001</v>
      </c>
      <c r="P572" s="102">
        <v>0.29540746350000002</v>
      </c>
      <c r="Q572" s="102">
        <v>26.459765791200002</v>
      </c>
      <c r="R572" s="102">
        <v>56.940899076000008</v>
      </c>
      <c r="S572" s="102">
        <v>1776.606925282568</v>
      </c>
      <c r="T572" s="102"/>
    </row>
    <row r="573" spans="1:20" ht="15" x14ac:dyDescent="0.25">
      <c r="A573" s="102" t="s">
        <v>753</v>
      </c>
      <c r="B573" s="102">
        <v>827.64772100000005</v>
      </c>
      <c r="C573" s="102">
        <v>324.27639800000003</v>
      </c>
      <c r="D573" s="102">
        <v>0</v>
      </c>
      <c r="E573" s="102">
        <v>21</v>
      </c>
      <c r="F573" s="102">
        <v>94.627454999999998</v>
      </c>
      <c r="G573" s="102">
        <v>8.0057520000000011</v>
      </c>
      <c r="H573" s="102">
        <v>2</v>
      </c>
      <c r="I573" s="102">
        <v>9</v>
      </c>
      <c r="J573" s="102">
        <v>5.9999989999999999</v>
      </c>
      <c r="K573" s="102">
        <v>26.9087563981657</v>
      </c>
      <c r="L573" s="102">
        <v>0</v>
      </c>
      <c r="M573" s="102">
        <v>6.1026000000000034</v>
      </c>
      <c r="N573" s="102">
        <v>69.778285317000027</v>
      </c>
      <c r="O573" s="102">
        <v>14.182990243199999</v>
      </c>
      <c r="P573" s="102">
        <v>4.7286000000000001</v>
      </c>
      <c r="Q573" s="102">
        <v>28.819800000000004</v>
      </c>
      <c r="R573" s="102">
        <v>28.322995279500002</v>
      </c>
      <c r="S573" s="102">
        <v>1006.4917482378657</v>
      </c>
      <c r="T573" s="102"/>
    </row>
    <row r="574" spans="1:20" ht="15" x14ac:dyDescent="0.25">
      <c r="A574" s="102" t="s">
        <v>754</v>
      </c>
      <c r="B574" s="102">
        <v>854.60713099999941</v>
      </c>
      <c r="C574" s="102">
        <v>315.53879499999999</v>
      </c>
      <c r="D574" s="102">
        <v>1.779239</v>
      </c>
      <c r="E574" s="102">
        <v>14.453139999999999</v>
      </c>
      <c r="F574" s="102">
        <v>77.344262000000001</v>
      </c>
      <c r="G574" s="102">
        <v>12.756259000000002</v>
      </c>
      <c r="H574" s="102">
        <v>1</v>
      </c>
      <c r="I574" s="102">
        <v>5</v>
      </c>
      <c r="J574" s="102">
        <v>7.4765750000000004</v>
      </c>
      <c r="K574" s="102">
        <v>25.021022884005273</v>
      </c>
      <c r="L574" s="102">
        <v>0.51704685340000012</v>
      </c>
      <c r="M574" s="102">
        <v>4.2000824840000002</v>
      </c>
      <c r="N574" s="102">
        <v>57.033658798800055</v>
      </c>
      <c r="O574" s="102">
        <v>22.598988444399996</v>
      </c>
      <c r="P574" s="102">
        <v>2.3643000000000001</v>
      </c>
      <c r="Q574" s="102">
        <v>16.010999999999999</v>
      </c>
      <c r="R574" s="102">
        <v>35.293172287500006</v>
      </c>
      <c r="S574" s="102">
        <v>1017.6464027521048</v>
      </c>
      <c r="T574" s="102"/>
    </row>
    <row r="575" spans="1:20" ht="15" x14ac:dyDescent="0.25">
      <c r="A575" s="102" t="s">
        <v>755</v>
      </c>
      <c r="B575" s="102">
        <v>2089.4071100000015</v>
      </c>
      <c r="C575" s="102">
        <v>1779.2113950000016</v>
      </c>
      <c r="D575" s="102">
        <v>1</v>
      </c>
      <c r="E575" s="102">
        <v>68.092486000000008</v>
      </c>
      <c r="F575" s="102">
        <v>219.69699200000002</v>
      </c>
      <c r="G575" s="102">
        <v>12.907513999999999</v>
      </c>
      <c r="H575" s="102">
        <v>3.0578029999999998</v>
      </c>
      <c r="I575" s="102">
        <v>21.976879</v>
      </c>
      <c r="J575" s="102">
        <v>14.006259000000002</v>
      </c>
      <c r="K575" s="102">
        <v>314.33719264213698</v>
      </c>
      <c r="L575" s="102">
        <v>0.29060000000000002</v>
      </c>
      <c r="M575" s="102">
        <v>19.787676431600008</v>
      </c>
      <c r="N575" s="102">
        <v>162.00456190079984</v>
      </c>
      <c r="O575" s="102">
        <v>22.866951802399996</v>
      </c>
      <c r="P575" s="102">
        <v>7.2295636329000006</v>
      </c>
      <c r="Q575" s="102">
        <v>70.374361933799989</v>
      </c>
      <c r="R575" s="102">
        <v>66.116545609500008</v>
      </c>
      <c r="S575" s="102">
        <v>2752.4145639531384</v>
      </c>
      <c r="T575" s="102"/>
    </row>
    <row r="576" spans="1:20" ht="15" x14ac:dyDescent="0.25">
      <c r="A576" s="102" t="s">
        <v>757</v>
      </c>
      <c r="B576" s="102">
        <v>1542.5524340000004</v>
      </c>
      <c r="C576" s="102">
        <v>546.67008599999963</v>
      </c>
      <c r="D576" s="102">
        <v>0.208788</v>
      </c>
      <c r="E576" s="102">
        <v>41.857607000000002</v>
      </c>
      <c r="F576" s="102">
        <v>107.618903</v>
      </c>
      <c r="G576" s="102">
        <v>6.9305789999999998</v>
      </c>
      <c r="H576" s="102">
        <v>0.5</v>
      </c>
      <c r="I576" s="102">
        <v>14.436646</v>
      </c>
      <c r="J576" s="102">
        <v>8.5</v>
      </c>
      <c r="K576" s="102">
        <v>40.331471300747324</v>
      </c>
      <c r="L576" s="102">
        <v>6.0673792800000008E-2</v>
      </c>
      <c r="M576" s="102">
        <v>12.163820594200004</v>
      </c>
      <c r="N576" s="102">
        <v>79.358179072199945</v>
      </c>
      <c r="O576" s="102">
        <v>12.2782137564</v>
      </c>
      <c r="P576" s="102">
        <v>1.18215</v>
      </c>
      <c r="Q576" s="102">
        <v>46.229027821200006</v>
      </c>
      <c r="R576" s="102">
        <v>40.124250000000004</v>
      </c>
      <c r="S576" s="102">
        <v>1774.2802203375477</v>
      </c>
      <c r="T576" s="102"/>
    </row>
    <row r="577" spans="1:20" ht="15" x14ac:dyDescent="0.25">
      <c r="A577" s="102" t="s">
        <v>758</v>
      </c>
      <c r="B577" s="102">
        <v>5717.7892700000048</v>
      </c>
      <c r="C577" s="102">
        <v>388.3266940000002</v>
      </c>
      <c r="D577" s="102">
        <v>10.581292999999999</v>
      </c>
      <c r="E577" s="102">
        <v>60.945117000000003</v>
      </c>
      <c r="F577" s="102">
        <v>322.05220800000006</v>
      </c>
      <c r="G577" s="102">
        <v>14.665555000000001</v>
      </c>
      <c r="H577" s="102">
        <v>5</v>
      </c>
      <c r="I577" s="102">
        <v>22.514442000000003</v>
      </c>
      <c r="J577" s="102">
        <v>66.548822000000001</v>
      </c>
      <c r="K577" s="102">
        <v>5.5347813876893603</v>
      </c>
      <c r="L577" s="102">
        <v>3.0749237458000001</v>
      </c>
      <c r="M577" s="102">
        <v>17.710651000199995</v>
      </c>
      <c r="N577" s="102">
        <v>237.48129817920065</v>
      </c>
      <c r="O577" s="102">
        <v>25.981497237999996</v>
      </c>
      <c r="P577" s="102">
        <v>11.8215</v>
      </c>
      <c r="Q577" s="102">
        <v>72.095746172399984</v>
      </c>
      <c r="R577" s="102">
        <v>314.14371425099995</v>
      </c>
      <c r="S577" s="102">
        <v>6405.6333819742949</v>
      </c>
      <c r="T577" s="102"/>
    </row>
    <row r="578" spans="1:20" ht="15" x14ac:dyDescent="0.25">
      <c r="A578" s="102" t="s">
        <v>759</v>
      </c>
      <c r="B578" s="102">
        <v>4146.4722189999975</v>
      </c>
      <c r="C578" s="102">
        <v>790.0522599999988</v>
      </c>
      <c r="D578" s="102">
        <v>114.093473</v>
      </c>
      <c r="E578" s="102">
        <v>77.454492000000016</v>
      </c>
      <c r="F578" s="102">
        <v>342.95738400000022</v>
      </c>
      <c r="G578" s="102">
        <v>14.336555000000001</v>
      </c>
      <c r="H578" s="102">
        <v>4</v>
      </c>
      <c r="I578" s="102">
        <v>23.024733000000001</v>
      </c>
      <c r="J578" s="102">
        <v>50.689058000000003</v>
      </c>
      <c r="K578" s="102">
        <v>31.161950908111052</v>
      </c>
      <c r="L578" s="102">
        <v>33.155563253800047</v>
      </c>
      <c r="M578" s="102">
        <v>22.508275375200022</v>
      </c>
      <c r="N578" s="102">
        <v>252.89677496160073</v>
      </c>
      <c r="O578" s="102">
        <v>25.398640837999992</v>
      </c>
      <c r="P578" s="102">
        <v>9.4572000000000003</v>
      </c>
      <c r="Q578" s="102">
        <v>73.729800012599995</v>
      </c>
      <c r="R578" s="102">
        <v>239.27769828899972</v>
      </c>
      <c r="S578" s="102">
        <v>4834.0581226383092</v>
      </c>
      <c r="T578" s="102"/>
    </row>
    <row r="579" spans="1:20" ht="15" x14ac:dyDescent="0.25">
      <c r="A579" s="102" t="s">
        <v>760</v>
      </c>
      <c r="B579" s="102">
        <v>4143.5044050000015</v>
      </c>
      <c r="C579" s="102">
        <v>814.60915400000056</v>
      </c>
      <c r="D579" s="102">
        <v>25.983981</v>
      </c>
      <c r="E579" s="102">
        <v>74.879394999999974</v>
      </c>
      <c r="F579" s="102">
        <v>376.80864800000012</v>
      </c>
      <c r="G579" s="102">
        <v>13.536783999999999</v>
      </c>
      <c r="H579" s="102">
        <v>1</v>
      </c>
      <c r="I579" s="102">
        <v>23.447333</v>
      </c>
      <c r="J579" s="102">
        <v>46.664052999999996</v>
      </c>
      <c r="K579" s="102">
        <v>33.158303709015343</v>
      </c>
      <c r="L579" s="102">
        <v>7.5509448786000029</v>
      </c>
      <c r="M579" s="102">
        <v>21.759952187000003</v>
      </c>
      <c r="N579" s="102">
        <v>277.85869703520018</v>
      </c>
      <c r="O579" s="102">
        <v>23.981766534399995</v>
      </c>
      <c r="P579" s="102">
        <v>2.3643000000000001</v>
      </c>
      <c r="Q579" s="102">
        <v>75.083049732600003</v>
      </c>
      <c r="R579" s="102">
        <v>220.27766218649981</v>
      </c>
      <c r="S579" s="102">
        <v>4805.5390812633168</v>
      </c>
      <c r="T579" s="102"/>
    </row>
    <row r="580" spans="1:20" ht="15" x14ac:dyDescent="0.25">
      <c r="A580" s="102" t="s">
        <v>761</v>
      </c>
      <c r="B580" s="102">
        <v>10326.003267000062</v>
      </c>
      <c r="C580" s="102">
        <v>807.20611400000087</v>
      </c>
      <c r="D580" s="102">
        <v>531.64469400000019</v>
      </c>
      <c r="E580" s="102">
        <v>98.465879999999999</v>
      </c>
      <c r="F580" s="102">
        <v>594.65223200000003</v>
      </c>
      <c r="G580" s="102">
        <v>49.682728999999995</v>
      </c>
      <c r="H580" s="102">
        <v>9.0356559999999995</v>
      </c>
      <c r="I580" s="102">
        <v>56.181564000000002</v>
      </c>
      <c r="J580" s="102">
        <v>117.09793199999997</v>
      </c>
      <c r="K580" s="102">
        <v>13.230144861429807</v>
      </c>
      <c r="L580" s="102">
        <v>154.4959480764004</v>
      </c>
      <c r="M580" s="102">
        <v>28.61418472800003</v>
      </c>
      <c r="N580" s="102">
        <v>438.49655587679632</v>
      </c>
      <c r="O580" s="102">
        <v>88.017922696400063</v>
      </c>
      <c r="P580" s="102">
        <v>21.363001480799998</v>
      </c>
      <c r="Q580" s="102">
        <v>179.90460424080015</v>
      </c>
      <c r="R580" s="102">
        <v>552.76078800600044</v>
      </c>
      <c r="S580" s="102">
        <v>11802.886416966689</v>
      </c>
      <c r="T580" s="102"/>
    </row>
    <row r="581" spans="1:20" ht="15" x14ac:dyDescent="0.25">
      <c r="A581" s="102" t="s">
        <v>762</v>
      </c>
      <c r="B581" s="102">
        <v>1422.8439959999994</v>
      </c>
      <c r="C581" s="102">
        <v>272.10827499999999</v>
      </c>
      <c r="D581" s="102">
        <v>10.528887000000001</v>
      </c>
      <c r="E581" s="102">
        <v>20.052047999999999</v>
      </c>
      <c r="F581" s="102">
        <v>92.993763000000001</v>
      </c>
      <c r="G581" s="102">
        <v>3.5606979999999999</v>
      </c>
      <c r="H581" s="102">
        <v>2</v>
      </c>
      <c r="I581" s="102">
        <v>13</v>
      </c>
      <c r="J581" s="102">
        <v>7</v>
      </c>
      <c r="K581" s="102">
        <v>10.864788406908367</v>
      </c>
      <c r="L581" s="102">
        <v>3.0596945621999998</v>
      </c>
      <c r="M581" s="102">
        <v>5.8271251488000022</v>
      </c>
      <c r="N581" s="102">
        <v>68.573600836200029</v>
      </c>
      <c r="O581" s="102">
        <v>6.3081325768000003</v>
      </c>
      <c r="P581" s="102">
        <v>4.7286000000000001</v>
      </c>
      <c r="Q581" s="102">
        <v>41.628599999999999</v>
      </c>
      <c r="R581" s="102">
        <v>33.043500000000002</v>
      </c>
      <c r="S581" s="102">
        <v>1596.8780375309077</v>
      </c>
      <c r="T581" s="102"/>
    </row>
    <row r="582" spans="1:20" ht="15" x14ac:dyDescent="0.25">
      <c r="A582" s="102" t="s">
        <v>763</v>
      </c>
      <c r="B582" s="102">
        <v>910.73598699999991</v>
      </c>
      <c r="C582" s="102">
        <v>439.52914900000007</v>
      </c>
      <c r="D582" s="102">
        <v>0</v>
      </c>
      <c r="E582" s="102">
        <v>22.066377000000003</v>
      </c>
      <c r="F582" s="102">
        <v>113.77081999999997</v>
      </c>
      <c r="G582" s="102">
        <v>3.9570080000000001</v>
      </c>
      <c r="H582" s="102">
        <v>2</v>
      </c>
      <c r="I582" s="102">
        <v>2</v>
      </c>
      <c r="J582" s="102">
        <v>8.7916860000000003</v>
      </c>
      <c r="K582" s="102">
        <v>43.700305753947831</v>
      </c>
      <c r="L582" s="102">
        <v>0</v>
      </c>
      <c r="M582" s="102">
        <v>6.412489156200003</v>
      </c>
      <c r="N582" s="102">
        <v>83.894602667999933</v>
      </c>
      <c r="O582" s="102">
        <v>7.0102353728000004</v>
      </c>
      <c r="P582" s="102">
        <v>4.7286000000000001</v>
      </c>
      <c r="Q582" s="102">
        <v>6.4043999999999999</v>
      </c>
      <c r="R582" s="102">
        <v>41.501153763000005</v>
      </c>
      <c r="S582" s="102">
        <v>1104.3877737139476</v>
      </c>
      <c r="T582" s="102"/>
    </row>
    <row r="583" spans="1:20" ht="15" x14ac:dyDescent="0.25">
      <c r="A583" s="102" t="s">
        <v>764</v>
      </c>
      <c r="B583" s="102">
        <v>633.70012000000042</v>
      </c>
      <c r="C583" s="102">
        <v>265.61307100000005</v>
      </c>
      <c r="D583" s="102">
        <v>0</v>
      </c>
      <c r="E583" s="102">
        <v>18.445876000000002</v>
      </c>
      <c r="F583" s="102">
        <v>71.559573</v>
      </c>
      <c r="G583" s="102">
        <v>9.7031980000000004</v>
      </c>
      <c r="H583" s="102">
        <v>1</v>
      </c>
      <c r="I583" s="102">
        <v>4.1593660000000003</v>
      </c>
      <c r="J583" s="102">
        <v>5.7609310000000002</v>
      </c>
      <c r="K583" s="102">
        <v>23.486823869546498</v>
      </c>
      <c r="L583" s="102">
        <v>0</v>
      </c>
      <c r="M583" s="102">
        <v>5.3603715656000022</v>
      </c>
      <c r="N583" s="102">
        <v>52.768029130200048</v>
      </c>
      <c r="O583" s="102">
        <v>17.190185576799998</v>
      </c>
      <c r="P583" s="102">
        <v>2.3643000000000001</v>
      </c>
      <c r="Q583" s="102">
        <v>13.3191218052</v>
      </c>
      <c r="R583" s="102">
        <v>27.194474785500006</v>
      </c>
      <c r="S583" s="102">
        <v>775.38342673284694</v>
      </c>
      <c r="T583" s="102"/>
    </row>
    <row r="584" spans="1:20" ht="15" x14ac:dyDescent="0.25">
      <c r="A584" s="102" t="s">
        <v>765</v>
      </c>
      <c r="B584" s="102">
        <v>2071.9503109999987</v>
      </c>
      <c r="C584" s="102">
        <v>722.89756899999986</v>
      </c>
      <c r="D584" s="102">
        <v>0</v>
      </c>
      <c r="E584" s="102">
        <v>23.945801000000003</v>
      </c>
      <c r="F584" s="102">
        <v>124.23457100000003</v>
      </c>
      <c r="G584" s="102">
        <v>12.366384</v>
      </c>
      <c r="H584" s="102">
        <v>2</v>
      </c>
      <c r="I584" s="102">
        <v>9.2205289999999991</v>
      </c>
      <c r="J584" s="102">
        <v>12.370927999999999</v>
      </c>
      <c r="K584" s="102">
        <v>52.54480410488037</v>
      </c>
      <c r="L584" s="102">
        <v>0</v>
      </c>
      <c r="M584" s="102">
        <v>6.9586497706000037</v>
      </c>
      <c r="N584" s="102">
        <v>91.610572655399864</v>
      </c>
      <c r="O584" s="102">
        <v>21.908285894399999</v>
      </c>
      <c r="P584" s="102">
        <v>4.7286000000000001</v>
      </c>
      <c r="Q584" s="102">
        <v>29.525977963800003</v>
      </c>
      <c r="R584" s="102">
        <v>58.396965624000011</v>
      </c>
      <c r="S584" s="102">
        <v>2337.6241670130789</v>
      </c>
      <c r="T584" s="102"/>
    </row>
    <row r="585" spans="1:20" ht="15" x14ac:dyDescent="0.25">
      <c r="A585" s="102" t="s">
        <v>766</v>
      </c>
      <c r="B585" s="102">
        <v>591.71533500000021</v>
      </c>
      <c r="C585" s="102">
        <v>214.21160999999992</v>
      </c>
      <c r="D585" s="102">
        <v>0</v>
      </c>
      <c r="E585" s="102">
        <v>11.047342</v>
      </c>
      <c r="F585" s="102">
        <v>54.544344000000009</v>
      </c>
      <c r="G585" s="102">
        <v>8.2367039999999996</v>
      </c>
      <c r="H585" s="102">
        <v>1</v>
      </c>
      <c r="I585" s="102">
        <v>4.7632960000000004</v>
      </c>
      <c r="J585" s="102">
        <v>6</v>
      </c>
      <c r="K585" s="102">
        <v>16.504072399980206</v>
      </c>
      <c r="L585" s="102">
        <v>0</v>
      </c>
      <c r="M585" s="102">
        <v>3.2103575852000001</v>
      </c>
      <c r="N585" s="102">
        <v>40.220999265600035</v>
      </c>
      <c r="O585" s="102">
        <v>14.592144806399999</v>
      </c>
      <c r="P585" s="102">
        <v>2.3643000000000001</v>
      </c>
      <c r="Q585" s="102">
        <v>15.253026451199998</v>
      </c>
      <c r="R585" s="102">
        <v>28.323000000000004</v>
      </c>
      <c r="S585" s="102">
        <v>712.18323550838045</v>
      </c>
      <c r="T585" s="102"/>
    </row>
    <row r="586" spans="1:20" ht="15" x14ac:dyDescent="0.25">
      <c r="A586" s="102" t="s">
        <v>767</v>
      </c>
      <c r="B586" s="102">
        <v>1350.7475450000004</v>
      </c>
      <c r="C586" s="102">
        <v>412.911428</v>
      </c>
      <c r="D586" s="102">
        <v>0</v>
      </c>
      <c r="E586" s="102">
        <v>28.854285999999998</v>
      </c>
      <c r="F586" s="102">
        <v>68.508572999999998</v>
      </c>
      <c r="G586" s="102">
        <v>4.1142859999999999</v>
      </c>
      <c r="H586" s="102">
        <v>1</v>
      </c>
      <c r="I586" s="102">
        <v>5.9766079999999997</v>
      </c>
      <c r="J586" s="102">
        <v>8.5714280000000009</v>
      </c>
      <c r="K586" s="102">
        <v>26.141946638183352</v>
      </c>
      <c r="L586" s="102">
        <v>0</v>
      </c>
      <c r="M586" s="102">
        <v>8.3850555116000045</v>
      </c>
      <c r="N586" s="102">
        <v>50.51822173020004</v>
      </c>
      <c r="O586" s="102">
        <v>7.2888690776000002</v>
      </c>
      <c r="P586" s="102">
        <v>2.3643000000000001</v>
      </c>
      <c r="Q586" s="102">
        <v>19.138294137599999</v>
      </c>
      <c r="R586" s="102">
        <v>40.461425874000007</v>
      </c>
      <c r="S586" s="102">
        <v>1505.0456579691838</v>
      </c>
      <c r="T586" s="102"/>
    </row>
    <row r="587" spans="1:20" ht="15" x14ac:dyDescent="0.25">
      <c r="A587" s="102" t="s">
        <v>768</v>
      </c>
      <c r="B587" s="102">
        <v>861.50674300000026</v>
      </c>
      <c r="C587" s="102">
        <v>226.37117800000001</v>
      </c>
      <c r="D587" s="102">
        <v>12.100559000000001</v>
      </c>
      <c r="E587" s="102">
        <v>4.7094969999999998</v>
      </c>
      <c r="F587" s="102">
        <v>38.276758999999998</v>
      </c>
      <c r="G587" s="102">
        <v>5.1899439999999997</v>
      </c>
      <c r="H587" s="102">
        <v>0</v>
      </c>
      <c r="I587" s="102">
        <v>8.1508380000000002</v>
      </c>
      <c r="J587" s="102">
        <v>11.999998999999999</v>
      </c>
      <c r="K587" s="102">
        <v>12.750356127063606</v>
      </c>
      <c r="L587" s="102">
        <v>3.5164224453999999</v>
      </c>
      <c r="M587" s="102">
        <v>1.3685798282000001</v>
      </c>
      <c r="N587" s="102">
        <v>28.225282086600025</v>
      </c>
      <c r="O587" s="102">
        <v>9.1945047903999999</v>
      </c>
      <c r="P587" s="102">
        <v>0</v>
      </c>
      <c r="Q587" s="102">
        <v>26.100613443600004</v>
      </c>
      <c r="R587" s="102">
        <v>56.645995279500013</v>
      </c>
      <c r="S587" s="102">
        <v>999.30849700076385</v>
      </c>
      <c r="T587" s="102"/>
    </row>
    <row r="588" spans="1:20" ht="15" x14ac:dyDescent="0.25">
      <c r="A588" s="102" t="s">
        <v>769</v>
      </c>
      <c r="B588" s="102">
        <v>1017.1532980000001</v>
      </c>
      <c r="C588" s="102">
        <v>271.74772400000001</v>
      </c>
      <c r="D588" s="102">
        <v>0</v>
      </c>
      <c r="E588" s="102">
        <v>12</v>
      </c>
      <c r="F588" s="102">
        <v>78.423171000000011</v>
      </c>
      <c r="G588" s="102">
        <v>10.111272000000001</v>
      </c>
      <c r="H588" s="102">
        <v>0</v>
      </c>
      <c r="I588" s="102">
        <v>3</v>
      </c>
      <c r="J588" s="102">
        <v>3</v>
      </c>
      <c r="K588" s="102">
        <v>15.151591366988312</v>
      </c>
      <c r="L588" s="102">
        <v>0</v>
      </c>
      <c r="M588" s="102">
        <v>3.4872000000000001</v>
      </c>
      <c r="N588" s="102">
        <v>57.829246295400054</v>
      </c>
      <c r="O588" s="102">
        <v>17.913129475200002</v>
      </c>
      <c r="P588" s="102">
        <v>0</v>
      </c>
      <c r="Q588" s="102">
        <v>9.6066000000000003</v>
      </c>
      <c r="R588" s="102">
        <v>14.1615</v>
      </c>
      <c r="S588" s="102">
        <v>1135.3025651375885</v>
      </c>
      <c r="T588" s="102"/>
    </row>
    <row r="589" spans="1:20" ht="15" x14ac:dyDescent="0.25">
      <c r="A589" s="102" t="s">
        <v>770</v>
      </c>
      <c r="B589" s="102">
        <v>1401.9652689999944</v>
      </c>
      <c r="C589" s="102">
        <v>393.30285900000001</v>
      </c>
      <c r="D589" s="102">
        <v>1.615572</v>
      </c>
      <c r="E589" s="102">
        <v>19.647297000000002</v>
      </c>
      <c r="F589" s="102">
        <v>104.51213800000001</v>
      </c>
      <c r="G589" s="102">
        <v>5.1403080000000001</v>
      </c>
      <c r="H589" s="102">
        <v>0</v>
      </c>
      <c r="I589" s="102">
        <v>13.503527999999999</v>
      </c>
      <c r="J589" s="102">
        <v>9</v>
      </c>
      <c r="K589" s="102">
        <v>23.186886360743127</v>
      </c>
      <c r="L589" s="102">
        <v>0.46948522320000008</v>
      </c>
      <c r="M589" s="102">
        <v>5.709504508200002</v>
      </c>
      <c r="N589" s="102">
        <v>77.067250561199998</v>
      </c>
      <c r="O589" s="102">
        <v>9.1065696527999993</v>
      </c>
      <c r="P589" s="102">
        <v>0</v>
      </c>
      <c r="Q589" s="102">
        <v>43.240997361599995</v>
      </c>
      <c r="R589" s="102">
        <v>42.484500000000004</v>
      </c>
      <c r="S589" s="102">
        <v>1603.2304626677376</v>
      </c>
      <c r="T589" s="102"/>
    </row>
    <row r="590" spans="1:20" ht="15" x14ac:dyDescent="0.25">
      <c r="A590" s="102" t="s">
        <v>771</v>
      </c>
      <c r="B590" s="102">
        <v>1341.1855330000005</v>
      </c>
      <c r="C590" s="102">
        <v>505.73784599999982</v>
      </c>
      <c r="D590" s="102">
        <v>3</v>
      </c>
      <c r="E590" s="102">
        <v>18.673527</v>
      </c>
      <c r="F590" s="102">
        <v>98.733719000000008</v>
      </c>
      <c r="G590" s="102">
        <v>6.0236350000000005</v>
      </c>
      <c r="H590" s="102">
        <v>1</v>
      </c>
      <c r="I590" s="102">
        <v>2</v>
      </c>
      <c r="J590" s="102">
        <v>15.108763</v>
      </c>
      <c r="K590" s="102">
        <v>39.674444045245892</v>
      </c>
      <c r="L590" s="102">
        <v>0.87180000000000013</v>
      </c>
      <c r="M590" s="102">
        <v>5.4265269462000019</v>
      </c>
      <c r="N590" s="102">
        <v>72.8062443906</v>
      </c>
      <c r="O590" s="102">
        <v>10.671471766</v>
      </c>
      <c r="P590" s="102">
        <v>2.3643000000000001</v>
      </c>
      <c r="Q590" s="102">
        <v>6.4043999999999999</v>
      </c>
      <c r="R590" s="102">
        <v>71.320915741500002</v>
      </c>
      <c r="S590" s="102">
        <v>1550.7256358895465</v>
      </c>
      <c r="T590" s="102"/>
    </row>
    <row r="591" spans="1:20" ht="15" x14ac:dyDescent="0.25">
      <c r="A591" s="102" t="s">
        <v>772</v>
      </c>
      <c r="B591" s="102">
        <v>1403.459503000001</v>
      </c>
      <c r="C591" s="102">
        <v>583.38236100000006</v>
      </c>
      <c r="D591" s="102">
        <v>115.955574</v>
      </c>
      <c r="E591" s="102">
        <v>30.099857</v>
      </c>
      <c r="F591" s="102">
        <v>101.58207699999998</v>
      </c>
      <c r="G591" s="102">
        <v>17.347006999999998</v>
      </c>
      <c r="H591" s="102">
        <v>1</v>
      </c>
      <c r="I591" s="102">
        <v>16</v>
      </c>
      <c r="J591" s="102">
        <v>17.367896999999999</v>
      </c>
      <c r="K591" s="102">
        <v>51.133021664881724</v>
      </c>
      <c r="L591" s="102">
        <v>33.696689804400052</v>
      </c>
      <c r="M591" s="102">
        <v>8.7470184442000036</v>
      </c>
      <c r="N591" s="102">
        <v>74.906623579799955</v>
      </c>
      <c r="O591" s="102">
        <v>30.731957601199998</v>
      </c>
      <c r="P591" s="102">
        <v>2.3643000000000001</v>
      </c>
      <c r="Q591" s="102">
        <v>51.235199999999992</v>
      </c>
      <c r="R591" s="102">
        <v>81.985157788500004</v>
      </c>
      <c r="S591" s="102">
        <v>1738.2594718829828</v>
      </c>
      <c r="T591" s="102"/>
    </row>
    <row r="592" spans="1:20" ht="15" x14ac:dyDescent="0.25">
      <c r="A592" s="102" t="s">
        <v>773</v>
      </c>
      <c r="B592" s="102">
        <v>1625.6203399999999</v>
      </c>
      <c r="C592" s="102">
        <v>616.97158899999988</v>
      </c>
      <c r="D592" s="102">
        <v>8.8295460000000006</v>
      </c>
      <c r="E592" s="102">
        <v>24.005682</v>
      </c>
      <c r="F592" s="102">
        <v>119.47050599999999</v>
      </c>
      <c r="G592" s="102">
        <v>12.074389</v>
      </c>
      <c r="H592" s="102">
        <v>1</v>
      </c>
      <c r="I592" s="102">
        <v>11</v>
      </c>
      <c r="J592" s="102">
        <v>10.948864</v>
      </c>
      <c r="K592" s="102">
        <v>48.581988603704083</v>
      </c>
      <c r="L592" s="102">
        <v>2.5658660675999996</v>
      </c>
      <c r="M592" s="102">
        <v>6.9760511892000041</v>
      </c>
      <c r="N592" s="102">
        <v>88.097551124399885</v>
      </c>
      <c r="O592" s="102">
        <v>21.390987552399999</v>
      </c>
      <c r="P592" s="102">
        <v>2.3643000000000001</v>
      </c>
      <c r="Q592" s="102">
        <v>35.224200000000003</v>
      </c>
      <c r="R592" s="102">
        <v>51.684112512000013</v>
      </c>
      <c r="S592" s="102">
        <v>1882.5053970493038</v>
      </c>
      <c r="T592" s="102"/>
    </row>
    <row r="593" spans="1:20" ht="15" x14ac:dyDescent="0.25">
      <c r="A593" s="102" t="s">
        <v>774</v>
      </c>
      <c r="B593" s="102">
        <v>587.84760300000005</v>
      </c>
      <c r="C593" s="102">
        <v>261.39510800000022</v>
      </c>
      <c r="D593" s="102">
        <v>0</v>
      </c>
      <c r="E593" s="102">
        <v>9.4699999999999989</v>
      </c>
      <c r="F593" s="102">
        <v>36.284313999999995</v>
      </c>
      <c r="G593" s="102">
        <v>3</v>
      </c>
      <c r="H593" s="102">
        <v>1</v>
      </c>
      <c r="I593" s="102">
        <v>1</v>
      </c>
      <c r="J593" s="102">
        <v>0.87</v>
      </c>
      <c r="K593" s="102">
        <v>23.888879583755685</v>
      </c>
      <c r="L593" s="102">
        <v>0</v>
      </c>
      <c r="M593" s="102">
        <v>2.7519819999999999</v>
      </c>
      <c r="N593" s="102">
        <v>26.756053143600017</v>
      </c>
      <c r="O593" s="102">
        <v>5.3148</v>
      </c>
      <c r="P593" s="102">
        <v>2.3643000000000001</v>
      </c>
      <c r="Q593" s="102">
        <v>3.2021999999999999</v>
      </c>
      <c r="R593" s="102">
        <v>4.1068350000000002</v>
      </c>
      <c r="S593" s="102">
        <v>656.2326527273558</v>
      </c>
      <c r="T593" s="102"/>
    </row>
    <row r="594" spans="1:20" ht="15" x14ac:dyDescent="0.25">
      <c r="A594" s="102" t="s">
        <v>775</v>
      </c>
      <c r="B594" s="102">
        <v>499.55436700000018</v>
      </c>
      <c r="C594" s="102">
        <v>218.43928600000004</v>
      </c>
      <c r="D594" s="102">
        <v>0</v>
      </c>
      <c r="E594" s="102">
        <v>24.708825999999998</v>
      </c>
      <c r="F594" s="102">
        <v>51.630008999999994</v>
      </c>
      <c r="G594" s="102">
        <v>3</v>
      </c>
      <c r="H594" s="102">
        <v>2</v>
      </c>
      <c r="I594" s="102">
        <v>7</v>
      </c>
      <c r="J594" s="102">
        <v>6</v>
      </c>
      <c r="K594" s="102">
        <v>20.043332425345955</v>
      </c>
      <c r="L594" s="102">
        <v>0</v>
      </c>
      <c r="M594" s="102">
        <v>7.1803848356000026</v>
      </c>
      <c r="N594" s="102">
        <v>38.07196863660004</v>
      </c>
      <c r="O594" s="102">
        <v>5.3148</v>
      </c>
      <c r="P594" s="102">
        <v>4.7286000000000001</v>
      </c>
      <c r="Q594" s="102">
        <v>22.415400000000002</v>
      </c>
      <c r="R594" s="102">
        <v>28.323000000000004</v>
      </c>
      <c r="S594" s="102">
        <v>625.6318528975462</v>
      </c>
      <c r="T594" s="102"/>
    </row>
    <row r="595" spans="1:20" ht="15" x14ac:dyDescent="0.25">
      <c r="A595" s="102" t="s">
        <v>776</v>
      </c>
      <c r="B595" s="102">
        <v>556.82935499999996</v>
      </c>
      <c r="C595" s="102">
        <v>238.59156899999999</v>
      </c>
      <c r="D595" s="102">
        <v>2</v>
      </c>
      <c r="E595" s="102">
        <v>13</v>
      </c>
      <c r="F595" s="102">
        <v>54.66833900000001</v>
      </c>
      <c r="G595" s="102">
        <v>5.0463179999999994</v>
      </c>
      <c r="H595" s="102">
        <v>1</v>
      </c>
      <c r="I595" s="102">
        <v>4</v>
      </c>
      <c r="J595" s="102">
        <v>1</v>
      </c>
      <c r="K595" s="102">
        <v>21.047710299385678</v>
      </c>
      <c r="L595" s="102">
        <v>0.58120000000000005</v>
      </c>
      <c r="M595" s="102">
        <v>3.7778</v>
      </c>
      <c r="N595" s="102">
        <v>40.312433178600038</v>
      </c>
      <c r="O595" s="102">
        <v>8.9400569688000004</v>
      </c>
      <c r="P595" s="102">
        <v>2.3643000000000001</v>
      </c>
      <c r="Q595" s="102">
        <v>12.8088</v>
      </c>
      <c r="R595" s="102">
        <v>4.7205000000000004</v>
      </c>
      <c r="S595" s="102">
        <v>651.38215544678565</v>
      </c>
      <c r="T595" s="102"/>
    </row>
    <row r="596" spans="1:20" ht="15" x14ac:dyDescent="0.25">
      <c r="A596" s="102" t="s">
        <v>777</v>
      </c>
      <c r="B596" s="102">
        <v>574.92300999999986</v>
      </c>
      <c r="C596" s="102">
        <v>262.57266699999997</v>
      </c>
      <c r="D596" s="102">
        <v>14.190510000000002</v>
      </c>
      <c r="E596" s="102">
        <v>17</v>
      </c>
      <c r="F596" s="102">
        <v>50.095948999999997</v>
      </c>
      <c r="G596" s="102">
        <v>0.69306699999999999</v>
      </c>
      <c r="H596" s="102">
        <v>1</v>
      </c>
      <c r="I596" s="102">
        <v>1</v>
      </c>
      <c r="J596" s="102">
        <v>4.6115110000000001</v>
      </c>
      <c r="K596" s="102">
        <v>24.523990658851748</v>
      </c>
      <c r="L596" s="102">
        <v>4.1237622060000003</v>
      </c>
      <c r="M596" s="102">
        <v>4.9402000000000017</v>
      </c>
      <c r="N596" s="102">
        <v>36.94075279260003</v>
      </c>
      <c r="O596" s="102">
        <v>1.2278374972000001</v>
      </c>
      <c r="P596" s="102">
        <v>2.3643000000000001</v>
      </c>
      <c r="Q596" s="102">
        <v>3.2021999999999999</v>
      </c>
      <c r="R596" s="102">
        <v>21.768637675500003</v>
      </c>
      <c r="S596" s="102">
        <v>674.01469083015161</v>
      </c>
      <c r="T596" s="102"/>
    </row>
    <row r="597" spans="1:20" ht="15" x14ac:dyDescent="0.25">
      <c r="A597" s="102" t="s">
        <v>778</v>
      </c>
      <c r="B597" s="102">
        <v>364.37383199999999</v>
      </c>
      <c r="C597" s="102">
        <v>166.61946</v>
      </c>
      <c r="D597" s="102">
        <v>0.80722700000000003</v>
      </c>
      <c r="E597" s="102">
        <v>3.1928570000000001</v>
      </c>
      <c r="F597" s="102">
        <v>30.064570000000007</v>
      </c>
      <c r="G597" s="102">
        <v>2</v>
      </c>
      <c r="H597" s="102">
        <v>0</v>
      </c>
      <c r="I597" s="102">
        <v>1</v>
      </c>
      <c r="J597" s="102">
        <v>3</v>
      </c>
      <c r="K597" s="102">
        <v>15.70089405323394</v>
      </c>
      <c r="L597" s="102">
        <v>0.23458016620000002</v>
      </c>
      <c r="M597" s="102">
        <v>0.92784424420000011</v>
      </c>
      <c r="N597" s="102">
        <v>22.169613918000014</v>
      </c>
      <c r="O597" s="102">
        <v>3.5432000000000001</v>
      </c>
      <c r="P597" s="102">
        <v>0</v>
      </c>
      <c r="Q597" s="102">
        <v>3.2021999999999999</v>
      </c>
      <c r="R597" s="102">
        <v>14.1615</v>
      </c>
      <c r="S597" s="102">
        <v>424.31366438163394</v>
      </c>
      <c r="T597" s="102"/>
    </row>
    <row r="598" spans="1:20" ht="15" x14ac:dyDescent="0.25">
      <c r="A598" s="102" t="s">
        <v>779</v>
      </c>
      <c r="B598" s="102">
        <v>1378.303593000001</v>
      </c>
      <c r="C598" s="102">
        <v>318.4789449999999</v>
      </c>
      <c r="D598" s="102">
        <v>5</v>
      </c>
      <c r="E598" s="102">
        <v>31.769593</v>
      </c>
      <c r="F598" s="102">
        <v>77.506450999999998</v>
      </c>
      <c r="G598" s="102">
        <v>13.771808</v>
      </c>
      <c r="H598" s="102">
        <v>2</v>
      </c>
      <c r="I598" s="102">
        <v>8.3100260000000006</v>
      </c>
      <c r="J598" s="102">
        <v>7.71</v>
      </c>
      <c r="K598" s="102">
        <v>15.472376430213941</v>
      </c>
      <c r="L598" s="102">
        <v>1.4530000000000001</v>
      </c>
      <c r="M598" s="102">
        <v>9.2322437258000036</v>
      </c>
      <c r="N598" s="102">
        <v>57.153256967400047</v>
      </c>
      <c r="O598" s="102">
        <v>24.398135052799997</v>
      </c>
      <c r="P598" s="102">
        <v>4.7286000000000001</v>
      </c>
      <c r="Q598" s="102">
        <v>26.610365257200002</v>
      </c>
      <c r="R598" s="102">
        <v>36.395054999999999</v>
      </c>
      <c r="S598" s="102">
        <v>1553.7466254334149</v>
      </c>
      <c r="T598" s="102"/>
    </row>
    <row r="599" spans="1:20" ht="15" x14ac:dyDescent="0.25">
      <c r="A599" s="102" t="s">
        <v>780</v>
      </c>
      <c r="B599" s="102">
        <v>1182.9074070000004</v>
      </c>
      <c r="C599" s="102">
        <v>347.92809899999997</v>
      </c>
      <c r="D599" s="102">
        <v>0</v>
      </c>
      <c r="E599" s="102">
        <v>22.974421</v>
      </c>
      <c r="F599" s="102">
        <v>111.49036600000001</v>
      </c>
      <c r="G599" s="102">
        <v>6.2928269999999999</v>
      </c>
      <c r="H599" s="102">
        <v>0</v>
      </c>
      <c r="I599" s="102">
        <v>5</v>
      </c>
      <c r="J599" s="102">
        <v>13.046853</v>
      </c>
      <c r="K599" s="102">
        <v>20.953803203646334</v>
      </c>
      <c r="L599" s="102">
        <v>0</v>
      </c>
      <c r="M599" s="102">
        <v>6.6763667426000035</v>
      </c>
      <c r="N599" s="102">
        <v>82.212995888399945</v>
      </c>
      <c r="O599" s="102">
        <v>11.148372313199999</v>
      </c>
      <c r="P599" s="102">
        <v>0</v>
      </c>
      <c r="Q599" s="102">
        <v>16.010999999999999</v>
      </c>
      <c r="R599" s="102">
        <v>61.587669586500006</v>
      </c>
      <c r="S599" s="102">
        <v>1381.4976147343466</v>
      </c>
      <c r="T599" s="102"/>
    </row>
    <row r="600" spans="1:20" ht="15" x14ac:dyDescent="0.25">
      <c r="A600" s="102" t="s">
        <v>781</v>
      </c>
      <c r="B600" s="102">
        <v>1612.8686000000009</v>
      </c>
      <c r="C600" s="102">
        <v>526.84992999999986</v>
      </c>
      <c r="D600" s="102">
        <v>11.873093000000001</v>
      </c>
      <c r="E600" s="102">
        <v>31.844692999999999</v>
      </c>
      <c r="F600" s="102">
        <v>118.51569300000001</v>
      </c>
      <c r="G600" s="102">
        <v>8.7192769999999999</v>
      </c>
      <c r="H600" s="102">
        <v>1</v>
      </c>
      <c r="I600" s="102">
        <v>8.7769359999999992</v>
      </c>
      <c r="J600" s="102">
        <v>7.3812499999999996</v>
      </c>
      <c r="K600" s="102">
        <v>35.994260374617653</v>
      </c>
      <c r="L600" s="102">
        <v>3.4503208258</v>
      </c>
      <c r="M600" s="102">
        <v>9.2540677858000038</v>
      </c>
      <c r="N600" s="102">
        <v>87.393472018199887</v>
      </c>
      <c r="O600" s="102">
        <v>15.447071133199998</v>
      </c>
      <c r="P600" s="102">
        <v>2.3643000000000001</v>
      </c>
      <c r="Q600" s="102">
        <v>28.105504459200002</v>
      </c>
      <c r="R600" s="102">
        <v>34.843190625000005</v>
      </c>
      <c r="S600" s="102">
        <v>1829.7207872218185</v>
      </c>
      <c r="T600" s="102"/>
    </row>
    <row r="601" spans="1:20" ht="15" x14ac:dyDescent="0.25">
      <c r="A601" s="102" t="s">
        <v>782</v>
      </c>
      <c r="B601" s="102">
        <v>618.2648510000007</v>
      </c>
      <c r="C601" s="102">
        <v>317.78805200000016</v>
      </c>
      <c r="D601" s="102">
        <v>0.61417900000000003</v>
      </c>
      <c r="E601" s="102">
        <v>17.758296999999999</v>
      </c>
      <c r="F601" s="102">
        <v>75.629398000000009</v>
      </c>
      <c r="G601" s="102">
        <v>2.2710729999999999</v>
      </c>
      <c r="H601" s="102">
        <v>1</v>
      </c>
      <c r="I601" s="102">
        <v>7.1496259999999996</v>
      </c>
      <c r="J601" s="102">
        <v>5.8407</v>
      </c>
      <c r="K601" s="102">
        <v>34.202543225358752</v>
      </c>
      <c r="L601" s="102">
        <v>0.17848041740000004</v>
      </c>
      <c r="M601" s="102">
        <v>5.1605611082000014</v>
      </c>
      <c r="N601" s="102">
        <v>55.769118085200063</v>
      </c>
      <c r="O601" s="102">
        <v>4.0234329268</v>
      </c>
      <c r="P601" s="102">
        <v>2.3643000000000001</v>
      </c>
      <c r="Q601" s="102">
        <v>22.894532377200001</v>
      </c>
      <c r="R601" s="102">
        <v>27.571024350000002</v>
      </c>
      <c r="S601" s="102">
        <v>770.42884349015958</v>
      </c>
      <c r="T601" s="102"/>
    </row>
    <row r="602" spans="1:20" ht="15" x14ac:dyDescent="0.25">
      <c r="A602" s="102" t="s">
        <v>783</v>
      </c>
      <c r="B602" s="102">
        <v>851.22434200000123</v>
      </c>
      <c r="C602" s="102">
        <v>383.01612500000101</v>
      </c>
      <c r="D602" s="102">
        <v>0</v>
      </c>
      <c r="E602" s="102">
        <v>12.531316</v>
      </c>
      <c r="F602" s="102">
        <v>80.60736900000002</v>
      </c>
      <c r="G602" s="102">
        <v>5.4297899999999997</v>
      </c>
      <c r="H602" s="102">
        <v>2</v>
      </c>
      <c r="I602" s="102">
        <v>7.1950439999999993</v>
      </c>
      <c r="J602" s="102">
        <v>5.120457</v>
      </c>
      <c r="K602" s="102">
        <v>35.817214800424388</v>
      </c>
      <c r="L602" s="102">
        <v>0</v>
      </c>
      <c r="M602" s="102">
        <v>3.6416004296</v>
      </c>
      <c r="N602" s="102">
        <v>59.439873900600041</v>
      </c>
      <c r="O602" s="102">
        <v>9.6194159639999999</v>
      </c>
      <c r="P602" s="102">
        <v>4.7286000000000001</v>
      </c>
      <c r="Q602" s="102">
        <v>23.039969896800002</v>
      </c>
      <c r="R602" s="102">
        <v>24.171117268500005</v>
      </c>
      <c r="S602" s="102">
        <v>1011.6821342599256</v>
      </c>
      <c r="T602" s="102"/>
    </row>
    <row r="603" spans="1:20" ht="15" x14ac:dyDescent="0.25">
      <c r="A603" s="102" t="s">
        <v>784</v>
      </c>
      <c r="B603" s="102">
        <v>1477.6977700000057</v>
      </c>
      <c r="C603" s="102">
        <v>399.38069499999978</v>
      </c>
      <c r="D603" s="102">
        <v>1.7964220000000002</v>
      </c>
      <c r="E603" s="102">
        <v>46.258026000000001</v>
      </c>
      <c r="F603" s="102">
        <v>124.09908899999996</v>
      </c>
      <c r="G603" s="102">
        <v>10.55265</v>
      </c>
      <c r="H603" s="102">
        <v>1</v>
      </c>
      <c r="I603" s="102">
        <v>10.94</v>
      </c>
      <c r="J603" s="102">
        <v>12.498633999999999</v>
      </c>
      <c r="K603" s="102">
        <v>22.773879564762115</v>
      </c>
      <c r="L603" s="102">
        <v>0.52204023320000004</v>
      </c>
      <c r="M603" s="102">
        <v>13.442582355599995</v>
      </c>
      <c r="N603" s="102">
        <v>91.510668228599855</v>
      </c>
      <c r="O603" s="102">
        <v>18.695074739999995</v>
      </c>
      <c r="P603" s="102">
        <v>2.3643000000000001</v>
      </c>
      <c r="Q603" s="102">
        <v>35.032068000000002</v>
      </c>
      <c r="R603" s="102">
        <v>58.999801797000011</v>
      </c>
      <c r="S603" s="102">
        <v>1721.0381849191676</v>
      </c>
      <c r="T603" s="102"/>
    </row>
    <row r="604" spans="1:20" ht="15" x14ac:dyDescent="0.25">
      <c r="A604" s="102" t="s">
        <v>785</v>
      </c>
      <c r="B604" s="102">
        <v>935.61790699999972</v>
      </c>
      <c r="C604" s="102">
        <v>268.38591699999995</v>
      </c>
      <c r="D604" s="102">
        <v>0</v>
      </c>
      <c r="E604" s="102">
        <v>13.276311999999999</v>
      </c>
      <c r="F604" s="102">
        <v>63.294764999999998</v>
      </c>
      <c r="G604" s="102">
        <v>3</v>
      </c>
      <c r="H604" s="102">
        <v>0</v>
      </c>
      <c r="I604" s="102">
        <v>22.180365999999999</v>
      </c>
      <c r="J604" s="102">
        <v>7.9902150000000001</v>
      </c>
      <c r="K604" s="102">
        <v>16.773449714484904</v>
      </c>
      <c r="L604" s="102">
        <v>0</v>
      </c>
      <c r="M604" s="102">
        <v>3.8580962672000001</v>
      </c>
      <c r="N604" s="102">
        <v>46.673559711000038</v>
      </c>
      <c r="O604" s="102">
        <v>5.3148</v>
      </c>
      <c r="P604" s="102">
        <v>0</v>
      </c>
      <c r="Q604" s="102">
        <v>71.025968005199999</v>
      </c>
      <c r="R604" s="102">
        <v>37.717809907500005</v>
      </c>
      <c r="S604" s="102">
        <v>1116.9815906053846</v>
      </c>
      <c r="T604" s="102"/>
    </row>
    <row r="605" spans="1:20" ht="15" x14ac:dyDescent="0.25">
      <c r="A605" s="102" t="s">
        <v>786</v>
      </c>
      <c r="B605" s="102">
        <v>3938.9893240000029</v>
      </c>
      <c r="C605" s="102">
        <v>2372.2156239999999</v>
      </c>
      <c r="D605" s="102">
        <v>1</v>
      </c>
      <c r="E605" s="102">
        <v>102.20337399999998</v>
      </c>
      <c r="F605" s="102">
        <v>460.23685400000005</v>
      </c>
      <c r="G605" s="102">
        <v>44.216913999999996</v>
      </c>
      <c r="H605" s="102">
        <v>8.1921770000000009</v>
      </c>
      <c r="I605" s="102">
        <v>28.351156</v>
      </c>
      <c r="J605" s="102">
        <v>29.828387000000003</v>
      </c>
      <c r="K605" s="102">
        <v>299.05256941054546</v>
      </c>
      <c r="L605" s="102">
        <v>0.29060000000000002</v>
      </c>
      <c r="M605" s="102">
        <v>29.700300484400046</v>
      </c>
      <c r="N605" s="102">
        <v>339.37865613959883</v>
      </c>
      <c r="O605" s="102">
        <v>78.334684842400023</v>
      </c>
      <c r="P605" s="102">
        <v>19.3687640811</v>
      </c>
      <c r="Q605" s="102">
        <v>90.786071743200026</v>
      </c>
      <c r="R605" s="102">
        <v>140.80490083349997</v>
      </c>
      <c r="S605" s="102">
        <v>4936.7058715347475</v>
      </c>
      <c r="T605" s="102"/>
    </row>
    <row r="606" spans="1:20" ht="15" x14ac:dyDescent="0.25">
      <c r="A606" s="102" t="s">
        <v>1515</v>
      </c>
      <c r="B606" s="102">
        <v>95.272277000000003</v>
      </c>
      <c r="C606" s="102">
        <v>0</v>
      </c>
      <c r="D606" s="102">
        <v>0</v>
      </c>
      <c r="E606" s="102">
        <v>1</v>
      </c>
      <c r="F606" s="102">
        <v>10.841584000000001</v>
      </c>
      <c r="G606" s="102">
        <v>0</v>
      </c>
      <c r="H606" s="102">
        <v>1</v>
      </c>
      <c r="I606" s="102">
        <v>0</v>
      </c>
      <c r="J606" s="102">
        <v>0</v>
      </c>
      <c r="K606" s="102">
        <v>0</v>
      </c>
      <c r="L606" s="102">
        <v>0</v>
      </c>
      <c r="M606" s="102">
        <v>0.29060000000000002</v>
      </c>
      <c r="N606" s="102">
        <v>7.9945840416000005</v>
      </c>
      <c r="O606" s="102">
        <v>0</v>
      </c>
      <c r="P606" s="102">
        <v>2.3643000000000001</v>
      </c>
      <c r="Q606" s="102">
        <v>0</v>
      </c>
      <c r="R606" s="102">
        <v>0</v>
      </c>
      <c r="S606" s="102">
        <v>105.92176104160001</v>
      </c>
      <c r="T606" s="102"/>
    </row>
    <row r="607" spans="1:20" ht="15" x14ac:dyDescent="0.25">
      <c r="A607" s="102" t="s">
        <v>787</v>
      </c>
      <c r="B607" s="102">
        <v>2169.8844529999965</v>
      </c>
      <c r="C607" s="102">
        <v>2126.1793649999986</v>
      </c>
      <c r="D607" s="102">
        <v>0.13433899999999999</v>
      </c>
      <c r="E607" s="102">
        <v>61.491101999999998</v>
      </c>
      <c r="F607" s="102">
        <v>175.64589100000003</v>
      </c>
      <c r="G607" s="102">
        <v>13.061399999999997</v>
      </c>
      <c r="H607" s="102">
        <v>3.86</v>
      </c>
      <c r="I607" s="102">
        <v>10.305471999999998</v>
      </c>
      <c r="J607" s="102">
        <v>14.423203999999998</v>
      </c>
      <c r="K607" s="102">
        <v>429.99020734908595</v>
      </c>
      <c r="L607" s="102">
        <v>3.90389134E-2</v>
      </c>
      <c r="M607" s="102">
        <v>17.869314241200001</v>
      </c>
      <c r="N607" s="102">
        <v>129.5212800233997</v>
      </c>
      <c r="O607" s="102">
        <v>23.139576239999993</v>
      </c>
      <c r="P607" s="102">
        <v>9.1261980000000005</v>
      </c>
      <c r="Q607" s="102">
        <v>33.000182438400003</v>
      </c>
      <c r="R607" s="102">
        <v>68.084734482000016</v>
      </c>
      <c r="S607" s="102">
        <v>2880.6549846874823</v>
      </c>
      <c r="T607" s="102"/>
    </row>
    <row r="608" spans="1:20" ht="15" x14ac:dyDescent="0.25">
      <c r="A608" s="102" t="s">
        <v>788</v>
      </c>
      <c r="B608" s="102">
        <v>979.8860080000004</v>
      </c>
      <c r="C608" s="102">
        <v>350.46586999999994</v>
      </c>
      <c r="D608" s="102">
        <v>0</v>
      </c>
      <c r="E608" s="102">
        <v>25.433782000000001</v>
      </c>
      <c r="F608" s="102">
        <v>101.391547</v>
      </c>
      <c r="G608" s="102">
        <v>11.664190000000001</v>
      </c>
      <c r="H608" s="102">
        <v>0.57501199999999997</v>
      </c>
      <c r="I608" s="102">
        <v>9</v>
      </c>
      <c r="J608" s="102">
        <v>9.4909420000000004</v>
      </c>
      <c r="K608" s="102">
        <v>26.602418131512422</v>
      </c>
      <c r="L608" s="102">
        <v>0</v>
      </c>
      <c r="M608" s="102">
        <v>7.3910570492000041</v>
      </c>
      <c r="N608" s="102">
        <v>74.766126757799995</v>
      </c>
      <c r="O608" s="102">
        <v>20.664279003999997</v>
      </c>
      <c r="P608" s="102">
        <v>1.3595008715999999</v>
      </c>
      <c r="Q608" s="102">
        <v>28.819800000000004</v>
      </c>
      <c r="R608" s="102">
        <v>44.801991711000007</v>
      </c>
      <c r="S608" s="102">
        <v>1184.2911815251127</v>
      </c>
      <c r="T608" s="102"/>
    </row>
    <row r="609" spans="1:20" ht="15" x14ac:dyDescent="0.25">
      <c r="A609" s="102" t="s">
        <v>789</v>
      </c>
      <c r="B609" s="102">
        <v>842.07762899999989</v>
      </c>
      <c r="C609" s="102">
        <v>334.00241600000021</v>
      </c>
      <c r="D609" s="102">
        <v>0</v>
      </c>
      <c r="E609" s="102">
        <v>11.403466</v>
      </c>
      <c r="F609" s="102">
        <v>48.859764999999989</v>
      </c>
      <c r="G609" s="102">
        <v>5.7687860000000004</v>
      </c>
      <c r="H609" s="102">
        <v>0.96561799999999998</v>
      </c>
      <c r="I609" s="102">
        <v>2.8370790000000001</v>
      </c>
      <c r="J609" s="102">
        <v>2.3995660000000001</v>
      </c>
      <c r="K609" s="102">
        <v>27.138567050750929</v>
      </c>
      <c r="L609" s="102">
        <v>0</v>
      </c>
      <c r="M609" s="102">
        <v>3.3138472196000004</v>
      </c>
      <c r="N609" s="102">
        <v>36.029190711000012</v>
      </c>
      <c r="O609" s="102">
        <v>10.219981277599999</v>
      </c>
      <c r="P609" s="102">
        <v>2.2830106373999999</v>
      </c>
      <c r="Q609" s="102">
        <v>9.084894373800001</v>
      </c>
      <c r="R609" s="102">
        <v>11.327151303000001</v>
      </c>
      <c r="S609" s="102">
        <v>941.47427157315087</v>
      </c>
      <c r="T609" s="102"/>
    </row>
    <row r="610" spans="1:20" ht="15" x14ac:dyDescent="0.25">
      <c r="A610" s="102" t="s">
        <v>790</v>
      </c>
      <c r="B610" s="102">
        <v>2541.7550130000018</v>
      </c>
      <c r="C610" s="102">
        <v>704.16802599999698</v>
      </c>
      <c r="D610" s="102">
        <v>122.86805099999998</v>
      </c>
      <c r="E610" s="102">
        <v>36.226266999999993</v>
      </c>
      <c r="F610" s="102">
        <v>159.71542299999999</v>
      </c>
      <c r="G610" s="102">
        <v>5.593661</v>
      </c>
      <c r="H610" s="102">
        <v>4</v>
      </c>
      <c r="I610" s="102">
        <v>10.483521</v>
      </c>
      <c r="J610" s="102">
        <v>27.914327</v>
      </c>
      <c r="K610" s="102">
        <v>40.279633824561238</v>
      </c>
      <c r="L610" s="102">
        <v>35.705455620600041</v>
      </c>
      <c r="M610" s="102">
        <v>10.527353190200003</v>
      </c>
      <c r="N610" s="102">
        <v>117.77415292019971</v>
      </c>
      <c r="O610" s="102">
        <v>9.9097298275999997</v>
      </c>
      <c r="P610" s="102">
        <v>9.4572000000000003</v>
      </c>
      <c r="Q610" s="102">
        <v>33.570330946200002</v>
      </c>
      <c r="R610" s="102">
        <v>131.76958060350003</v>
      </c>
      <c r="S610" s="102">
        <v>2930.748449932863</v>
      </c>
      <c r="T610" s="102"/>
    </row>
    <row r="611" spans="1:20" ht="15" x14ac:dyDescent="0.25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</row>
    <row r="612" spans="1:20" ht="15" x14ac:dyDescent="0.25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</row>
    <row r="613" spans="1:20" x14ac:dyDescent="0.2">
      <c r="A613" s="42"/>
    </row>
    <row r="614" spans="1:20" x14ac:dyDescent="0.2">
      <c r="A614" s="4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FY2016 Report</vt:lpstr>
      <vt:lpstr>Data Information</vt:lpstr>
      <vt:lpstr>counties</vt:lpstr>
      <vt:lpstr>components</vt:lpstr>
      <vt:lpstr>sim_dist</vt:lpstr>
      <vt:lpstr>state</vt:lpstr>
      <vt:lpstr>Expenditure Equivalent Pupil</vt:lpstr>
      <vt:lpstr>EPP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'FY2016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2026-03-13T16:21:27Z</dcterms:modified>
</cp:coreProperties>
</file>